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2E4231-30C9-4E9F-AB4E-FD339F4ED418}" xr6:coauthVersionLast="47" xr6:coauthVersionMax="47" xr10:uidLastSave="{00000000-0000-0000-0000-000000000000}"/>
  <bookViews>
    <workbookView xWindow="-120" yWindow="-120" windowWidth="38640" windowHeight="15720" tabRatio="712" firstSheet="9" activeTab="12"/>
  </bookViews>
  <sheets>
    <sheet name="DEC99GULFCOAST" sheetId="1" r:id="rId1"/>
    <sheet name="JAN00GULFCOAST" sheetId="4" r:id="rId2"/>
    <sheet name="May00GulfCoast" sheetId="9" r:id="rId3"/>
    <sheet name="June00GulfCoast" sheetId="10" r:id="rId4"/>
    <sheet name="July2000GulfCoast" sheetId="11" r:id="rId5"/>
    <sheet name="August 2000 GulfCoast " sheetId="15" r:id="rId6"/>
    <sheet name="September 2000 GulfCoast" sheetId="16" r:id="rId7"/>
    <sheet name="October 2000 GulfCoast " sheetId="17" r:id="rId8"/>
    <sheet name="November 2000 GulfCoast  " sheetId="18" r:id="rId9"/>
    <sheet name="December 2000 GulfCoast   " sheetId="21" r:id="rId10"/>
    <sheet name="January 2001 GulfCoast " sheetId="22" r:id="rId11"/>
    <sheet name="Febuary 2001 GulfCoast " sheetId="23" r:id="rId12"/>
    <sheet name="March 2001 GulfCoast " sheetId="24" r:id="rId13"/>
    <sheet name="JANMOSSBLUFF" sheetId="2" r:id="rId14"/>
    <sheet name="FEBMOSSBLUFF" sheetId="5" r:id="rId15"/>
    <sheet name="MarMOSSBLUFF" sheetId="6" r:id="rId16"/>
    <sheet name="AprMOSSBLUFF" sheetId="7" r:id="rId17"/>
    <sheet name="MayMosBluff" sheetId="8" r:id="rId18"/>
    <sheet name="JuneMossBluff" sheetId="12" r:id="rId19"/>
    <sheet name="JulyMossBluff" sheetId="13" r:id="rId20"/>
    <sheet name="AugustMossBluff" sheetId="14" r:id="rId21"/>
  </sheets>
  <definedNames>
    <definedName name="_xlnm.Print_Area" localSheetId="9">'December 2000 GulfCoast   '!$A$1:$K$41</definedName>
    <definedName name="_xlnm.Print_Area" localSheetId="11">'Febuary 2001 GulfCoast '!$A$1:$K$41</definedName>
    <definedName name="_xlnm.Print_Area" localSheetId="13">JANMOSSBLUFF!$A$1:$R$40</definedName>
    <definedName name="_xlnm.Print_Area" localSheetId="10">'January 2001 GulfCoast '!$A$1:$K$41</definedName>
    <definedName name="_xlnm.Print_Area" localSheetId="12">'March 2001 GulfCoast '!$A$1:$K$41</definedName>
    <definedName name="_xlnm.Print_Area" localSheetId="8">'November 2000 GulfCoast  '!$A$1:$K$41</definedName>
    <definedName name="_xlnm.Print_Area" localSheetId="7">'October 2000 GulfCoast '!$A$1:$K$41</definedName>
    <definedName name="_xlnm.Print_Area" localSheetId="6">'September 2000 GulfCoast'!$A$1:$K$40</definedName>
  </definedNames>
  <calcPr calcId="0"/>
</workbook>
</file>

<file path=xl/calcChain.xml><?xml version="1.0" encoding="utf-8"?>
<calcChain xmlns="http://schemas.openxmlformats.org/spreadsheetml/2006/main">
  <c r="B2" i="7" l="1"/>
  <c r="B36" i="7"/>
  <c r="C36" i="7"/>
  <c r="E36" i="7"/>
  <c r="F36" i="7"/>
  <c r="H36" i="7"/>
  <c r="I36" i="7"/>
  <c r="K36" i="7"/>
  <c r="L36" i="7"/>
  <c r="N36" i="7"/>
  <c r="O36" i="7"/>
  <c r="B37" i="7"/>
  <c r="E37" i="7"/>
  <c r="H37" i="7"/>
  <c r="K37" i="7"/>
  <c r="N37" i="7"/>
  <c r="Q37" i="7"/>
  <c r="B39" i="7"/>
  <c r="B5" i="15"/>
  <c r="G5" i="15"/>
  <c r="B37" i="15"/>
  <c r="G37" i="15"/>
  <c r="H37" i="15"/>
  <c r="I37" i="15"/>
  <c r="J37" i="15"/>
  <c r="B39" i="15"/>
  <c r="G39" i="15"/>
  <c r="B40" i="15"/>
  <c r="B2" i="14"/>
  <c r="B37" i="14"/>
  <c r="C37" i="14"/>
  <c r="E37" i="14"/>
  <c r="F37" i="14"/>
  <c r="H37" i="14"/>
  <c r="I37" i="14"/>
  <c r="K37" i="14"/>
  <c r="L37" i="14"/>
  <c r="N37" i="14"/>
  <c r="O37" i="14"/>
  <c r="B38" i="14"/>
  <c r="E38" i="14"/>
  <c r="H38" i="14"/>
  <c r="K38" i="14"/>
  <c r="N38" i="14"/>
  <c r="Q38" i="14"/>
  <c r="B40" i="14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B35" i="1"/>
  <c r="F35" i="1"/>
  <c r="B37" i="1"/>
  <c r="F37" i="1"/>
  <c r="C6" i="21"/>
  <c r="E6" i="21"/>
  <c r="J6" i="21"/>
  <c r="B38" i="21"/>
  <c r="C38" i="21"/>
  <c r="D38" i="21"/>
  <c r="E38" i="21"/>
  <c r="F38" i="21"/>
  <c r="G38" i="21"/>
  <c r="H38" i="21"/>
  <c r="I38" i="21"/>
  <c r="J38" i="21"/>
  <c r="K38" i="21"/>
  <c r="B39" i="21"/>
  <c r="C39" i="21"/>
  <c r="E39" i="21"/>
  <c r="G39" i="21"/>
  <c r="H39" i="21"/>
  <c r="J39" i="21"/>
  <c r="K39" i="21"/>
  <c r="B40" i="21"/>
  <c r="B41" i="21"/>
  <c r="B42" i="21"/>
  <c r="B2" i="5"/>
  <c r="B13" i="5"/>
  <c r="B21" i="5"/>
  <c r="B35" i="5"/>
  <c r="C35" i="5"/>
  <c r="E35" i="5"/>
  <c r="F35" i="5"/>
  <c r="H35" i="5"/>
  <c r="I35" i="5"/>
  <c r="K35" i="5"/>
  <c r="L35" i="5"/>
  <c r="N35" i="5"/>
  <c r="O35" i="5"/>
  <c r="B36" i="5"/>
  <c r="E36" i="5"/>
  <c r="H36" i="5"/>
  <c r="K36" i="5"/>
  <c r="N36" i="5"/>
  <c r="Q36" i="5"/>
  <c r="B38" i="5"/>
  <c r="C38" i="23"/>
  <c r="D38" i="23"/>
  <c r="E38" i="23"/>
  <c r="F38" i="23"/>
  <c r="G38" i="23"/>
  <c r="H38" i="23"/>
  <c r="I38" i="23"/>
  <c r="J38" i="23"/>
  <c r="K38" i="23"/>
  <c r="G39" i="23"/>
  <c r="H39" i="23"/>
  <c r="J39" i="23"/>
  <c r="B40" i="23"/>
  <c r="B41" i="23"/>
  <c r="B42" i="23"/>
  <c r="B37" i="4"/>
  <c r="F37" i="4"/>
  <c r="B39" i="4"/>
  <c r="F39" i="4"/>
  <c r="B40" i="4"/>
  <c r="B2" i="2"/>
  <c r="B34" i="2"/>
  <c r="B35" i="2"/>
  <c r="B36" i="2"/>
  <c r="B37" i="2"/>
  <c r="C37" i="2"/>
  <c r="E37" i="2"/>
  <c r="F37" i="2"/>
  <c r="H37" i="2"/>
  <c r="I37" i="2"/>
  <c r="K37" i="2"/>
  <c r="L37" i="2"/>
  <c r="N37" i="2"/>
  <c r="O37" i="2"/>
  <c r="B38" i="2"/>
  <c r="E38" i="2"/>
  <c r="H38" i="2"/>
  <c r="K38" i="2"/>
  <c r="N38" i="2"/>
  <c r="Q38" i="2"/>
  <c r="B40" i="2"/>
  <c r="B38" i="22"/>
  <c r="C38" i="22"/>
  <c r="D38" i="22"/>
  <c r="E38" i="22"/>
  <c r="F38" i="22"/>
  <c r="G38" i="22"/>
  <c r="H38" i="22"/>
  <c r="I38" i="22"/>
  <c r="J38" i="22"/>
  <c r="K38" i="22"/>
  <c r="B39" i="22"/>
  <c r="C39" i="22"/>
  <c r="E39" i="22"/>
  <c r="G39" i="22"/>
  <c r="H39" i="22"/>
  <c r="J39" i="22"/>
  <c r="K39" i="22"/>
  <c r="B40" i="22"/>
  <c r="B41" i="22"/>
  <c r="B42" i="22"/>
  <c r="B5" i="11"/>
  <c r="G5" i="11"/>
  <c r="B37" i="11"/>
  <c r="G37" i="11"/>
  <c r="H37" i="11"/>
  <c r="I37" i="11"/>
  <c r="J37" i="11"/>
  <c r="B39" i="11"/>
  <c r="G39" i="11"/>
  <c r="B40" i="11"/>
  <c r="B2" i="13"/>
  <c r="B37" i="13"/>
  <c r="C37" i="13"/>
  <c r="E37" i="13"/>
  <c r="F37" i="13"/>
  <c r="H37" i="13"/>
  <c r="I37" i="13"/>
  <c r="K37" i="13"/>
  <c r="L37" i="13"/>
  <c r="N37" i="13"/>
  <c r="O37" i="13"/>
  <c r="B38" i="13"/>
  <c r="E38" i="13"/>
  <c r="H38" i="13"/>
  <c r="K38" i="13"/>
  <c r="N38" i="13"/>
  <c r="Q38" i="13"/>
  <c r="B40" i="13"/>
  <c r="B5" i="10"/>
  <c r="K5" i="10"/>
  <c r="D6" i="10"/>
  <c r="G6" i="10"/>
  <c r="J6" i="10"/>
  <c r="D7" i="10"/>
  <c r="G7" i="10"/>
  <c r="J7" i="10"/>
  <c r="D8" i="10"/>
  <c r="G8" i="10"/>
  <c r="J8" i="10"/>
  <c r="D9" i="10"/>
  <c r="G9" i="10"/>
  <c r="J9" i="10"/>
  <c r="D10" i="10"/>
  <c r="G10" i="10"/>
  <c r="J10" i="10"/>
  <c r="D11" i="10"/>
  <c r="G11" i="10"/>
  <c r="J11" i="10"/>
  <c r="D12" i="10"/>
  <c r="G12" i="10"/>
  <c r="J12" i="10"/>
  <c r="D13" i="10"/>
  <c r="G13" i="10"/>
  <c r="J13" i="10"/>
  <c r="D14" i="10"/>
  <c r="G14" i="10"/>
  <c r="J14" i="10"/>
  <c r="D15" i="10"/>
  <c r="G15" i="10"/>
  <c r="J15" i="10"/>
  <c r="D16" i="10"/>
  <c r="G16" i="10"/>
  <c r="J16" i="10"/>
  <c r="D17" i="10"/>
  <c r="G17" i="10"/>
  <c r="J17" i="10"/>
  <c r="D18" i="10"/>
  <c r="G18" i="10"/>
  <c r="J18" i="10"/>
  <c r="D19" i="10"/>
  <c r="G19" i="10"/>
  <c r="J19" i="10"/>
  <c r="D20" i="10"/>
  <c r="G20" i="10"/>
  <c r="J20" i="10"/>
  <c r="D21" i="10"/>
  <c r="G21" i="10"/>
  <c r="J21" i="10"/>
  <c r="D22" i="10"/>
  <c r="G22" i="10"/>
  <c r="J22" i="10"/>
  <c r="D23" i="10"/>
  <c r="G23" i="10"/>
  <c r="J23" i="10"/>
  <c r="D24" i="10"/>
  <c r="G24" i="10"/>
  <c r="J24" i="10"/>
  <c r="D25" i="10"/>
  <c r="G25" i="10"/>
  <c r="J25" i="10"/>
  <c r="D26" i="10"/>
  <c r="G26" i="10"/>
  <c r="J26" i="10"/>
  <c r="D27" i="10"/>
  <c r="G27" i="10"/>
  <c r="J27" i="10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C37" i="10"/>
  <c r="E37" i="10"/>
  <c r="F37" i="10"/>
  <c r="H37" i="10"/>
  <c r="I37" i="10"/>
  <c r="K37" i="10"/>
  <c r="B39" i="10"/>
  <c r="K39" i="10"/>
  <c r="B40" i="10"/>
  <c r="B2" i="12"/>
  <c r="B36" i="12"/>
  <c r="C36" i="12"/>
  <c r="E36" i="12"/>
  <c r="F36" i="12"/>
  <c r="H36" i="12"/>
  <c r="I36" i="12"/>
  <c r="K36" i="12"/>
  <c r="L36" i="12"/>
  <c r="N36" i="12"/>
  <c r="O36" i="12"/>
  <c r="B37" i="12"/>
  <c r="E37" i="12"/>
  <c r="H37" i="12"/>
  <c r="K37" i="12"/>
  <c r="N37" i="12"/>
  <c r="Q37" i="12"/>
  <c r="B39" i="12"/>
  <c r="C38" i="24"/>
  <c r="D38" i="24"/>
  <c r="E38" i="24"/>
  <c r="F38" i="24"/>
  <c r="G38" i="24"/>
  <c r="H38" i="24"/>
  <c r="I38" i="24"/>
  <c r="J38" i="24"/>
  <c r="K38" i="24"/>
  <c r="H39" i="24"/>
  <c r="J39" i="24"/>
  <c r="B40" i="24"/>
  <c r="B41" i="24"/>
  <c r="B42" i="24"/>
  <c r="B2" i="6"/>
  <c r="B6" i="6"/>
  <c r="B37" i="6"/>
  <c r="C37" i="6"/>
  <c r="E37" i="6"/>
  <c r="F37" i="6"/>
  <c r="H37" i="6"/>
  <c r="I37" i="6"/>
  <c r="K37" i="6"/>
  <c r="L37" i="6"/>
  <c r="N37" i="6"/>
  <c r="O37" i="6"/>
  <c r="B38" i="6"/>
  <c r="E38" i="6"/>
  <c r="H38" i="6"/>
  <c r="K38" i="6"/>
  <c r="N38" i="6"/>
  <c r="Q38" i="6"/>
  <c r="B40" i="6"/>
  <c r="B5" i="9"/>
  <c r="F5" i="9"/>
  <c r="B37" i="9"/>
  <c r="F37" i="9"/>
  <c r="B39" i="9"/>
  <c r="F39" i="9"/>
  <c r="B40" i="9"/>
  <c r="B2" i="8"/>
  <c r="B37" i="8"/>
  <c r="C37" i="8"/>
  <c r="E37" i="8"/>
  <c r="F37" i="8"/>
  <c r="H37" i="8"/>
  <c r="I37" i="8"/>
  <c r="K37" i="8"/>
  <c r="L37" i="8"/>
  <c r="N37" i="8"/>
  <c r="O37" i="8"/>
  <c r="B38" i="8"/>
  <c r="E38" i="8"/>
  <c r="H38" i="8"/>
  <c r="K38" i="8"/>
  <c r="N38" i="8"/>
  <c r="Q38" i="8"/>
  <c r="B40" i="8"/>
  <c r="B38" i="18"/>
  <c r="C38" i="18"/>
  <c r="D38" i="18"/>
  <c r="E38" i="18"/>
  <c r="F38" i="18"/>
  <c r="G38" i="18"/>
  <c r="H38" i="18"/>
  <c r="I38" i="18"/>
  <c r="J38" i="18"/>
  <c r="B39" i="18"/>
  <c r="C39" i="18"/>
  <c r="E39" i="18"/>
  <c r="G39" i="18"/>
  <c r="H39" i="18"/>
  <c r="J39" i="18"/>
  <c r="B40" i="18"/>
  <c r="B41" i="18"/>
  <c r="B42" i="18"/>
  <c r="B38" i="17"/>
  <c r="G38" i="17"/>
  <c r="H38" i="17"/>
  <c r="I38" i="17"/>
  <c r="J38" i="17"/>
  <c r="B40" i="17"/>
  <c r="G40" i="17"/>
  <c r="B41" i="17"/>
  <c r="B42" i="17"/>
  <c r="G5" i="16"/>
  <c r="B37" i="16"/>
  <c r="D37" i="16"/>
  <c r="G37" i="16"/>
  <c r="H37" i="16"/>
  <c r="I37" i="16"/>
  <c r="J37" i="16"/>
  <c r="B39" i="16"/>
  <c r="G39" i="16"/>
  <c r="B40" i="16"/>
</calcChain>
</file>

<file path=xl/comments1.xml><?xml version="1.0" encoding="utf-8"?>
<comments xmlns="http://schemas.openxmlformats.org/spreadsheetml/2006/main">
  <authors>
    <author>klenart</author>
  </authors>
  <commentList>
    <comment ref="B13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29994
Fuel       450
Net    29544</t>
        </r>
      </text>
    </comment>
    <comment ref="B21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10250
Fuel       154
Net     10096</t>
        </r>
      </text>
    </comment>
    <comment ref="B23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9896
Fuel     148
Net    9748</t>
        </r>
      </text>
    </comment>
  </commentList>
</comments>
</file>

<file path=xl/comments2.xml><?xml version="1.0" encoding="utf-8"?>
<comments xmlns="http://schemas.openxmlformats.org/spreadsheetml/2006/main">
  <authors>
    <author>klenart</author>
  </authors>
  <commentList>
    <comment ref="B34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4739
Fuel       71
Net    4668</t>
        </r>
      </text>
    </comment>
    <comment ref="B35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4739
Fuel       71
Net    4668</t>
        </r>
      </text>
    </comment>
  </commentList>
</comments>
</file>

<file path=xl/comments3.xml><?xml version="1.0" encoding="utf-8"?>
<comments xmlns="http://schemas.openxmlformats.org/spreadsheetml/2006/main">
  <authors>
    <author>klenart</author>
  </authors>
  <commentList>
    <comment ref="B12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13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14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15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34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1397
Fuel     21
Net    1376</t>
        </r>
      </text>
    </comment>
    <comment ref="B35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1397
Fuel     21
Net    1376</t>
        </r>
      </text>
    </comment>
    <comment ref="B36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1397
Fuel     21
Net    1376</t>
        </r>
      </text>
    </comment>
  </commentList>
</comments>
</file>

<file path=xl/sharedStrings.xml><?xml version="1.0" encoding="utf-8"?>
<sst xmlns="http://schemas.openxmlformats.org/spreadsheetml/2006/main" count="455" uniqueCount="55">
  <si>
    <t>K#114786</t>
  </si>
  <si>
    <t>K#114846</t>
  </si>
  <si>
    <t>Beg Balance</t>
  </si>
  <si>
    <t>Total Balance</t>
  </si>
  <si>
    <t>MWQ</t>
  </si>
  <si>
    <t>Diff Stor Bal &amp; MWQ</t>
  </si>
  <si>
    <t>NGPL GULF COAST STORAGE</t>
  </si>
  <si>
    <t>LA Withdrawl</t>
  </si>
  <si>
    <t>LA Injection</t>
  </si>
  <si>
    <t>STX Injection</t>
  </si>
  <si>
    <t>STX Withdrawl</t>
  </si>
  <si>
    <t>Ending Balance</t>
  </si>
  <si>
    <t>DECEMBER 1999</t>
  </si>
  <si>
    <t>Injection</t>
  </si>
  <si>
    <t>Withdrawl</t>
  </si>
  <si>
    <t>NGPL</t>
  </si>
  <si>
    <t>CHANNEL (EL PASO)</t>
  </si>
  <si>
    <t>HOUSTON PIPELINE (HPL)</t>
  </si>
  <si>
    <t>MIDCON TX (UTTCO)</t>
  </si>
  <si>
    <t>TEJAS GAS</t>
  </si>
  <si>
    <t>TETCO</t>
  </si>
  <si>
    <t>ENRON NORTH AMERICA MOSS BLUFF STORAGE</t>
  </si>
  <si>
    <t>Net Inj/WithD per Pipe</t>
  </si>
  <si>
    <t>Total Inj/Withdrawl</t>
  </si>
  <si>
    <t>Total Combined Balance</t>
  </si>
  <si>
    <t>Inj net fuel</t>
  </si>
  <si>
    <t>NOTE:  1.5% FUEL CHARGED GOING INTO MOSS BLUFF</t>
  </si>
  <si>
    <t>NOTE:  1.5% FUEL CHARGED GOING INTO MOSS BLUFF (Injection)</t>
  </si>
  <si>
    <t>31 was retro nom to clear over MWQ,  Pipe allowed retro nom</t>
  </si>
  <si>
    <t>TXOK Injection</t>
  </si>
  <si>
    <t>TXOK Withdrawl</t>
  </si>
  <si>
    <t>TxOK Injection</t>
  </si>
  <si>
    <t>TxOK Withdrawl</t>
  </si>
  <si>
    <t>Total Monthly Balance</t>
  </si>
  <si>
    <t>0</t>
  </si>
  <si>
    <t>1.70% for fuel</t>
  </si>
  <si>
    <t xml:space="preserve"> </t>
  </si>
  <si>
    <t>SEPTEMBER</t>
  </si>
  <si>
    <t>OCTOBER</t>
  </si>
  <si>
    <t>November</t>
  </si>
  <si>
    <t>Total Ending Balance</t>
  </si>
  <si>
    <t xml:space="preserve">               Beg Balance</t>
  </si>
  <si>
    <t>October</t>
  </si>
  <si>
    <t>K#114786  MAX MDQ=18,283</t>
  </si>
  <si>
    <t>K#114846  MAX MDQ=13,333</t>
  </si>
  <si>
    <t>Net Withdrawl/Injection</t>
  </si>
  <si>
    <t>December</t>
  </si>
  <si>
    <t>.</t>
  </si>
  <si>
    <t>K#114846  MAX MDQ=13,333 X 70% = 9,333</t>
  </si>
  <si>
    <t>January</t>
  </si>
  <si>
    <t>K#114786  MAX MDQ=18,283 X 70% = 12,770</t>
  </si>
  <si>
    <t xml:space="preserve"> 1/11/01</t>
  </si>
  <si>
    <t>February</t>
  </si>
  <si>
    <t>TXOK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</si>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</sst>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Dashed">
        <color indexed="64"/>
      </top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DashDot">
        <color indexed="64"/>
      </top>
      <bottom style="mediumDashed">
        <color indexed="64"/>
      </bottom>
      <diagonal/>
    </border>
    <border>
      <left/>
      <right style="thick">
        <color indexed="64"/>
      </right>
      <top style="mediumDashDot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8" fontId="2" fillId="0" borderId="1" xfId="1" applyNumberFormat="1" applyFont="1" applyBorder="1"/>
    <xf numFmtId="168" fontId="0" fillId="0" borderId="0" xfId="1" applyNumberFormat="1" applyFont="1" applyBorder="1"/>
    <xf numFmtId="168" fontId="2" fillId="0" borderId="2" xfId="1" applyNumberFormat="1" applyFont="1" applyBorder="1"/>
    <xf numFmtId="168" fontId="0" fillId="0" borderId="3" xfId="1" applyNumberFormat="1" applyFont="1" applyBorder="1"/>
    <xf numFmtId="0" fontId="2" fillId="0" borderId="4" xfId="0" applyFont="1" applyBorder="1" applyAlignment="1">
      <alignment horizontal="center"/>
    </xf>
    <xf numFmtId="168" fontId="2" fillId="0" borderId="5" xfId="1" applyNumberFormat="1" applyFont="1" applyBorder="1"/>
    <xf numFmtId="168" fontId="0" fillId="0" borderId="6" xfId="1" applyNumberFormat="1" applyFont="1" applyBorder="1"/>
    <xf numFmtId="0" fontId="2" fillId="0" borderId="7" xfId="0" applyFont="1" applyBorder="1" applyAlignment="1">
      <alignment horizontal="center"/>
    </xf>
    <xf numFmtId="168" fontId="0" fillId="0" borderId="8" xfId="1" applyNumberFormat="1" applyFont="1" applyBorder="1"/>
    <xf numFmtId="168" fontId="0" fillId="0" borderId="9" xfId="1" applyNumberFormat="1" applyFont="1" applyBorder="1"/>
    <xf numFmtId="0" fontId="0" fillId="0" borderId="1" xfId="0" applyBorder="1"/>
    <xf numFmtId="0" fontId="2" fillId="0" borderId="10" xfId="0" applyFont="1" applyBorder="1" applyAlignment="1">
      <alignment horizontal="center"/>
    </xf>
    <xf numFmtId="168" fontId="2" fillId="0" borderId="0" xfId="1" applyNumberFormat="1" applyFont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8" fontId="2" fillId="0" borderId="15" xfId="1" applyNumberFormat="1" applyFont="1" applyBorder="1"/>
    <xf numFmtId="0" fontId="0" fillId="0" borderId="16" xfId="0" applyBorder="1"/>
    <xf numFmtId="0" fontId="0" fillId="0" borderId="0" xfId="0" applyBorder="1"/>
    <xf numFmtId="168" fontId="0" fillId="0" borderId="17" xfId="1" applyNumberFormat="1" applyFont="1" applyBorder="1"/>
    <xf numFmtId="168" fontId="2" fillId="0" borderId="18" xfId="1" applyNumberFormat="1" applyFont="1" applyBorder="1"/>
    <xf numFmtId="168" fontId="2" fillId="0" borderId="17" xfId="1" applyNumberFormat="1" applyFont="1" applyBorder="1"/>
    <xf numFmtId="168" fontId="2" fillId="0" borderId="19" xfId="0" applyNumberFormat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8" fontId="0" fillId="0" borderId="23" xfId="1" applyNumberFormat="1" applyFont="1" applyBorder="1"/>
    <xf numFmtId="43" fontId="0" fillId="0" borderId="6" xfId="1" applyFont="1" applyBorder="1"/>
    <xf numFmtId="0" fontId="2" fillId="0" borderId="12" xfId="0" applyFont="1" applyBorder="1" applyAlignment="1">
      <alignment horizontal="center"/>
    </xf>
    <xf numFmtId="168" fontId="2" fillId="0" borderId="16" xfId="1" applyNumberFormat="1" applyFont="1" applyBorder="1"/>
    <xf numFmtId="168" fontId="0" fillId="0" borderId="24" xfId="1" applyNumberFormat="1" applyFont="1" applyBorder="1"/>
    <xf numFmtId="168" fontId="2" fillId="0" borderId="25" xfId="1" applyNumberFormat="1" applyFont="1" applyBorder="1"/>
    <xf numFmtId="168" fontId="2" fillId="0" borderId="24" xfId="1" applyNumberFormat="1" applyFont="1" applyBorder="1"/>
    <xf numFmtId="168" fontId="2" fillId="0" borderId="20" xfId="0" applyNumberFormat="1" applyFont="1" applyBorder="1"/>
    <xf numFmtId="0" fontId="2" fillId="0" borderId="20" xfId="0" applyFont="1" applyBorder="1"/>
    <xf numFmtId="0" fontId="2" fillId="0" borderId="26" xfId="0" applyFont="1" applyBorder="1"/>
    <xf numFmtId="43" fontId="0" fillId="0" borderId="0" xfId="1" applyFont="1" applyBorder="1"/>
    <xf numFmtId="168" fontId="0" fillId="0" borderId="27" xfId="1" applyNumberFormat="1" applyFont="1" applyBorder="1"/>
    <xf numFmtId="168" fontId="0" fillId="0" borderId="28" xfId="1" applyNumberFormat="1" applyFont="1" applyBorder="1"/>
    <xf numFmtId="43" fontId="0" fillId="0" borderId="29" xfId="1" applyFont="1" applyBorder="1"/>
    <xf numFmtId="43" fontId="0" fillId="0" borderId="30" xfId="1" applyFont="1" applyBorder="1"/>
    <xf numFmtId="0" fontId="0" fillId="0" borderId="31" xfId="0" applyBorder="1"/>
    <xf numFmtId="0" fontId="0" fillId="0" borderId="32" xfId="0" applyBorder="1"/>
    <xf numFmtId="168" fontId="1" fillId="0" borderId="17" xfId="1" applyNumberFormat="1" applyBorder="1"/>
    <xf numFmtId="168" fontId="1" fillId="0" borderId="8" xfId="1" applyNumberFormat="1" applyBorder="1"/>
    <xf numFmtId="168" fontId="1" fillId="0" borderId="24" xfId="1" applyNumberFormat="1" applyBorder="1"/>
    <xf numFmtId="43" fontId="1" fillId="0" borderId="29" xfId="1" applyBorder="1"/>
    <xf numFmtId="168" fontId="1" fillId="0" borderId="9" xfId="1" applyNumberFormat="1" applyBorder="1"/>
    <xf numFmtId="168" fontId="1" fillId="0" borderId="0" xfId="1" applyNumberFormat="1" applyBorder="1"/>
    <xf numFmtId="43" fontId="1" fillId="0" borderId="30" xfId="1" applyBorder="1"/>
    <xf numFmtId="43" fontId="1" fillId="0" borderId="6" xfId="1" applyBorder="1"/>
    <xf numFmtId="168" fontId="1" fillId="0" borderId="6" xfId="1" applyNumberFormat="1" applyBorder="1"/>
    <xf numFmtId="43" fontId="1" fillId="0" borderId="33" xfId="1" applyBorder="1"/>
    <xf numFmtId="168" fontId="1" fillId="0" borderId="34" xfId="1" applyNumberFormat="1" applyBorder="1"/>
    <xf numFmtId="168" fontId="1" fillId="0" borderId="35" xfId="1" applyNumberFormat="1" applyBorder="1"/>
    <xf numFmtId="168" fontId="1" fillId="0" borderId="36" xfId="1" applyNumberFormat="1" applyBorder="1"/>
    <xf numFmtId="168" fontId="1" fillId="0" borderId="37" xfId="1" applyNumberFormat="1" applyBorder="1"/>
    <xf numFmtId="0" fontId="0" fillId="0" borderId="2" xfId="0" applyBorder="1"/>
    <xf numFmtId="0" fontId="0" fillId="0" borderId="25" xfId="0" applyBorder="1"/>
    <xf numFmtId="168" fontId="2" fillId="2" borderId="38" xfId="1" applyNumberFormat="1" applyFont="1" applyFill="1" applyBorder="1"/>
    <xf numFmtId="168" fontId="2" fillId="2" borderId="39" xfId="1" applyNumberFormat="1" applyFont="1" applyFill="1" applyBorder="1"/>
    <xf numFmtId="168" fontId="2" fillId="2" borderId="40" xfId="1" applyNumberFormat="1" applyFont="1" applyFill="1" applyBorder="1"/>
    <xf numFmtId="168" fontId="2" fillId="2" borderId="41" xfId="1" applyNumberFormat="1" applyFont="1" applyFill="1" applyBorder="1"/>
    <xf numFmtId="168" fontId="0" fillId="2" borderId="42" xfId="1" applyNumberFormat="1" applyFont="1" applyFill="1" applyBorder="1"/>
    <xf numFmtId="43" fontId="0" fillId="2" borderId="43" xfId="1" applyFont="1" applyFill="1" applyBorder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1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4" fontId="3" fillId="0" borderId="0" xfId="0" applyNumberFormat="1" applyFont="1"/>
    <xf numFmtId="168" fontId="3" fillId="0" borderId="35" xfId="1" applyNumberFormat="1" applyFont="1" applyBorder="1"/>
    <xf numFmtId="168" fontId="3" fillId="0" borderId="24" xfId="1" applyNumberFormat="1" applyFont="1" applyBorder="1"/>
    <xf numFmtId="168" fontId="3" fillId="0" borderId="0" xfId="1" applyNumberFormat="1" applyFont="1" applyBorder="1"/>
    <xf numFmtId="168" fontId="3" fillId="0" borderId="34" xfId="1" applyNumberFormat="1" applyFont="1" applyBorder="1"/>
    <xf numFmtId="168" fontId="3" fillId="0" borderId="17" xfId="1" applyNumberFormat="1" applyFont="1" applyBorder="1"/>
    <xf numFmtId="168" fontId="3" fillId="0" borderId="47" xfId="1" applyNumberFormat="1" applyFont="1" applyBorder="1"/>
    <xf numFmtId="168" fontId="4" fillId="0" borderId="0" xfId="1" applyNumberFormat="1" applyFont="1" applyBorder="1"/>
    <xf numFmtId="168" fontId="4" fillId="0" borderId="44" xfId="1" applyNumberFormat="1" applyFont="1" applyBorder="1"/>
    <xf numFmtId="0" fontId="4" fillId="0" borderId="0" xfId="0" applyFont="1" applyBorder="1"/>
    <xf numFmtId="168" fontId="4" fillId="0" borderId="48" xfId="1" applyNumberFormat="1" applyFont="1" applyBorder="1"/>
    <xf numFmtId="168" fontId="4" fillId="0" borderId="12" xfId="1" applyNumberFormat="1" applyFont="1" applyBorder="1"/>
    <xf numFmtId="168" fontId="4" fillId="0" borderId="19" xfId="1" applyNumberFormat="1" applyFont="1" applyBorder="1"/>
    <xf numFmtId="168" fontId="4" fillId="0" borderId="26" xfId="1" applyNumberFormat="1" applyFont="1" applyBorder="1"/>
    <xf numFmtId="168" fontId="4" fillId="0" borderId="49" xfId="1" applyNumberFormat="1" applyFont="1" applyBorder="1"/>
    <xf numFmtId="168" fontId="4" fillId="0" borderId="50" xfId="1" applyNumberFormat="1" applyFont="1" applyBorder="1"/>
    <xf numFmtId="0" fontId="4" fillId="0" borderId="51" xfId="0" applyFont="1" applyBorder="1"/>
    <xf numFmtId="0" fontId="4" fillId="0" borderId="52" xfId="0" applyFont="1" applyBorder="1" applyAlignment="1">
      <alignment horizontal="center"/>
    </xf>
    <xf numFmtId="168" fontId="4" fillId="0" borderId="52" xfId="0" applyNumberFormat="1" applyFont="1" applyBorder="1"/>
    <xf numFmtId="0" fontId="5" fillId="0" borderId="0" xfId="0" applyFont="1" applyBorder="1" applyAlignment="1">
      <alignment horizontal="center"/>
    </xf>
    <xf numFmtId="168" fontId="3" fillId="0" borderId="30" xfId="1" applyNumberFormat="1" applyFont="1" applyBorder="1"/>
    <xf numFmtId="1" fontId="4" fillId="0" borderId="52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8" fontId="3" fillId="0" borderId="53" xfId="1" applyNumberFormat="1" applyFont="1" applyBorder="1"/>
    <xf numFmtId="0" fontId="4" fillId="0" borderId="54" xfId="0" applyFont="1" applyBorder="1" applyAlignment="1">
      <alignment horizontal="center"/>
    </xf>
    <xf numFmtId="168" fontId="3" fillId="0" borderId="55" xfId="1" applyNumberFormat="1" applyFont="1" applyBorder="1"/>
    <xf numFmtId="168" fontId="4" fillId="0" borderId="56" xfId="1" applyNumberFormat="1" applyFont="1" applyBorder="1"/>
    <xf numFmtId="168" fontId="4" fillId="0" borderId="20" xfId="1" applyNumberFormat="1" applyFont="1" applyBorder="1"/>
    <xf numFmtId="14" fontId="3" fillId="0" borderId="0" xfId="0" applyNumberFormat="1" applyFont="1" applyBorder="1"/>
    <xf numFmtId="168" fontId="3" fillId="0" borderId="0" xfId="0" applyNumberFormat="1" applyFont="1" applyBorder="1"/>
    <xf numFmtId="168" fontId="4" fillId="0" borderId="0" xfId="0" applyNumberFormat="1" applyFont="1" applyBorder="1"/>
    <xf numFmtId="0" fontId="4" fillId="0" borderId="57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168" fontId="3" fillId="0" borderId="59" xfId="1" applyNumberFormat="1" applyFont="1" applyBorder="1"/>
    <xf numFmtId="168" fontId="3" fillId="0" borderId="60" xfId="1" applyNumberFormat="1" applyFont="1" applyBorder="1"/>
    <xf numFmtId="168" fontId="3" fillId="0" borderId="61" xfId="1" applyNumberFormat="1" applyFont="1" applyBorder="1"/>
    <xf numFmtId="168" fontId="3" fillId="0" borderId="62" xfId="1" applyNumberFormat="1" applyFont="1" applyBorder="1"/>
    <xf numFmtId="168" fontId="4" fillId="0" borderId="63" xfId="1" applyNumberFormat="1" applyFont="1" applyBorder="1"/>
    <xf numFmtId="168" fontId="4" fillId="0" borderId="64" xfId="1" applyNumberFormat="1" applyFont="1" applyBorder="1"/>
    <xf numFmtId="168" fontId="4" fillId="0" borderId="65" xfId="1" applyNumberFormat="1" applyFont="1" applyBorder="1"/>
    <xf numFmtId="168" fontId="4" fillId="0" borderId="66" xfId="1" applyNumberFormat="1" applyFont="1" applyBorder="1"/>
    <xf numFmtId="43" fontId="1" fillId="0" borderId="8" xfId="1" applyBorder="1"/>
    <xf numFmtId="168" fontId="2" fillId="0" borderId="67" xfId="1" applyNumberFormat="1" applyFont="1" applyBorder="1"/>
    <xf numFmtId="0" fontId="0" fillId="0" borderId="48" xfId="0" applyBorder="1"/>
    <xf numFmtId="0" fontId="2" fillId="0" borderId="13" xfId="0" applyFont="1" applyBorder="1"/>
    <xf numFmtId="0" fontId="2" fillId="0" borderId="14" xfId="0" applyFont="1" applyBorder="1"/>
    <xf numFmtId="43" fontId="1" fillId="0" borderId="9" xfId="1" applyBorder="1"/>
    <xf numFmtId="43" fontId="1" fillId="0" borderId="24" xfId="1" applyBorder="1"/>
    <xf numFmtId="43" fontId="1" fillId="0" borderId="25" xfId="1" applyBorder="1"/>
    <xf numFmtId="0" fontId="0" fillId="0" borderId="68" xfId="0" applyBorder="1"/>
    <xf numFmtId="0" fontId="0" fillId="0" borderId="19" xfId="0" applyBorder="1"/>
    <xf numFmtId="0" fontId="0" fillId="0" borderId="26" xfId="0" applyBorder="1"/>
    <xf numFmtId="168" fontId="1" fillId="0" borderId="69" xfId="1" applyNumberFormat="1" applyBorder="1"/>
    <xf numFmtId="43" fontId="1" fillId="0" borderId="37" xfId="1" applyBorder="1"/>
    <xf numFmtId="43" fontId="1" fillId="0" borderId="70" xfId="1" applyBorder="1"/>
    <xf numFmtId="168" fontId="1" fillId="0" borderId="3" xfId="1" applyNumberFormat="1" applyBorder="1"/>
    <xf numFmtId="168" fontId="1" fillId="0" borderId="71" xfId="1" applyNumberFormat="1" applyBorder="1"/>
    <xf numFmtId="43" fontId="1" fillId="0" borderId="0" xfId="1" applyBorder="1"/>
    <xf numFmtId="168" fontId="3" fillId="0" borderId="72" xfId="1" applyNumberFormat="1" applyFont="1" applyBorder="1"/>
    <xf numFmtId="168" fontId="1" fillId="0" borderId="73" xfId="1" applyNumberFormat="1" applyBorder="1"/>
    <xf numFmtId="168" fontId="3" fillId="0" borderId="17" xfId="1" applyNumberFormat="1" applyFont="1" applyFill="1" applyBorder="1"/>
    <xf numFmtId="168" fontId="3" fillId="0" borderId="47" xfId="1" quotePrefix="1" applyNumberFormat="1" applyFont="1" applyBorder="1" applyAlignment="1">
      <alignment horizontal="center"/>
    </xf>
    <xf numFmtId="168" fontId="3" fillId="0" borderId="47" xfId="1" applyNumberFormat="1" applyFont="1" applyFill="1" applyBorder="1"/>
    <xf numFmtId="168" fontId="2" fillId="0" borderId="74" xfId="1" applyNumberFormat="1" applyFont="1" applyBorder="1"/>
    <xf numFmtId="168" fontId="1" fillId="0" borderId="75" xfId="1" applyNumberFormat="1" applyBorder="1"/>
    <xf numFmtId="168" fontId="1" fillId="0" borderId="76" xfId="1" applyNumberFormat="1" applyBorder="1"/>
    <xf numFmtId="168" fontId="1" fillId="0" borderId="0" xfId="1" applyNumberFormat="1" applyFont="1" applyBorder="1"/>
    <xf numFmtId="168" fontId="1" fillId="0" borderId="77" xfId="1" applyNumberFormat="1" applyBorder="1"/>
    <xf numFmtId="14" fontId="0" fillId="0" borderId="0" xfId="0" applyNumberFormat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8" fontId="1" fillId="5" borderId="9" xfId="1" applyNumberFormat="1" applyFill="1" applyBorder="1"/>
    <xf numFmtId="168" fontId="1" fillId="5" borderId="0" xfId="1" applyNumberFormat="1" applyFill="1" applyBorder="1"/>
    <xf numFmtId="168" fontId="0" fillId="0" borderId="0" xfId="0" applyNumberFormat="1"/>
    <xf numFmtId="168" fontId="1" fillId="5" borderId="78" xfId="1" applyNumberFormat="1" applyFill="1" applyBorder="1"/>
    <xf numFmtId="168" fontId="1" fillId="5" borderId="79" xfId="1" applyNumberFormat="1" applyFill="1" applyBorder="1"/>
    <xf numFmtId="168" fontId="1" fillId="0" borderId="8" xfId="1" applyNumberFormat="1" applyFont="1" applyBorder="1"/>
    <xf numFmtId="168" fontId="1" fillId="0" borderId="77" xfId="1" applyNumberFormat="1" applyFont="1" applyBorder="1"/>
    <xf numFmtId="168" fontId="1" fillId="0" borderId="73" xfId="1" applyNumberFormat="1" applyFont="1" applyBorder="1"/>
    <xf numFmtId="168" fontId="2" fillId="0" borderId="73" xfId="1" applyNumberFormat="1" applyFont="1" applyBorder="1"/>
    <xf numFmtId="168" fontId="9" fillId="0" borderId="73" xfId="1" applyNumberFormat="1" applyFont="1" applyBorder="1"/>
    <xf numFmtId="0" fontId="2" fillId="4" borderId="76" xfId="0" applyFont="1" applyFill="1" applyBorder="1" applyAlignment="1">
      <alignment horizontal="center"/>
    </xf>
    <xf numFmtId="0" fontId="0" fillId="0" borderId="73" xfId="0" applyBorder="1"/>
    <xf numFmtId="0" fontId="2" fillId="0" borderId="80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168" fontId="1" fillId="0" borderId="70" xfId="1" applyNumberFormat="1" applyBorder="1"/>
    <xf numFmtId="168" fontId="1" fillId="3" borderId="79" xfId="1" applyNumberFormat="1" applyFill="1" applyBorder="1"/>
    <xf numFmtId="0" fontId="2" fillId="3" borderId="35" xfId="0" applyFont="1" applyFill="1" applyBorder="1" applyAlignment="1">
      <alignment horizontal="center"/>
    </xf>
    <xf numFmtId="168" fontId="1" fillId="0" borderId="6" xfId="1" applyNumberFormat="1" applyFill="1" applyBorder="1"/>
    <xf numFmtId="168" fontId="1" fillId="0" borderId="0" xfId="1" applyNumberFormat="1" applyFill="1" applyBorder="1"/>
    <xf numFmtId="168" fontId="2" fillId="0" borderId="0" xfId="0" applyNumberFormat="1" applyFont="1" applyBorder="1"/>
    <xf numFmtId="168" fontId="2" fillId="6" borderId="82" xfId="1" applyNumberFormat="1" applyFont="1" applyFill="1" applyBorder="1"/>
    <xf numFmtId="168" fontId="2" fillId="6" borderId="83" xfId="1" applyNumberFormat="1" applyFont="1" applyFill="1" applyBorder="1"/>
    <xf numFmtId="168" fontId="2" fillId="6" borderId="84" xfId="1" applyNumberFormat="1" applyFont="1" applyFill="1" applyBorder="1"/>
    <xf numFmtId="0" fontId="2" fillId="6" borderId="83" xfId="0" applyFont="1" applyFill="1" applyBorder="1" applyAlignment="1">
      <alignment horizontal="center"/>
    </xf>
    <xf numFmtId="168" fontId="2" fillId="6" borderId="0" xfId="1" applyNumberFormat="1" applyFont="1" applyFill="1" applyBorder="1"/>
    <xf numFmtId="168" fontId="2" fillId="6" borderId="24" xfId="1" applyNumberFormat="1" applyFont="1" applyFill="1" applyBorder="1"/>
    <xf numFmtId="0" fontId="2" fillId="6" borderId="31" xfId="0" applyFont="1" applyFill="1" applyBorder="1"/>
    <xf numFmtId="168" fontId="2" fillId="0" borderId="32" xfId="0" applyNumberFormat="1" applyFont="1" applyBorder="1"/>
    <xf numFmtId="168" fontId="2" fillId="3" borderId="17" xfId="1" applyNumberFormat="1" applyFont="1" applyFill="1" applyBorder="1"/>
    <xf numFmtId="168" fontId="4" fillId="3" borderId="52" xfId="0" applyNumberFormat="1" applyFont="1" applyFill="1" applyBorder="1"/>
    <xf numFmtId="0" fontId="2" fillId="0" borderId="16" xfId="0" applyFont="1" applyBorder="1"/>
    <xf numFmtId="9" fontId="2" fillId="0" borderId="19" xfId="2" applyFont="1" applyBorder="1"/>
    <xf numFmtId="168" fontId="2" fillId="0" borderId="76" xfId="1" applyNumberFormat="1" applyFont="1" applyBorder="1"/>
    <xf numFmtId="168" fontId="1" fillId="0" borderId="23" xfId="1" applyNumberFormat="1" applyBorder="1"/>
    <xf numFmtId="168" fontId="2" fillId="0" borderId="6" xfId="1" applyNumberFormat="1" applyFont="1" applyBorder="1"/>
    <xf numFmtId="168" fontId="1" fillId="0" borderId="29" xfId="1" applyNumberFormat="1" applyBorder="1"/>
    <xf numFmtId="168" fontId="1" fillId="0" borderId="30" xfId="1" applyNumberFormat="1" applyBorder="1"/>
    <xf numFmtId="0" fontId="2" fillId="4" borderId="24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85" xfId="0" applyBorder="1"/>
    <xf numFmtId="168" fontId="1" fillId="0" borderId="86" xfId="1" applyNumberFormat="1" applyBorder="1"/>
    <xf numFmtId="168" fontId="1" fillId="0" borderId="55" xfId="1" applyNumberFormat="1" applyBorder="1"/>
    <xf numFmtId="168" fontId="1" fillId="0" borderId="28" xfId="1" applyNumberFormat="1" applyBorder="1"/>
    <xf numFmtId="0" fontId="2" fillId="0" borderId="24" xfId="0" applyFont="1" applyBorder="1"/>
    <xf numFmtId="168" fontId="2" fillId="0" borderId="87" xfId="1" applyNumberFormat="1" applyFont="1" applyBorder="1"/>
    <xf numFmtId="168" fontId="1" fillId="0" borderId="73" xfId="1" applyNumberFormat="1" applyFill="1" applyBorder="1"/>
    <xf numFmtId="14" fontId="9" fillId="0" borderId="0" xfId="0" applyNumberFormat="1" applyFont="1" applyAlignment="1">
      <alignment horizontal="right"/>
    </xf>
    <xf numFmtId="168" fontId="2" fillId="0" borderId="82" xfId="1" applyNumberFormat="1" applyFont="1" applyFill="1" applyBorder="1"/>
    <xf numFmtId="168" fontId="2" fillId="0" borderId="0" xfId="1" quotePrefix="1" applyNumberFormat="1" applyFont="1" applyBorder="1" applyAlignment="1">
      <alignment horizontal="center"/>
    </xf>
    <xf numFmtId="168" fontId="2" fillId="0" borderId="6" xfId="1" quotePrefix="1" applyNumberFormat="1" applyFont="1" applyBorder="1" applyAlignment="1">
      <alignment horizontal="center"/>
    </xf>
    <xf numFmtId="168" fontId="2" fillId="5" borderId="84" xfId="1" applyNumberFormat="1" applyFont="1" applyFill="1" applyBorder="1"/>
    <xf numFmtId="0" fontId="2" fillId="0" borderId="8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4" xfId="0" applyFont="1" applyBorder="1" applyAlignment="1">
      <alignment horizontal="center"/>
    </xf>
    <xf numFmtId="0" fontId="4" fillId="0" borderId="95" xfId="0" applyFont="1" applyBorder="1" applyAlignment="1">
      <alignment horizontal="center"/>
    </xf>
    <xf numFmtId="0" fontId="4" fillId="0" borderId="96" xfId="0" applyFont="1" applyBorder="1" applyAlignment="1">
      <alignment horizontal="center"/>
    </xf>
    <xf numFmtId="0" fontId="4" fillId="0" borderId="2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35" sqref="F35"/>
    </sheetView>
  </sheetViews>
  <sheetFormatPr defaultRowHeight="12.75" x14ac:dyDescent="0.2"/>
  <cols>
    <col min="1" max="1" width="20.5703125" customWidth="1"/>
    <col min="2" max="2" width="12.85546875" bestFit="1" customWidth="1"/>
    <col min="3" max="3" width="12.85546875" customWidth="1"/>
    <col min="4" max="4" width="14.85546875" customWidth="1"/>
    <col min="5" max="5" width="14.5703125" customWidth="1"/>
    <col min="6" max="6" width="13.140625" customWidth="1"/>
    <col min="7" max="7" width="14.5703125" customWidth="1"/>
    <col min="8" max="8" width="13.140625" customWidth="1"/>
    <col min="9" max="9" width="15" customWidth="1"/>
  </cols>
  <sheetData>
    <row r="1" spans="1:10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</row>
    <row r="2" spans="1:10" ht="13.5" thickBot="1" x14ac:dyDescent="0.25">
      <c r="A2" s="212" t="s">
        <v>12</v>
      </c>
      <c r="B2" s="212"/>
      <c r="C2" s="212"/>
      <c r="D2" s="212"/>
      <c r="E2" s="212"/>
      <c r="F2" s="212"/>
      <c r="G2" s="212"/>
      <c r="H2" s="212"/>
      <c r="I2" s="212"/>
      <c r="J2" s="16"/>
    </row>
    <row r="3" spans="1:10" ht="14.25" thickTop="1" thickBot="1" x14ac:dyDescent="0.25">
      <c r="B3" s="209" t="s">
        <v>0</v>
      </c>
      <c r="C3" s="210"/>
      <c r="D3" s="210"/>
      <c r="E3" s="33"/>
      <c r="F3" s="209" t="s">
        <v>1</v>
      </c>
      <c r="G3" s="211"/>
      <c r="H3" s="17"/>
      <c r="I3" s="18"/>
    </row>
    <row r="4" spans="1:10" x14ac:dyDescent="0.2">
      <c r="B4" s="19" t="s">
        <v>8</v>
      </c>
      <c r="C4" s="8" t="s">
        <v>7</v>
      </c>
      <c r="D4" s="11" t="s">
        <v>9</v>
      </c>
      <c r="E4" s="20" t="s">
        <v>10</v>
      </c>
      <c r="F4" s="19" t="s">
        <v>8</v>
      </c>
      <c r="G4" s="8" t="s">
        <v>7</v>
      </c>
      <c r="H4" s="15" t="s">
        <v>9</v>
      </c>
      <c r="I4" s="20" t="s">
        <v>10</v>
      </c>
    </row>
    <row r="5" spans="1:10" ht="13.5" thickBot="1" x14ac:dyDescent="0.25">
      <c r="A5" s="2" t="s">
        <v>2</v>
      </c>
      <c r="B5" s="21">
        <v>931225</v>
      </c>
      <c r="C5" s="9"/>
      <c r="D5" s="4"/>
      <c r="E5" s="34"/>
      <c r="F5" s="21">
        <v>992271</v>
      </c>
      <c r="G5" s="9"/>
      <c r="H5" s="14"/>
      <c r="I5" s="22"/>
    </row>
    <row r="6" spans="1:10" x14ac:dyDescent="0.2">
      <c r="A6" s="1">
        <v>36497</v>
      </c>
      <c r="B6" s="24"/>
      <c r="C6" s="12"/>
      <c r="D6" s="7"/>
      <c r="E6" s="35"/>
      <c r="F6" s="31">
        <v>0</v>
      </c>
      <c r="G6" s="41">
        <v>0</v>
      </c>
      <c r="H6" s="42">
        <v>4129</v>
      </c>
      <c r="I6" s="44">
        <v>0</v>
      </c>
    </row>
    <row r="7" spans="1:10" x14ac:dyDescent="0.2">
      <c r="A7" s="1">
        <v>36498</v>
      </c>
      <c r="B7" s="24">
        <v>5463</v>
      </c>
      <c r="C7" s="13">
        <v>0</v>
      </c>
      <c r="D7" s="5">
        <v>555</v>
      </c>
      <c r="E7" s="35"/>
      <c r="F7" s="24">
        <v>0</v>
      </c>
      <c r="G7" s="41">
        <v>0</v>
      </c>
      <c r="H7" s="43">
        <v>3573</v>
      </c>
      <c r="I7" s="45">
        <v>0</v>
      </c>
    </row>
    <row r="8" spans="1:10" x14ac:dyDescent="0.2">
      <c r="A8" s="1">
        <f>+A7+1</f>
        <v>36499</v>
      </c>
      <c r="B8" s="24">
        <v>1859</v>
      </c>
      <c r="C8" s="13">
        <v>0</v>
      </c>
      <c r="D8" s="5">
        <v>4129</v>
      </c>
      <c r="E8" s="35"/>
      <c r="F8" s="24">
        <v>0</v>
      </c>
      <c r="G8" s="32">
        <v>0</v>
      </c>
      <c r="H8" s="43">
        <v>0</v>
      </c>
      <c r="I8" s="45">
        <v>0</v>
      </c>
    </row>
    <row r="9" spans="1:10" x14ac:dyDescent="0.2">
      <c r="A9" s="1">
        <f t="shared" ref="A9:A34" si="0">+A8+1</f>
        <v>36500</v>
      </c>
      <c r="B9" s="24">
        <v>1859</v>
      </c>
      <c r="C9" s="13">
        <v>0</v>
      </c>
      <c r="D9" s="5">
        <v>4129</v>
      </c>
      <c r="E9" s="35"/>
      <c r="F9" s="24">
        <v>0</v>
      </c>
      <c r="G9" s="32">
        <v>0</v>
      </c>
      <c r="H9" s="43">
        <v>0</v>
      </c>
      <c r="I9" s="45">
        <v>0</v>
      </c>
    </row>
    <row r="10" spans="1:10" x14ac:dyDescent="0.2">
      <c r="A10" s="1">
        <f t="shared" si="0"/>
        <v>36501</v>
      </c>
      <c r="B10" s="24">
        <v>1887</v>
      </c>
      <c r="C10" s="13">
        <v>0</v>
      </c>
      <c r="D10" s="5">
        <v>4129</v>
      </c>
      <c r="E10" s="35"/>
      <c r="F10" s="24">
        <v>0</v>
      </c>
      <c r="G10" s="32">
        <v>0</v>
      </c>
      <c r="H10" s="43">
        <v>0</v>
      </c>
      <c r="I10" s="45">
        <v>0</v>
      </c>
    </row>
    <row r="11" spans="1:10" x14ac:dyDescent="0.2">
      <c r="A11" s="1">
        <f t="shared" si="0"/>
        <v>36502</v>
      </c>
      <c r="B11" s="24">
        <v>0</v>
      </c>
      <c r="C11" s="13">
        <v>0</v>
      </c>
      <c r="D11" s="5">
        <v>4129</v>
      </c>
      <c r="E11" s="35"/>
      <c r="F11" s="24">
        <v>0</v>
      </c>
      <c r="G11" s="32">
        <v>0</v>
      </c>
      <c r="H11" s="43">
        <v>0</v>
      </c>
      <c r="I11" s="45">
        <v>0</v>
      </c>
    </row>
    <row r="12" spans="1:10" x14ac:dyDescent="0.2">
      <c r="A12" s="1">
        <f t="shared" si="0"/>
        <v>36503</v>
      </c>
      <c r="B12" s="24">
        <v>0</v>
      </c>
      <c r="C12" s="13">
        <v>0</v>
      </c>
      <c r="D12" s="5">
        <v>4129</v>
      </c>
      <c r="E12" s="35"/>
      <c r="F12" s="24">
        <v>0</v>
      </c>
      <c r="G12" s="32">
        <v>0</v>
      </c>
      <c r="H12" s="43">
        <v>0</v>
      </c>
      <c r="I12" s="45">
        <v>0</v>
      </c>
    </row>
    <row r="13" spans="1:10" x14ac:dyDescent="0.2">
      <c r="A13" s="1">
        <f t="shared" si="0"/>
        <v>36504</v>
      </c>
      <c r="B13" s="24">
        <v>0</v>
      </c>
      <c r="C13" s="13">
        <v>0</v>
      </c>
      <c r="D13" s="5">
        <v>4129</v>
      </c>
      <c r="E13" s="35"/>
      <c r="F13" s="24">
        <v>0</v>
      </c>
      <c r="G13" s="32">
        <v>0</v>
      </c>
      <c r="H13" s="43">
        <v>0</v>
      </c>
      <c r="I13" s="45">
        <v>0</v>
      </c>
    </row>
    <row r="14" spans="1:10" x14ac:dyDescent="0.2">
      <c r="A14" s="1">
        <f t="shared" si="0"/>
        <v>36505</v>
      </c>
      <c r="B14" s="24">
        <v>0</v>
      </c>
      <c r="C14" s="13">
        <v>0</v>
      </c>
      <c r="D14" s="5">
        <v>4129</v>
      </c>
      <c r="E14" s="35"/>
      <c r="F14" s="24">
        <v>0</v>
      </c>
      <c r="G14" s="32">
        <v>0</v>
      </c>
      <c r="H14" s="43">
        <v>0</v>
      </c>
      <c r="I14" s="45">
        <v>0</v>
      </c>
    </row>
    <row r="15" spans="1:10" x14ac:dyDescent="0.2">
      <c r="A15" s="1">
        <f t="shared" si="0"/>
        <v>36506</v>
      </c>
      <c r="B15" s="24">
        <v>0</v>
      </c>
      <c r="C15" s="13">
        <v>0</v>
      </c>
      <c r="D15" s="5">
        <v>4129</v>
      </c>
      <c r="E15" s="35"/>
      <c r="F15" s="24">
        <v>0</v>
      </c>
      <c r="G15" s="32">
        <v>0</v>
      </c>
      <c r="H15" s="43">
        <v>0</v>
      </c>
      <c r="I15" s="45">
        <v>0</v>
      </c>
    </row>
    <row r="16" spans="1:10" x14ac:dyDescent="0.2">
      <c r="A16" s="1">
        <f t="shared" si="0"/>
        <v>36507</v>
      </c>
      <c r="B16" s="24">
        <v>0</v>
      </c>
      <c r="C16" s="13">
        <v>0</v>
      </c>
      <c r="D16" s="5">
        <v>4129</v>
      </c>
      <c r="E16" s="35"/>
      <c r="F16" s="24">
        <v>0</v>
      </c>
      <c r="G16" s="32">
        <v>0</v>
      </c>
      <c r="H16" s="43">
        <v>0</v>
      </c>
      <c r="I16" s="45">
        <v>0</v>
      </c>
    </row>
    <row r="17" spans="1:9" x14ac:dyDescent="0.2">
      <c r="A17" s="1">
        <f t="shared" si="0"/>
        <v>36508</v>
      </c>
      <c r="B17" s="24">
        <v>0</v>
      </c>
      <c r="C17" s="13">
        <v>0</v>
      </c>
      <c r="D17" s="5">
        <v>4200</v>
      </c>
      <c r="E17" s="35"/>
      <c r="F17" s="24">
        <v>0</v>
      </c>
      <c r="G17" s="32">
        <v>0</v>
      </c>
      <c r="H17" s="43">
        <v>0</v>
      </c>
      <c r="I17" s="45">
        <v>0</v>
      </c>
    </row>
    <row r="18" spans="1:9" x14ac:dyDescent="0.2">
      <c r="A18" s="1">
        <f t="shared" si="0"/>
        <v>36509</v>
      </c>
      <c r="B18" s="24">
        <v>0</v>
      </c>
      <c r="C18" s="13">
        <v>0</v>
      </c>
      <c r="D18" s="5">
        <v>4129</v>
      </c>
      <c r="E18" s="35"/>
      <c r="F18" s="24">
        <v>0</v>
      </c>
      <c r="G18" s="32">
        <v>0</v>
      </c>
      <c r="H18" s="43">
        <v>0</v>
      </c>
      <c r="I18" s="45">
        <v>0</v>
      </c>
    </row>
    <row r="19" spans="1:9" x14ac:dyDescent="0.2">
      <c r="A19" s="1">
        <f t="shared" si="0"/>
        <v>36510</v>
      </c>
      <c r="B19" s="24">
        <v>0</v>
      </c>
      <c r="C19" s="13">
        <v>0</v>
      </c>
      <c r="D19" s="5">
        <v>4129</v>
      </c>
      <c r="E19" s="35"/>
      <c r="F19" s="24">
        <v>0</v>
      </c>
      <c r="G19" s="32">
        <v>0</v>
      </c>
      <c r="H19" s="43">
        <v>0</v>
      </c>
      <c r="I19" s="45">
        <v>0</v>
      </c>
    </row>
    <row r="20" spans="1:9" x14ac:dyDescent="0.2">
      <c r="A20" s="1">
        <f t="shared" si="0"/>
        <v>36511</v>
      </c>
      <c r="B20" s="24">
        <v>0</v>
      </c>
      <c r="C20" s="13">
        <v>0</v>
      </c>
      <c r="D20" s="5">
        <v>4129</v>
      </c>
      <c r="E20" s="35"/>
      <c r="F20" s="24">
        <v>0</v>
      </c>
      <c r="G20" s="32">
        <v>0</v>
      </c>
      <c r="H20" s="43">
        <v>0</v>
      </c>
      <c r="I20" s="45">
        <v>0</v>
      </c>
    </row>
    <row r="21" spans="1:9" x14ac:dyDescent="0.2">
      <c r="A21" s="1">
        <f t="shared" si="0"/>
        <v>36512</v>
      </c>
      <c r="B21" s="24">
        <v>0</v>
      </c>
      <c r="C21" s="13">
        <v>0</v>
      </c>
      <c r="D21" s="5">
        <v>4129</v>
      </c>
      <c r="E21" s="35"/>
      <c r="F21" s="24">
        <v>0</v>
      </c>
      <c r="G21" s="32">
        <v>0</v>
      </c>
      <c r="H21" s="43">
        <v>0</v>
      </c>
      <c r="I21" s="45">
        <v>0</v>
      </c>
    </row>
    <row r="22" spans="1:9" x14ac:dyDescent="0.2">
      <c r="A22" s="1">
        <f t="shared" si="0"/>
        <v>36513</v>
      </c>
      <c r="B22" s="24">
        <v>0</v>
      </c>
      <c r="C22" s="13">
        <v>0</v>
      </c>
      <c r="D22" s="5">
        <v>4129</v>
      </c>
      <c r="E22" s="35"/>
      <c r="F22" s="24">
        <v>0</v>
      </c>
      <c r="G22" s="32">
        <v>0</v>
      </c>
      <c r="H22" s="43">
        <v>0</v>
      </c>
      <c r="I22" s="45">
        <v>0</v>
      </c>
    </row>
    <row r="23" spans="1:9" x14ac:dyDescent="0.2">
      <c r="A23" s="1">
        <f t="shared" si="0"/>
        <v>36514</v>
      </c>
      <c r="B23" s="24">
        <v>0</v>
      </c>
      <c r="C23" s="13">
        <v>0</v>
      </c>
      <c r="D23" s="5">
        <v>4129</v>
      </c>
      <c r="E23" s="35"/>
      <c r="F23" s="24">
        <v>0</v>
      </c>
      <c r="G23" s="32">
        <v>0</v>
      </c>
      <c r="H23" s="43">
        <v>0</v>
      </c>
      <c r="I23" s="45">
        <v>0</v>
      </c>
    </row>
    <row r="24" spans="1:9" x14ac:dyDescent="0.2">
      <c r="A24" s="1">
        <f t="shared" si="0"/>
        <v>36515</v>
      </c>
      <c r="B24" s="24">
        <v>0</v>
      </c>
      <c r="C24" s="13">
        <v>0</v>
      </c>
      <c r="D24" s="5">
        <v>4129</v>
      </c>
      <c r="E24" s="35"/>
      <c r="F24" s="24">
        <v>0</v>
      </c>
      <c r="G24" s="32">
        <v>0</v>
      </c>
      <c r="H24" s="43">
        <v>0</v>
      </c>
      <c r="I24" s="45">
        <v>0</v>
      </c>
    </row>
    <row r="25" spans="1:9" x14ac:dyDescent="0.2">
      <c r="A25" s="1">
        <f>+A24+1</f>
        <v>36516</v>
      </c>
      <c r="B25" s="24">
        <v>0</v>
      </c>
      <c r="C25" s="13">
        <v>0</v>
      </c>
      <c r="D25" s="5">
        <v>4129</v>
      </c>
      <c r="E25" s="35"/>
      <c r="F25" s="24">
        <v>0</v>
      </c>
      <c r="G25" s="32">
        <v>0</v>
      </c>
      <c r="H25" s="43">
        <v>0</v>
      </c>
      <c r="I25" s="45">
        <v>0</v>
      </c>
    </row>
    <row r="26" spans="1:9" x14ac:dyDescent="0.2">
      <c r="A26" s="1">
        <f t="shared" si="0"/>
        <v>36517</v>
      </c>
      <c r="B26" s="24">
        <v>0</v>
      </c>
      <c r="C26" s="13">
        <v>0</v>
      </c>
      <c r="D26" s="5">
        <v>4129</v>
      </c>
      <c r="E26" s="35"/>
      <c r="F26" s="24">
        <v>0</v>
      </c>
      <c r="G26" s="32">
        <v>0</v>
      </c>
      <c r="H26" s="43">
        <v>0</v>
      </c>
      <c r="I26" s="45">
        <v>0</v>
      </c>
    </row>
    <row r="27" spans="1:9" x14ac:dyDescent="0.2">
      <c r="A27" s="1">
        <f t="shared" si="0"/>
        <v>36518</v>
      </c>
      <c r="B27" s="24">
        <v>0</v>
      </c>
      <c r="C27" s="13">
        <v>0</v>
      </c>
      <c r="D27" s="5">
        <v>4129</v>
      </c>
      <c r="E27" s="35"/>
      <c r="F27" s="24">
        <v>0</v>
      </c>
      <c r="G27" s="32">
        <v>0</v>
      </c>
      <c r="H27" s="43">
        <v>0</v>
      </c>
      <c r="I27" s="45">
        <v>0</v>
      </c>
    </row>
    <row r="28" spans="1:9" x14ac:dyDescent="0.2">
      <c r="A28" s="1">
        <f t="shared" si="0"/>
        <v>36519</v>
      </c>
      <c r="B28" s="24">
        <v>0</v>
      </c>
      <c r="C28" s="13">
        <v>0</v>
      </c>
      <c r="D28" s="5">
        <v>4129</v>
      </c>
      <c r="E28" s="35"/>
      <c r="F28" s="24">
        <v>0</v>
      </c>
      <c r="G28" s="32">
        <v>0</v>
      </c>
      <c r="H28" s="43">
        <v>0</v>
      </c>
      <c r="I28" s="45">
        <v>0</v>
      </c>
    </row>
    <row r="29" spans="1:9" x14ac:dyDescent="0.2">
      <c r="A29" s="1">
        <f t="shared" si="0"/>
        <v>36520</v>
      </c>
      <c r="B29" s="24">
        <v>0</v>
      </c>
      <c r="C29" s="13">
        <v>0</v>
      </c>
      <c r="D29" s="5">
        <v>4129</v>
      </c>
      <c r="E29" s="35"/>
      <c r="F29" s="24">
        <v>0</v>
      </c>
      <c r="G29" s="32">
        <v>0</v>
      </c>
      <c r="H29" s="43">
        <v>0</v>
      </c>
      <c r="I29" s="45">
        <v>0</v>
      </c>
    </row>
    <row r="30" spans="1:9" x14ac:dyDescent="0.2">
      <c r="A30" s="1">
        <f t="shared" si="0"/>
        <v>36521</v>
      </c>
      <c r="B30" s="24">
        <v>0</v>
      </c>
      <c r="C30" s="13">
        <v>0</v>
      </c>
      <c r="D30" s="5">
        <v>4129</v>
      </c>
      <c r="E30" s="35"/>
      <c r="F30" s="24">
        <v>0</v>
      </c>
      <c r="G30" s="32">
        <v>0</v>
      </c>
      <c r="H30" s="43">
        <v>0</v>
      </c>
      <c r="I30" s="45">
        <v>0</v>
      </c>
    </row>
    <row r="31" spans="1:9" x14ac:dyDescent="0.2">
      <c r="A31" s="1">
        <f t="shared" si="0"/>
        <v>36522</v>
      </c>
      <c r="B31" s="24">
        <v>0</v>
      </c>
      <c r="C31" s="13">
        <v>0</v>
      </c>
      <c r="D31" s="5">
        <v>4129</v>
      </c>
      <c r="E31" s="35"/>
      <c r="F31" s="24">
        <v>0</v>
      </c>
      <c r="G31" s="10">
        <v>-5278</v>
      </c>
      <c r="H31" s="43">
        <v>0</v>
      </c>
      <c r="I31" s="45">
        <v>0</v>
      </c>
    </row>
    <row r="32" spans="1:9" x14ac:dyDescent="0.2">
      <c r="A32" s="1">
        <f>+A31+1</f>
        <v>36523</v>
      </c>
      <c r="B32" s="24"/>
      <c r="C32" s="10"/>
      <c r="D32" s="5">
        <v>4129</v>
      </c>
      <c r="E32" s="35"/>
      <c r="F32" s="24">
        <v>0</v>
      </c>
      <c r="G32" s="32">
        <v>0</v>
      </c>
      <c r="H32" s="43">
        <v>0</v>
      </c>
      <c r="I32" s="45">
        <v>0</v>
      </c>
    </row>
    <row r="33" spans="1:9" x14ac:dyDescent="0.2">
      <c r="A33" s="1">
        <f t="shared" si="0"/>
        <v>36524</v>
      </c>
      <c r="B33" s="24"/>
      <c r="C33" s="10"/>
      <c r="D33" s="5">
        <v>4129</v>
      </c>
      <c r="E33" s="35"/>
      <c r="F33" s="24">
        <v>0</v>
      </c>
      <c r="G33" s="10"/>
      <c r="H33" s="43">
        <v>0</v>
      </c>
      <c r="I33" s="45">
        <v>0</v>
      </c>
    </row>
    <row r="34" spans="1:9" ht="13.5" thickBot="1" x14ac:dyDescent="0.25">
      <c r="A34" s="1">
        <f t="shared" si="0"/>
        <v>36525</v>
      </c>
      <c r="B34" s="24"/>
      <c r="C34" s="10"/>
      <c r="D34" s="5">
        <v>4129</v>
      </c>
      <c r="E34" s="35"/>
      <c r="F34" s="24">
        <v>0</v>
      </c>
      <c r="G34" s="10"/>
      <c r="H34" s="43">
        <v>0</v>
      </c>
      <c r="I34" s="45">
        <v>0</v>
      </c>
    </row>
    <row r="35" spans="1:9" x14ac:dyDescent="0.2">
      <c r="A35" s="2" t="s">
        <v>11</v>
      </c>
      <c r="B35" s="64">
        <f>SUM(SUM(B6:B34)+SUM(D6:D34))+B5+SUM(C6:C34)</f>
        <v>1054402</v>
      </c>
      <c r="C35" s="65"/>
      <c r="D35" s="65"/>
      <c r="E35" s="66"/>
      <c r="F35" s="64">
        <f>SUM(F6:F34)+SUM(G6:G34)+SUM(H6:H34)+F5</f>
        <v>994695</v>
      </c>
      <c r="G35" s="67"/>
      <c r="H35" s="68"/>
      <c r="I35" s="69"/>
    </row>
    <row r="36" spans="1:9" x14ac:dyDescent="0.2">
      <c r="A36" s="2" t="s">
        <v>4</v>
      </c>
      <c r="B36" s="26">
        <v>1371225</v>
      </c>
      <c r="C36" s="16"/>
      <c r="D36" s="16"/>
      <c r="E36" s="37"/>
      <c r="F36" s="26">
        <v>999975</v>
      </c>
      <c r="G36" s="23"/>
      <c r="H36" s="62"/>
      <c r="I36" s="63"/>
    </row>
    <row r="37" spans="1:9" ht="13.5" thickBot="1" x14ac:dyDescent="0.25">
      <c r="A37" s="2" t="s">
        <v>5</v>
      </c>
      <c r="B37" s="27">
        <f>+B36-B35</f>
        <v>316823</v>
      </c>
      <c r="C37" s="38"/>
      <c r="D37" s="39"/>
      <c r="E37" s="40"/>
      <c r="F37" s="27">
        <f>+F36-F35</f>
        <v>5280</v>
      </c>
      <c r="G37" s="28"/>
      <c r="H37" s="29"/>
      <c r="I37" s="30"/>
    </row>
    <row r="38" spans="1:9" ht="13.5" thickTop="1" x14ac:dyDescent="0.2">
      <c r="A38" s="2"/>
    </row>
  </sheetData>
  <mergeCells count="4">
    <mergeCell ref="B3:D3"/>
    <mergeCell ref="F3:G3"/>
    <mergeCell ref="A2:I2"/>
    <mergeCell ref="A1:I1"/>
  </mergeCells>
  <pageMargins left="0" right="0" top="0.5" bottom="0.5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2" zoomScale="85" workbookViewId="0">
      <selection activeCell="K35" sqref="K35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6" width="0.85546875" customWidth="1"/>
    <col min="7" max="10" width="14.42578125" customWidth="1"/>
    <col min="11" max="11" width="14.5703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43</v>
      </c>
      <c r="C3" s="215"/>
      <c r="D3" s="215"/>
      <c r="E3" s="215"/>
      <c r="F3" s="215"/>
      <c r="G3" s="217" t="s">
        <v>44</v>
      </c>
      <c r="H3" s="218"/>
      <c r="I3" s="218"/>
      <c r="J3" s="218"/>
      <c r="K3" s="196"/>
    </row>
    <row r="4" spans="1:11" x14ac:dyDescent="0.2">
      <c r="B4" s="168" t="s">
        <v>8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">
      <c r="B5" s="173"/>
      <c r="C5" s="152" t="s">
        <v>46</v>
      </c>
      <c r="D5" s="170"/>
      <c r="E5" s="166" t="s">
        <v>46</v>
      </c>
      <c r="F5" s="167"/>
      <c r="G5" s="154"/>
      <c r="H5" s="152" t="s">
        <v>46</v>
      </c>
      <c r="I5" s="155"/>
      <c r="J5" s="194" t="s">
        <v>46</v>
      </c>
      <c r="K5" s="154"/>
    </row>
    <row r="6" spans="1:11" ht="13.5" thickBot="1" x14ac:dyDescent="0.25">
      <c r="A6" s="2" t="s">
        <v>41</v>
      </c>
      <c r="B6" s="177">
        <v>0</v>
      </c>
      <c r="C6" s="191">
        <f>'November 2000 GulfCoast  '!C39</f>
        <v>254998</v>
      </c>
      <c r="D6" s="178">
        <v>0</v>
      </c>
      <c r="E6" s="189">
        <f>'November 2000 GulfCoast  '!E39</f>
        <v>205034</v>
      </c>
      <c r="F6" s="141"/>
      <c r="G6" s="179"/>
      <c r="H6" s="9">
        <v>489334</v>
      </c>
      <c r="I6" s="180"/>
      <c r="J6" s="187">
        <f>'November 2000 GulfCoast  '!J39</f>
        <v>340978</v>
      </c>
      <c r="K6" s="179"/>
    </row>
    <row r="7" spans="1:11" x14ac:dyDescent="0.2">
      <c r="A7" s="146">
        <v>36861</v>
      </c>
      <c r="B7" s="190">
        <v>0</v>
      </c>
      <c r="C7" s="163">
        <v>-8884</v>
      </c>
      <c r="D7" s="142">
        <v>0</v>
      </c>
      <c r="E7" s="163">
        <v>-9399</v>
      </c>
      <c r="F7" s="142">
        <v>0</v>
      </c>
      <c r="G7" s="145"/>
      <c r="H7" s="53">
        <v>-15</v>
      </c>
      <c r="I7" s="60">
        <v>0</v>
      </c>
      <c r="J7" s="192">
        <v>-3118</v>
      </c>
      <c r="K7" s="145"/>
    </row>
    <row r="8" spans="1:11" x14ac:dyDescent="0.2">
      <c r="A8" s="146">
        <v>36862</v>
      </c>
      <c r="B8" s="48">
        <v>0</v>
      </c>
      <c r="C8" s="163">
        <v>-8884</v>
      </c>
      <c r="D8" s="143">
        <v>0</v>
      </c>
      <c r="E8" s="163">
        <v>-9399</v>
      </c>
      <c r="F8" s="143">
        <v>0</v>
      </c>
      <c r="G8" s="137">
        <v>0</v>
      </c>
      <c r="H8" s="175">
        <v>-15</v>
      </c>
      <c r="I8" s="61">
        <v>0</v>
      </c>
      <c r="J8" s="193">
        <v>-3118</v>
      </c>
      <c r="K8" s="137">
        <v>0</v>
      </c>
    </row>
    <row r="9" spans="1:11" x14ac:dyDescent="0.2">
      <c r="A9" s="146">
        <v>36863</v>
      </c>
      <c r="B9" s="48">
        <v>0</v>
      </c>
      <c r="C9" s="163">
        <v>-8884</v>
      </c>
      <c r="D9" s="143">
        <v>0</v>
      </c>
      <c r="E9" s="163">
        <v>-9399</v>
      </c>
      <c r="F9" s="143">
        <v>0</v>
      </c>
      <c r="G9" s="137"/>
      <c r="H9" s="175">
        <v>-15</v>
      </c>
      <c r="I9" s="61">
        <v>0</v>
      </c>
      <c r="J9" s="193">
        <v>-3118</v>
      </c>
      <c r="K9" s="137"/>
    </row>
    <row r="10" spans="1:11" x14ac:dyDescent="0.2">
      <c r="A10" s="146">
        <v>36864</v>
      </c>
      <c r="B10" s="48">
        <v>0</v>
      </c>
      <c r="C10" s="163">
        <v>-8884</v>
      </c>
      <c r="D10" s="143">
        <v>0</v>
      </c>
      <c r="E10" s="163">
        <v>-9399</v>
      </c>
      <c r="F10" s="143">
        <v>0</v>
      </c>
      <c r="G10" s="137"/>
      <c r="H10" s="53">
        <v>-15</v>
      </c>
      <c r="I10" s="61">
        <v>0</v>
      </c>
      <c r="J10" s="193">
        <v>-3118</v>
      </c>
      <c r="K10" s="137"/>
    </row>
    <row r="11" spans="1:11" x14ac:dyDescent="0.2">
      <c r="A11" s="146">
        <v>36865</v>
      </c>
      <c r="B11" s="48">
        <v>0</v>
      </c>
      <c r="C11" s="163">
        <v>-8884</v>
      </c>
      <c r="D11" s="143">
        <v>0</v>
      </c>
      <c r="E11" s="163">
        <v>-9399</v>
      </c>
      <c r="F11" s="143">
        <v>0</v>
      </c>
      <c r="G11" s="137"/>
      <c r="H11" s="53">
        <v>-5884</v>
      </c>
      <c r="I11" s="61">
        <v>0</v>
      </c>
      <c r="J11" s="193">
        <v>-3118</v>
      </c>
      <c r="K11" s="137"/>
    </row>
    <row r="12" spans="1:11" x14ac:dyDescent="0.2">
      <c r="A12" s="146">
        <v>36866</v>
      </c>
      <c r="B12" s="59">
        <v>0</v>
      </c>
      <c r="C12" s="56">
        <v>0</v>
      </c>
      <c r="D12" s="61">
        <v>0</v>
      </c>
      <c r="E12" s="163">
        <v>-9399</v>
      </c>
      <c r="F12" s="143">
        <v>0</v>
      </c>
      <c r="G12" s="137"/>
      <c r="H12" s="55">
        <v>0</v>
      </c>
      <c r="I12" s="61">
        <v>0</v>
      </c>
      <c r="J12" s="193">
        <v>-3118</v>
      </c>
      <c r="K12" s="137"/>
    </row>
    <row r="13" spans="1:11" x14ac:dyDescent="0.2">
      <c r="A13" s="146">
        <v>36867</v>
      </c>
      <c r="B13" s="59">
        <v>0</v>
      </c>
      <c r="C13" s="52">
        <v>-8884</v>
      </c>
      <c r="D13" s="61">
        <v>0</v>
      </c>
      <c r="E13" s="163">
        <v>-9399</v>
      </c>
      <c r="F13" s="143">
        <v>0</v>
      </c>
      <c r="G13" s="137"/>
      <c r="H13" s="56">
        <v>-1343</v>
      </c>
      <c r="I13" s="61">
        <v>0</v>
      </c>
      <c r="J13" s="193">
        <v>-3118</v>
      </c>
      <c r="K13" s="137"/>
    </row>
    <row r="14" spans="1:11" x14ac:dyDescent="0.2">
      <c r="A14" s="146">
        <v>36868</v>
      </c>
      <c r="B14" s="59">
        <v>0</v>
      </c>
      <c r="C14" s="52">
        <v>-8064</v>
      </c>
      <c r="D14" s="61">
        <v>0</v>
      </c>
      <c r="E14" s="163">
        <v>-9399</v>
      </c>
      <c r="F14" s="143">
        <v>0</v>
      </c>
      <c r="G14" s="137"/>
      <c r="H14" s="56">
        <v>0</v>
      </c>
      <c r="I14" s="61">
        <v>0</v>
      </c>
      <c r="J14" s="193">
        <v>-3118</v>
      </c>
      <c r="K14" s="137"/>
    </row>
    <row r="15" spans="1:11" x14ac:dyDescent="0.2">
      <c r="A15" s="146">
        <v>36869</v>
      </c>
      <c r="B15" s="59">
        <v>0</v>
      </c>
      <c r="C15" s="52">
        <v>-8064</v>
      </c>
      <c r="D15" s="61">
        <v>0</v>
      </c>
      <c r="E15" s="163">
        <v>-9399</v>
      </c>
      <c r="F15" s="143">
        <v>0</v>
      </c>
      <c r="G15" s="137"/>
      <c r="H15" s="56">
        <v>0</v>
      </c>
      <c r="I15" s="61">
        <v>0</v>
      </c>
      <c r="J15" s="193">
        <v>-3118</v>
      </c>
      <c r="K15" s="137"/>
    </row>
    <row r="16" spans="1:11" x14ac:dyDescent="0.2">
      <c r="A16" s="146">
        <v>36870</v>
      </c>
      <c r="B16" s="59">
        <v>0</v>
      </c>
      <c r="C16" s="52">
        <v>-8064</v>
      </c>
      <c r="D16" s="61">
        <v>0</v>
      </c>
      <c r="E16" s="163">
        <v>-9399</v>
      </c>
      <c r="F16" s="143">
        <v>0</v>
      </c>
      <c r="G16" s="137"/>
      <c r="H16" s="55">
        <v>0</v>
      </c>
      <c r="I16" s="61">
        <v>0</v>
      </c>
      <c r="J16" s="193">
        <v>-3118</v>
      </c>
      <c r="K16" s="137"/>
    </row>
    <row r="17" spans="1:11" x14ac:dyDescent="0.2">
      <c r="A17" s="146">
        <v>36871</v>
      </c>
      <c r="B17" s="59">
        <v>0</v>
      </c>
      <c r="C17" s="52">
        <v>-8064</v>
      </c>
      <c r="D17" s="61">
        <v>0</v>
      </c>
      <c r="E17" s="163">
        <v>-9399</v>
      </c>
      <c r="F17" s="143">
        <v>0</v>
      </c>
      <c r="G17" s="137"/>
      <c r="H17" s="174">
        <v>0</v>
      </c>
      <c r="I17" s="61">
        <v>0</v>
      </c>
      <c r="J17" s="193">
        <v>-3118</v>
      </c>
      <c r="K17" s="137"/>
    </row>
    <row r="18" spans="1:11" x14ac:dyDescent="0.2">
      <c r="A18" s="146">
        <v>36872</v>
      </c>
      <c r="B18" s="59">
        <v>0</v>
      </c>
      <c r="C18" s="52">
        <v>-5564</v>
      </c>
      <c r="D18" s="61">
        <v>0</v>
      </c>
      <c r="E18" s="163">
        <v>-9399</v>
      </c>
      <c r="F18" s="143">
        <v>0</v>
      </c>
      <c r="G18" s="137"/>
      <c r="H18" s="174">
        <v>0</v>
      </c>
      <c r="I18" s="61">
        <v>0</v>
      </c>
      <c r="J18" s="193">
        <v>-3118</v>
      </c>
      <c r="K18" s="137"/>
    </row>
    <row r="19" spans="1:11" x14ac:dyDescent="0.2">
      <c r="A19" s="146">
        <v>36873</v>
      </c>
      <c r="B19" s="59">
        <v>0</v>
      </c>
      <c r="C19" s="52">
        <v>0</v>
      </c>
      <c r="D19" s="61">
        <v>0</v>
      </c>
      <c r="E19" s="163">
        <v>-17462</v>
      </c>
      <c r="F19" s="143">
        <v>0</v>
      </c>
      <c r="G19" s="137"/>
      <c r="H19" s="174">
        <v>-9900</v>
      </c>
      <c r="I19" s="61">
        <v>0</v>
      </c>
      <c r="J19" s="193">
        <v>-3118</v>
      </c>
      <c r="K19" s="137"/>
    </row>
    <row r="20" spans="1:11" x14ac:dyDescent="0.2">
      <c r="A20" s="146">
        <v>36874</v>
      </c>
      <c r="B20" s="59">
        <v>17972</v>
      </c>
      <c r="C20" s="52">
        <v>0</v>
      </c>
      <c r="D20" s="61">
        <v>0</v>
      </c>
      <c r="E20" s="163">
        <v>-11978</v>
      </c>
      <c r="F20" s="143">
        <v>0</v>
      </c>
      <c r="G20" s="137">
        <v>3591</v>
      </c>
      <c r="H20" s="174">
        <v>0</v>
      </c>
      <c r="I20" s="61">
        <v>0</v>
      </c>
      <c r="J20" s="193">
        <v>0</v>
      </c>
      <c r="K20" s="137">
        <v>0</v>
      </c>
    </row>
    <row r="21" spans="1:11" x14ac:dyDescent="0.2">
      <c r="A21" s="146">
        <v>36875</v>
      </c>
      <c r="B21" s="59">
        <v>0</v>
      </c>
      <c r="C21" s="52">
        <v>0</v>
      </c>
      <c r="D21" s="61">
        <v>0</v>
      </c>
      <c r="E21" s="163">
        <v>-12517</v>
      </c>
      <c r="F21" s="143">
        <v>0</v>
      </c>
      <c r="G21" s="137"/>
      <c r="H21" s="174">
        <v>-8064</v>
      </c>
      <c r="I21" s="61">
        <v>0</v>
      </c>
      <c r="J21" s="193">
        <v>0</v>
      </c>
      <c r="K21" s="137"/>
    </row>
    <row r="22" spans="1:11" x14ac:dyDescent="0.2">
      <c r="A22" s="146">
        <v>36876</v>
      </c>
      <c r="B22" s="59">
        <v>0</v>
      </c>
      <c r="C22" s="52">
        <v>0</v>
      </c>
      <c r="D22" s="61">
        <v>0</v>
      </c>
      <c r="E22" s="163">
        <v>-12517</v>
      </c>
      <c r="F22" s="143">
        <v>0</v>
      </c>
      <c r="G22" s="137"/>
      <c r="H22" s="174">
        <v>-8064</v>
      </c>
      <c r="I22" s="61">
        <v>0</v>
      </c>
      <c r="J22" s="193">
        <v>0</v>
      </c>
      <c r="K22" s="137"/>
    </row>
    <row r="23" spans="1:11" x14ac:dyDescent="0.2">
      <c r="A23" s="146">
        <v>36877</v>
      </c>
      <c r="B23" s="59">
        <v>0</v>
      </c>
      <c r="C23" s="52">
        <v>0</v>
      </c>
      <c r="D23" s="61">
        <v>0</v>
      </c>
      <c r="E23" s="163">
        <v>-12517</v>
      </c>
      <c r="F23" s="143">
        <v>0</v>
      </c>
      <c r="G23" s="137"/>
      <c r="H23" s="174">
        <v>-8064</v>
      </c>
      <c r="I23" s="61">
        <v>0</v>
      </c>
      <c r="J23" s="193">
        <v>0</v>
      </c>
      <c r="K23" s="137"/>
    </row>
    <row r="24" spans="1:11" x14ac:dyDescent="0.2">
      <c r="A24" s="146">
        <v>36878</v>
      </c>
      <c r="B24" s="59">
        <v>0</v>
      </c>
      <c r="C24" s="52">
        <v>0</v>
      </c>
      <c r="D24" s="61">
        <v>0</v>
      </c>
      <c r="E24" s="163">
        <v>-12517</v>
      </c>
      <c r="F24" s="143">
        <v>0</v>
      </c>
      <c r="G24" s="137"/>
      <c r="H24" s="174">
        <v>-8064</v>
      </c>
      <c r="I24" s="61">
        <v>0</v>
      </c>
      <c r="J24" s="193">
        <v>0</v>
      </c>
      <c r="K24" s="137"/>
    </row>
    <row r="25" spans="1:11" x14ac:dyDescent="0.2">
      <c r="A25" s="146">
        <v>36879</v>
      </c>
      <c r="B25" s="59">
        <v>0</v>
      </c>
      <c r="C25" s="52">
        <v>0</v>
      </c>
      <c r="D25" s="61">
        <v>0</v>
      </c>
      <c r="E25" s="163">
        <v>-12517</v>
      </c>
      <c r="F25" s="143">
        <v>0</v>
      </c>
      <c r="G25" s="137"/>
      <c r="H25" s="56">
        <v>-8064</v>
      </c>
      <c r="I25" s="61">
        <v>0</v>
      </c>
      <c r="J25" s="193">
        <v>0</v>
      </c>
      <c r="K25" s="137"/>
    </row>
    <row r="26" spans="1:11" x14ac:dyDescent="0.2">
      <c r="A26" s="146">
        <v>36880</v>
      </c>
      <c r="B26" s="59">
        <v>0</v>
      </c>
      <c r="C26" s="52">
        <v>-5064</v>
      </c>
      <c r="D26" s="61">
        <v>0</v>
      </c>
      <c r="E26" s="163">
        <v>-221</v>
      </c>
      <c r="F26" s="143">
        <v>0</v>
      </c>
      <c r="G26" s="163" t="s">
        <v>47</v>
      </c>
      <c r="H26" s="56">
        <v>0</v>
      </c>
      <c r="I26" s="61">
        <v>0</v>
      </c>
      <c r="J26" s="193">
        <v>-12296</v>
      </c>
      <c r="K26" s="137">
        <v>1525</v>
      </c>
    </row>
    <row r="27" spans="1:11" x14ac:dyDescent="0.2">
      <c r="A27" s="146">
        <v>36881</v>
      </c>
      <c r="B27" s="59">
        <v>0</v>
      </c>
      <c r="C27" s="52">
        <v>-7973</v>
      </c>
      <c r="D27" s="61">
        <v>0</v>
      </c>
      <c r="E27" s="163">
        <v>0</v>
      </c>
      <c r="F27" s="143">
        <v>0</v>
      </c>
      <c r="G27" s="137"/>
      <c r="H27" s="56">
        <v>0</v>
      </c>
      <c r="I27" s="61">
        <v>0</v>
      </c>
      <c r="J27" s="193">
        <v>-12478</v>
      </c>
      <c r="K27" s="137"/>
    </row>
    <row r="28" spans="1:11" x14ac:dyDescent="0.2">
      <c r="A28" s="146">
        <v>36882</v>
      </c>
      <c r="B28" s="59">
        <v>0</v>
      </c>
      <c r="C28" s="52">
        <v>-3367</v>
      </c>
      <c r="D28" s="61">
        <v>0</v>
      </c>
      <c r="E28" s="163">
        <v>0</v>
      </c>
      <c r="F28" s="143">
        <v>0</v>
      </c>
      <c r="G28" s="137"/>
      <c r="H28" s="56">
        <v>0</v>
      </c>
      <c r="I28" s="61">
        <v>0</v>
      </c>
      <c r="J28" s="193">
        <v>-13333</v>
      </c>
      <c r="K28" s="137"/>
    </row>
    <row r="29" spans="1:11" x14ac:dyDescent="0.2">
      <c r="A29" s="146">
        <v>36883</v>
      </c>
      <c r="B29" s="59">
        <v>0</v>
      </c>
      <c r="C29" s="52">
        <v>-8080</v>
      </c>
      <c r="D29" s="61">
        <v>0</v>
      </c>
      <c r="E29" s="163">
        <v>0</v>
      </c>
      <c r="F29" s="143">
        <v>0</v>
      </c>
      <c r="G29" s="137"/>
      <c r="H29" s="56">
        <v>0</v>
      </c>
      <c r="I29" s="61">
        <v>0</v>
      </c>
      <c r="J29" s="193">
        <v>-12357</v>
      </c>
      <c r="K29" s="137"/>
    </row>
    <row r="30" spans="1:11" x14ac:dyDescent="0.2">
      <c r="A30" s="146">
        <v>36884</v>
      </c>
      <c r="B30" s="59">
        <v>0</v>
      </c>
      <c r="C30" s="52">
        <v>-8080</v>
      </c>
      <c r="D30" s="61">
        <v>0</v>
      </c>
      <c r="E30" s="163">
        <v>0</v>
      </c>
      <c r="F30" s="143">
        <v>0</v>
      </c>
      <c r="G30" s="137"/>
      <c r="H30" s="56">
        <v>0</v>
      </c>
      <c r="I30" s="61">
        <v>0</v>
      </c>
      <c r="J30" s="193">
        <v>-12357</v>
      </c>
      <c r="K30" s="137"/>
    </row>
    <row r="31" spans="1:11" x14ac:dyDescent="0.2">
      <c r="A31" s="146">
        <v>36885</v>
      </c>
      <c r="B31" s="59">
        <v>0</v>
      </c>
      <c r="C31" s="52">
        <v>-8080</v>
      </c>
      <c r="D31" s="61">
        <v>0</v>
      </c>
      <c r="E31" s="163">
        <v>0</v>
      </c>
      <c r="F31" s="143">
        <v>0</v>
      </c>
      <c r="G31" s="137"/>
      <c r="H31" s="56">
        <v>0</v>
      </c>
      <c r="I31" s="61">
        <v>0</v>
      </c>
      <c r="J31" s="193">
        <v>-12357</v>
      </c>
      <c r="K31" s="137"/>
    </row>
    <row r="32" spans="1:11" x14ac:dyDescent="0.2">
      <c r="A32" s="146">
        <v>36886</v>
      </c>
      <c r="B32" s="59">
        <v>0</v>
      </c>
      <c r="C32" s="52">
        <v>-8080</v>
      </c>
      <c r="D32" s="61">
        <v>0</v>
      </c>
      <c r="E32" s="163">
        <v>0</v>
      </c>
      <c r="F32" s="143">
        <v>0</v>
      </c>
      <c r="G32" s="137"/>
      <c r="H32" s="56">
        <v>0</v>
      </c>
      <c r="I32" s="61">
        <v>0</v>
      </c>
      <c r="J32" s="193">
        <v>-12357</v>
      </c>
      <c r="K32" s="137"/>
    </row>
    <row r="33" spans="1:11" x14ac:dyDescent="0.2">
      <c r="A33" s="146">
        <v>36887</v>
      </c>
      <c r="B33" s="59">
        <v>0</v>
      </c>
      <c r="C33" s="52">
        <v>-8229</v>
      </c>
      <c r="D33" s="61">
        <v>0</v>
      </c>
      <c r="E33" s="163">
        <v>0</v>
      </c>
      <c r="F33" s="143">
        <v>0</v>
      </c>
      <c r="G33" s="137"/>
      <c r="H33" s="56">
        <v>0</v>
      </c>
      <c r="I33" s="61">
        <v>0</v>
      </c>
      <c r="J33" s="193">
        <v>-12357</v>
      </c>
      <c r="K33" s="137"/>
    </row>
    <row r="34" spans="1:11" x14ac:dyDescent="0.2">
      <c r="A34" s="146">
        <v>36888</v>
      </c>
      <c r="B34" s="59">
        <v>0</v>
      </c>
      <c r="C34" s="52">
        <v>-8229</v>
      </c>
      <c r="D34" s="61">
        <v>0</v>
      </c>
      <c r="E34" s="163">
        <v>0</v>
      </c>
      <c r="F34" s="143">
        <v>0</v>
      </c>
      <c r="G34" s="137"/>
      <c r="H34" s="56">
        <v>0</v>
      </c>
      <c r="I34" s="61">
        <v>0</v>
      </c>
      <c r="J34" s="193">
        <v>-12357</v>
      </c>
      <c r="K34" s="137">
        <v>4915</v>
      </c>
    </row>
    <row r="35" spans="1:11" x14ac:dyDescent="0.2">
      <c r="A35" s="146">
        <v>36889</v>
      </c>
      <c r="B35" s="59">
        <v>0</v>
      </c>
      <c r="C35" s="52">
        <v>0</v>
      </c>
      <c r="D35" s="61">
        <v>0</v>
      </c>
      <c r="E35" s="163">
        <v>0</v>
      </c>
      <c r="F35" s="143">
        <v>0</v>
      </c>
      <c r="G35" s="137"/>
      <c r="H35" s="56">
        <v>0</v>
      </c>
      <c r="I35" s="61">
        <v>0</v>
      </c>
      <c r="J35" s="193">
        <v>0</v>
      </c>
      <c r="K35" s="137"/>
    </row>
    <row r="36" spans="1:11" x14ac:dyDescent="0.2">
      <c r="A36" s="146">
        <v>36890</v>
      </c>
      <c r="B36" s="59">
        <v>0</v>
      </c>
      <c r="C36" s="52">
        <v>0</v>
      </c>
      <c r="D36" s="61">
        <v>0</v>
      </c>
      <c r="E36" s="165">
        <v>0</v>
      </c>
      <c r="F36" s="143">
        <v>0</v>
      </c>
      <c r="G36" s="137"/>
      <c r="H36" s="56">
        <v>0</v>
      </c>
      <c r="I36" s="61">
        <v>0</v>
      </c>
      <c r="J36" s="193">
        <v>0</v>
      </c>
      <c r="K36" s="137"/>
    </row>
    <row r="37" spans="1:11" x14ac:dyDescent="0.2">
      <c r="A37" s="146">
        <v>36891</v>
      </c>
      <c r="B37" s="48">
        <v>0</v>
      </c>
      <c r="C37" s="160"/>
      <c r="D37" s="137"/>
      <c r="E37" s="164">
        <v>0</v>
      </c>
      <c r="F37" s="143"/>
      <c r="G37" s="137">
        <v>0</v>
      </c>
      <c r="H37" s="135"/>
      <c r="I37" s="53"/>
      <c r="J37" s="53"/>
      <c r="K37" s="137">
        <v>0</v>
      </c>
    </row>
    <row r="38" spans="1:11" x14ac:dyDescent="0.2">
      <c r="A38" s="2" t="s">
        <v>45</v>
      </c>
      <c r="B38" s="25">
        <f t="shared" ref="B38:K38" si="0">SUM(B7:B37)</f>
        <v>17972</v>
      </c>
      <c r="C38" s="25">
        <f t="shared" si="0"/>
        <v>-156306</v>
      </c>
      <c r="D38" s="25">
        <f t="shared" si="0"/>
        <v>0</v>
      </c>
      <c r="E38" s="25">
        <f t="shared" si="0"/>
        <v>-205034</v>
      </c>
      <c r="F38" s="25">
        <f t="shared" si="0"/>
        <v>0</v>
      </c>
      <c r="G38" s="25">
        <f t="shared" si="0"/>
        <v>3591</v>
      </c>
      <c r="H38" s="25">
        <f t="shared" si="0"/>
        <v>-57507</v>
      </c>
      <c r="I38" s="25">
        <f t="shared" si="0"/>
        <v>0</v>
      </c>
      <c r="J38" s="25">
        <f t="shared" si="0"/>
        <v>-152783</v>
      </c>
      <c r="K38" s="25">
        <f t="shared" si="0"/>
        <v>6440</v>
      </c>
    </row>
    <row r="39" spans="1:11" x14ac:dyDescent="0.2">
      <c r="A39" s="2" t="s">
        <v>11</v>
      </c>
      <c r="B39" s="185">
        <f>C39+E39</f>
        <v>116664</v>
      </c>
      <c r="C39" s="16">
        <f>(C6+B38+C38)</f>
        <v>116664</v>
      </c>
      <c r="D39" s="181"/>
      <c r="E39" s="16">
        <f>E6+D38+E38</f>
        <v>0</v>
      </c>
      <c r="F39" s="182"/>
      <c r="G39" s="185">
        <f>H39+J39</f>
        <v>623613</v>
      </c>
      <c r="H39" s="176">
        <f>H6+G38+H38</f>
        <v>435418</v>
      </c>
      <c r="I39" s="183"/>
      <c r="J39" s="184">
        <f>J6+I38+J38</f>
        <v>188195</v>
      </c>
      <c r="K39" s="185">
        <f>L39+N39</f>
        <v>0</v>
      </c>
    </row>
    <row r="40" spans="1:11" ht="13.5" thickBot="1" x14ac:dyDescent="0.25">
      <c r="A40" s="2" t="s">
        <v>5</v>
      </c>
      <c r="B40" s="188">
        <f>B41/2371200</f>
        <v>0.31219509109311738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25" thickTop="1" thickBot="1" x14ac:dyDescent="0.25">
      <c r="A41" s="94" t="s">
        <v>24</v>
      </c>
      <c r="B41" s="186">
        <f>B39+G39</f>
        <v>740277</v>
      </c>
    </row>
    <row r="42" spans="1:11" ht="13.5" thickTop="1" x14ac:dyDescent="0.2">
      <c r="B42" s="158">
        <f>SUM(B12:B37)</f>
        <v>17972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zoomScale="85" workbookViewId="0">
      <selection activeCell="B38" sqref="B38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6" width="0.85546875" customWidth="1"/>
    <col min="7" max="10" width="14.42578125" customWidth="1"/>
    <col min="11" max="11" width="14.5703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50</v>
      </c>
      <c r="C3" s="215"/>
      <c r="D3" s="215"/>
      <c r="E3" s="215"/>
      <c r="F3" s="215"/>
      <c r="G3" s="217" t="s">
        <v>48</v>
      </c>
      <c r="H3" s="218"/>
      <c r="I3" s="218"/>
      <c r="J3" s="218"/>
      <c r="K3" s="196"/>
    </row>
    <row r="4" spans="1:11" x14ac:dyDescent="0.2">
      <c r="B4" s="168" t="s">
        <v>53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">
      <c r="B5" s="173">
        <v>25658</v>
      </c>
      <c r="C5" s="152" t="s">
        <v>49</v>
      </c>
      <c r="D5" s="170"/>
      <c r="E5" s="166" t="s">
        <v>49</v>
      </c>
      <c r="F5" s="167"/>
      <c r="G5" s="154"/>
      <c r="H5" s="152" t="s">
        <v>49</v>
      </c>
      <c r="I5" s="155"/>
      <c r="J5" s="194" t="s">
        <v>49</v>
      </c>
      <c r="K5" s="154"/>
    </row>
    <row r="6" spans="1:11" ht="13.5" thickBot="1" x14ac:dyDescent="0.25">
      <c r="A6" s="2" t="s">
        <v>41</v>
      </c>
      <c r="B6" s="177">
        <v>0</v>
      </c>
      <c r="C6" s="191">
        <v>116004</v>
      </c>
      <c r="D6" s="178">
        <v>0</v>
      </c>
      <c r="E6" s="189">
        <v>221</v>
      </c>
      <c r="F6" s="141"/>
      <c r="G6" s="179"/>
      <c r="H6" s="191">
        <v>435418</v>
      </c>
      <c r="I6" s="180"/>
      <c r="J6" s="200">
        <v>151124</v>
      </c>
      <c r="K6" s="179"/>
    </row>
    <row r="7" spans="1:11" x14ac:dyDescent="0.2">
      <c r="A7" s="146">
        <v>36892</v>
      </c>
      <c r="B7" s="190">
        <v>0</v>
      </c>
      <c r="C7" s="163">
        <v>-17572</v>
      </c>
      <c r="D7" s="142">
        <v>0</v>
      </c>
      <c r="E7" s="163">
        <v>0</v>
      </c>
      <c r="F7" s="142">
        <v>0</v>
      </c>
      <c r="G7" s="197"/>
      <c r="H7" s="163">
        <v>0</v>
      </c>
      <c r="I7" s="133">
        <v>0</v>
      </c>
      <c r="J7" s="137">
        <v>-4652</v>
      </c>
      <c r="K7" s="142"/>
    </row>
    <row r="8" spans="1:11" x14ac:dyDescent="0.2">
      <c r="A8" s="146">
        <v>36893</v>
      </c>
      <c r="B8" s="48">
        <v>0</v>
      </c>
      <c r="C8" s="163">
        <v>0</v>
      </c>
      <c r="D8" s="143">
        <v>0</v>
      </c>
      <c r="E8" s="163">
        <v>0</v>
      </c>
      <c r="F8" s="143">
        <v>0</v>
      </c>
      <c r="G8" s="198">
        <v>0</v>
      </c>
      <c r="H8" s="137">
        <v>0</v>
      </c>
      <c r="I8" s="53">
        <v>0</v>
      </c>
      <c r="J8" s="137">
        <v>-4652</v>
      </c>
      <c r="K8" s="143">
        <v>0</v>
      </c>
    </row>
    <row r="9" spans="1:11" x14ac:dyDescent="0.2">
      <c r="A9" s="146">
        <v>36894</v>
      </c>
      <c r="B9" s="48">
        <v>0</v>
      </c>
      <c r="C9" s="163">
        <v>-12798</v>
      </c>
      <c r="D9" s="143">
        <v>0</v>
      </c>
      <c r="E9" s="163">
        <v>0</v>
      </c>
      <c r="F9" s="143">
        <v>0</v>
      </c>
      <c r="G9" s="198"/>
      <c r="H9" s="137">
        <v>-4774</v>
      </c>
      <c r="I9" s="53">
        <v>0</v>
      </c>
      <c r="J9" s="137">
        <v>-4652</v>
      </c>
      <c r="K9" s="143"/>
    </row>
    <row r="10" spans="1:11" x14ac:dyDescent="0.2">
      <c r="A10" s="146">
        <v>36895</v>
      </c>
      <c r="B10" s="48">
        <v>0</v>
      </c>
      <c r="C10" s="163">
        <v>-12675</v>
      </c>
      <c r="D10" s="143">
        <v>0</v>
      </c>
      <c r="E10" s="163">
        <v>0</v>
      </c>
      <c r="F10" s="143">
        <v>0</v>
      </c>
      <c r="G10" s="198"/>
      <c r="H10" s="137">
        <v>-4774</v>
      </c>
      <c r="I10" s="53">
        <v>0</v>
      </c>
      <c r="J10" s="137">
        <v>-4653</v>
      </c>
      <c r="K10" s="143"/>
    </row>
    <row r="11" spans="1:11" x14ac:dyDescent="0.2">
      <c r="A11" s="146">
        <v>36896</v>
      </c>
      <c r="B11" s="48">
        <v>0</v>
      </c>
      <c r="C11" s="163">
        <v>-12675</v>
      </c>
      <c r="D11" s="143">
        <v>0</v>
      </c>
      <c r="E11" s="163">
        <v>0</v>
      </c>
      <c r="F11" s="143">
        <v>0</v>
      </c>
      <c r="G11" s="198"/>
      <c r="H11" s="137">
        <v>-4774</v>
      </c>
      <c r="I11" s="53">
        <v>0</v>
      </c>
      <c r="J11" s="137">
        <v>-4653</v>
      </c>
      <c r="K11" s="143"/>
    </row>
    <row r="12" spans="1:11" x14ac:dyDescent="0.2">
      <c r="A12" s="146">
        <v>36897</v>
      </c>
      <c r="B12" s="59">
        <v>0</v>
      </c>
      <c r="C12" s="163">
        <v>-12675</v>
      </c>
      <c r="D12" s="61">
        <v>0</v>
      </c>
      <c r="E12" s="163">
        <v>0</v>
      </c>
      <c r="F12" s="143">
        <v>0</v>
      </c>
      <c r="G12" s="198"/>
      <c r="H12" s="137">
        <v>-4774</v>
      </c>
      <c r="I12" s="53">
        <v>0</v>
      </c>
      <c r="J12" s="137">
        <v>-4653</v>
      </c>
      <c r="K12" s="143"/>
    </row>
    <row r="13" spans="1:11" x14ac:dyDescent="0.2">
      <c r="A13" s="146">
        <v>36898</v>
      </c>
      <c r="B13" s="59">
        <v>0</v>
      </c>
      <c r="C13" s="163">
        <v>-12675</v>
      </c>
      <c r="D13" s="61">
        <v>0</v>
      </c>
      <c r="E13" s="163">
        <v>0</v>
      </c>
      <c r="F13" s="143">
        <v>0</v>
      </c>
      <c r="G13" s="198"/>
      <c r="H13" s="137">
        <v>-4774</v>
      </c>
      <c r="I13" s="53">
        <v>0</v>
      </c>
      <c r="J13" s="137">
        <v>-4653</v>
      </c>
      <c r="K13" s="143"/>
    </row>
    <row r="14" spans="1:11" x14ac:dyDescent="0.2">
      <c r="A14" s="146">
        <v>36899</v>
      </c>
      <c r="B14" s="59">
        <v>0</v>
      </c>
      <c r="C14" s="163">
        <v>-12675</v>
      </c>
      <c r="D14" s="61">
        <v>0</v>
      </c>
      <c r="E14" s="163">
        <v>0</v>
      </c>
      <c r="F14" s="143">
        <v>0</v>
      </c>
      <c r="G14" s="198"/>
      <c r="H14" s="137">
        <v>-4774</v>
      </c>
      <c r="I14" s="53">
        <v>0</v>
      </c>
      <c r="J14" s="137">
        <v>-4653</v>
      </c>
      <c r="K14" s="143"/>
    </row>
    <row r="15" spans="1:11" x14ac:dyDescent="0.2">
      <c r="A15" s="146">
        <v>36900</v>
      </c>
      <c r="B15" s="59">
        <v>0</v>
      </c>
      <c r="C15" s="163">
        <v>-12675</v>
      </c>
      <c r="D15" s="61">
        <v>0</v>
      </c>
      <c r="E15" s="163">
        <v>-123</v>
      </c>
      <c r="F15" s="143">
        <v>0</v>
      </c>
      <c r="G15" s="137"/>
      <c r="H15" s="56">
        <v>-4774</v>
      </c>
      <c r="I15" s="199">
        <v>0</v>
      </c>
      <c r="J15" s="137">
        <v>-4432</v>
      </c>
      <c r="K15" s="143"/>
    </row>
    <row r="16" spans="1:11" x14ac:dyDescent="0.2">
      <c r="A16" s="146">
        <v>36901</v>
      </c>
      <c r="B16" s="59">
        <v>0</v>
      </c>
      <c r="C16" s="163">
        <v>-435</v>
      </c>
      <c r="D16" s="61">
        <v>0</v>
      </c>
      <c r="E16" s="163">
        <v>-98</v>
      </c>
      <c r="F16" s="143">
        <v>0</v>
      </c>
      <c r="G16" s="137"/>
      <c r="H16" s="56">
        <v>-4681</v>
      </c>
      <c r="I16" s="199">
        <v>0</v>
      </c>
      <c r="J16" s="137">
        <v>-4555</v>
      </c>
      <c r="K16" s="143"/>
    </row>
    <row r="17" spans="1:11" x14ac:dyDescent="0.2">
      <c r="A17" s="203" t="s">
        <v>51</v>
      </c>
      <c r="B17" s="59">
        <v>0</v>
      </c>
      <c r="C17" s="163">
        <v>-435</v>
      </c>
      <c r="D17" s="61">
        <v>0</v>
      </c>
      <c r="E17" s="163">
        <v>0</v>
      </c>
      <c r="F17" s="143">
        <v>0</v>
      </c>
      <c r="G17" s="137"/>
      <c r="H17" s="174">
        <v>-4678</v>
      </c>
      <c r="I17" s="199">
        <v>0</v>
      </c>
      <c r="J17" s="137">
        <v>-4653</v>
      </c>
      <c r="K17" s="143"/>
    </row>
    <row r="18" spans="1:11" x14ac:dyDescent="0.2">
      <c r="A18" s="146">
        <v>36903</v>
      </c>
      <c r="B18" s="59">
        <v>0</v>
      </c>
      <c r="C18" s="163">
        <v>-435</v>
      </c>
      <c r="D18" s="61">
        <v>0</v>
      </c>
      <c r="E18" s="163">
        <v>0</v>
      </c>
      <c r="F18" s="143">
        <v>0</v>
      </c>
      <c r="G18" s="137"/>
      <c r="H18" s="174">
        <v>-4678</v>
      </c>
      <c r="I18" s="199">
        <v>0</v>
      </c>
      <c r="J18" s="137">
        <v>-4653</v>
      </c>
      <c r="K18" s="143"/>
    </row>
    <row r="19" spans="1:11" x14ac:dyDescent="0.2">
      <c r="A19" s="146">
        <v>36904</v>
      </c>
      <c r="B19" s="59">
        <v>0</v>
      </c>
      <c r="C19" s="163">
        <v>-435</v>
      </c>
      <c r="D19" s="61">
        <v>0</v>
      </c>
      <c r="E19" s="163">
        <v>0</v>
      </c>
      <c r="F19" s="143">
        <v>0</v>
      </c>
      <c r="G19" s="137"/>
      <c r="H19" s="174">
        <v>-4678</v>
      </c>
      <c r="I19" s="199">
        <v>0</v>
      </c>
      <c r="J19" s="137">
        <v>-4653</v>
      </c>
      <c r="K19" s="143"/>
    </row>
    <row r="20" spans="1:11" x14ac:dyDescent="0.2">
      <c r="A20" s="146">
        <v>36905</v>
      </c>
      <c r="B20" s="59">
        <v>0</v>
      </c>
      <c r="C20" s="163">
        <v>-435</v>
      </c>
      <c r="D20" s="61">
        <v>0</v>
      </c>
      <c r="E20" s="163">
        <v>0</v>
      </c>
      <c r="F20" s="143">
        <v>0</v>
      </c>
      <c r="G20" s="202">
        <v>0</v>
      </c>
      <c r="H20" s="174">
        <v>-4678</v>
      </c>
      <c r="I20" s="199">
        <v>0</v>
      </c>
      <c r="J20" s="137">
        <v>-4653</v>
      </c>
      <c r="K20" s="143">
        <v>0</v>
      </c>
    </row>
    <row r="21" spans="1:11" x14ac:dyDescent="0.2">
      <c r="A21" s="146">
        <v>36906</v>
      </c>
      <c r="B21" s="59">
        <v>0</v>
      </c>
      <c r="C21" s="163">
        <v>-435</v>
      </c>
      <c r="D21" s="61">
        <v>0</v>
      </c>
      <c r="E21" s="163">
        <v>0</v>
      </c>
      <c r="F21" s="143">
        <v>0</v>
      </c>
      <c r="G21" s="137"/>
      <c r="H21" s="174">
        <v>-4678</v>
      </c>
      <c r="I21" s="199">
        <v>0</v>
      </c>
      <c r="J21" s="137">
        <v>-4653</v>
      </c>
      <c r="K21" s="143"/>
    </row>
    <row r="22" spans="1:11" x14ac:dyDescent="0.2">
      <c r="A22" s="146">
        <v>36907</v>
      </c>
      <c r="B22" s="59">
        <v>0</v>
      </c>
      <c r="C22" s="163">
        <v>-435</v>
      </c>
      <c r="D22" s="61">
        <v>0</v>
      </c>
      <c r="E22" s="163">
        <v>0</v>
      </c>
      <c r="F22" s="143">
        <v>0</v>
      </c>
      <c r="G22" s="137"/>
      <c r="H22" s="174">
        <v>-4678</v>
      </c>
      <c r="I22" s="199">
        <v>0</v>
      </c>
      <c r="J22" s="137">
        <v>-4653</v>
      </c>
      <c r="K22" s="143"/>
    </row>
    <row r="23" spans="1:11" x14ac:dyDescent="0.2">
      <c r="A23" s="146">
        <v>36908</v>
      </c>
      <c r="B23" s="59">
        <v>0</v>
      </c>
      <c r="C23" s="163">
        <v>-435</v>
      </c>
      <c r="D23" s="61">
        <v>0</v>
      </c>
      <c r="E23" s="163">
        <v>0</v>
      </c>
      <c r="F23" s="143">
        <v>0</v>
      </c>
      <c r="G23" s="137"/>
      <c r="H23" s="174">
        <v>-4678</v>
      </c>
      <c r="I23" s="199">
        <v>0</v>
      </c>
      <c r="J23" s="137">
        <v>-4653</v>
      </c>
      <c r="K23" s="143"/>
    </row>
    <row r="24" spans="1:11" x14ac:dyDescent="0.2">
      <c r="A24" s="146">
        <v>36909</v>
      </c>
      <c r="B24" s="59">
        <v>0</v>
      </c>
      <c r="C24" s="163">
        <v>-435</v>
      </c>
      <c r="D24" s="61">
        <v>0</v>
      </c>
      <c r="E24" s="163">
        <v>0</v>
      </c>
      <c r="F24" s="143">
        <v>0</v>
      </c>
      <c r="G24" s="137"/>
      <c r="H24" s="174">
        <v>-4678</v>
      </c>
      <c r="I24" s="199">
        <v>0</v>
      </c>
      <c r="J24" s="137">
        <v>-4653</v>
      </c>
      <c r="K24" s="143"/>
    </row>
    <row r="25" spans="1:11" x14ac:dyDescent="0.2">
      <c r="A25" s="146">
        <v>36910</v>
      </c>
      <c r="B25" s="59">
        <v>0</v>
      </c>
      <c r="C25" s="163">
        <v>-435</v>
      </c>
      <c r="D25" s="61">
        <v>0</v>
      </c>
      <c r="E25" s="163">
        <v>0</v>
      </c>
      <c r="F25" s="143">
        <v>0</v>
      </c>
      <c r="G25" s="137"/>
      <c r="H25" s="174">
        <v>-4678</v>
      </c>
      <c r="I25" s="199">
        <v>0</v>
      </c>
      <c r="J25" s="137">
        <v>-4653</v>
      </c>
      <c r="K25" s="137"/>
    </row>
    <row r="26" spans="1:11" x14ac:dyDescent="0.2">
      <c r="A26" s="146">
        <v>36911</v>
      </c>
      <c r="B26" s="59">
        <v>0</v>
      </c>
      <c r="C26" s="163">
        <v>-435</v>
      </c>
      <c r="D26" s="61">
        <v>0</v>
      </c>
      <c r="E26" s="163">
        <v>0</v>
      </c>
      <c r="F26" s="143">
        <v>0</v>
      </c>
      <c r="G26" s="163" t="s">
        <v>47</v>
      </c>
      <c r="H26" s="174">
        <v>-4678</v>
      </c>
      <c r="I26" s="199">
        <v>0</v>
      </c>
      <c r="J26" s="137">
        <v>-4653</v>
      </c>
      <c r="K26" s="137">
        <v>0</v>
      </c>
    </row>
    <row r="27" spans="1:11" x14ac:dyDescent="0.2">
      <c r="A27" s="146">
        <v>36912</v>
      </c>
      <c r="B27" s="59">
        <v>0</v>
      </c>
      <c r="C27" s="163">
        <v>-435</v>
      </c>
      <c r="D27" s="61">
        <v>0</v>
      </c>
      <c r="E27" s="163">
        <v>0</v>
      </c>
      <c r="F27" s="143">
        <v>0</v>
      </c>
      <c r="G27" s="137"/>
      <c r="H27" s="174">
        <v>-4678</v>
      </c>
      <c r="I27" s="199">
        <v>0</v>
      </c>
      <c r="J27" s="137">
        <v>-4653</v>
      </c>
      <c r="K27" s="137">
        <v>0</v>
      </c>
    </row>
    <row r="28" spans="1:11" x14ac:dyDescent="0.2">
      <c r="A28" s="146">
        <v>36913</v>
      </c>
      <c r="B28" s="59">
        <v>0</v>
      </c>
      <c r="C28" s="163">
        <v>-435</v>
      </c>
      <c r="D28" s="61">
        <v>0</v>
      </c>
      <c r="E28" s="163">
        <v>0</v>
      </c>
      <c r="F28" s="143">
        <v>0</v>
      </c>
      <c r="G28" s="137"/>
      <c r="H28" s="174">
        <v>-4678</v>
      </c>
      <c r="I28" s="199">
        <v>0</v>
      </c>
      <c r="J28" s="137">
        <v>-4653</v>
      </c>
      <c r="K28" s="137">
        <v>0</v>
      </c>
    </row>
    <row r="29" spans="1:11" x14ac:dyDescent="0.2">
      <c r="A29" s="146">
        <v>36914</v>
      </c>
      <c r="B29" s="59">
        <v>0</v>
      </c>
      <c r="C29" s="163">
        <v>-435</v>
      </c>
      <c r="D29" s="61">
        <v>0</v>
      </c>
      <c r="E29" s="163">
        <v>0</v>
      </c>
      <c r="F29" s="143">
        <v>0</v>
      </c>
      <c r="G29" s="137"/>
      <c r="H29" s="174">
        <v>-4678</v>
      </c>
      <c r="I29" s="199">
        <v>0</v>
      </c>
      <c r="J29" s="137">
        <v>-4653</v>
      </c>
      <c r="K29" s="137">
        <v>0</v>
      </c>
    </row>
    <row r="30" spans="1:11" x14ac:dyDescent="0.2">
      <c r="A30" s="146">
        <v>36915</v>
      </c>
      <c r="B30" s="59">
        <v>0</v>
      </c>
      <c r="C30" s="163">
        <v>-435</v>
      </c>
      <c r="D30" s="61">
        <v>0</v>
      </c>
      <c r="E30" s="163">
        <v>0</v>
      </c>
      <c r="F30" s="143">
        <v>0</v>
      </c>
      <c r="G30" s="137"/>
      <c r="H30" s="174">
        <v>-4678</v>
      </c>
      <c r="I30" s="199">
        <v>0</v>
      </c>
      <c r="J30" s="137">
        <v>-4653</v>
      </c>
      <c r="K30" s="137">
        <v>0</v>
      </c>
    </row>
    <row r="31" spans="1:11" x14ac:dyDescent="0.2">
      <c r="A31" s="146">
        <v>36916</v>
      </c>
      <c r="B31" s="59">
        <v>0</v>
      </c>
      <c r="C31" s="163">
        <v>-435</v>
      </c>
      <c r="D31" s="61">
        <v>0</v>
      </c>
      <c r="E31" s="163">
        <v>0</v>
      </c>
      <c r="F31" s="143">
        <v>0</v>
      </c>
      <c r="G31" s="137"/>
      <c r="H31" s="174">
        <v>-4678</v>
      </c>
      <c r="I31" s="199">
        <v>0</v>
      </c>
      <c r="J31" s="137">
        <v>-4653</v>
      </c>
      <c r="K31" s="137">
        <v>0</v>
      </c>
    </row>
    <row r="32" spans="1:11" x14ac:dyDescent="0.2">
      <c r="A32" s="146">
        <v>36917</v>
      </c>
      <c r="B32" s="59">
        <v>0</v>
      </c>
      <c r="C32" s="163">
        <v>-435</v>
      </c>
      <c r="D32" s="61">
        <v>0</v>
      </c>
      <c r="E32" s="163">
        <v>0</v>
      </c>
      <c r="F32" s="143">
        <v>0</v>
      </c>
      <c r="G32" s="137"/>
      <c r="H32" s="174">
        <v>-4678</v>
      </c>
      <c r="I32" s="199">
        <v>0</v>
      </c>
      <c r="J32" s="137">
        <v>-4653</v>
      </c>
      <c r="K32" s="137">
        <v>0</v>
      </c>
    </row>
    <row r="33" spans="1:11" x14ac:dyDescent="0.2">
      <c r="A33" s="146">
        <v>36918</v>
      </c>
      <c r="B33" s="59">
        <v>0</v>
      </c>
      <c r="C33" s="163">
        <v>-435</v>
      </c>
      <c r="D33" s="61">
        <v>0</v>
      </c>
      <c r="E33" s="163">
        <v>0</v>
      </c>
      <c r="F33" s="143">
        <v>0</v>
      </c>
      <c r="G33" s="137"/>
      <c r="H33" s="174">
        <v>-4678</v>
      </c>
      <c r="I33" s="199">
        <v>0</v>
      </c>
      <c r="J33" s="137">
        <v>-4653</v>
      </c>
      <c r="K33" s="137">
        <v>0</v>
      </c>
    </row>
    <row r="34" spans="1:11" x14ac:dyDescent="0.2">
      <c r="A34" s="146">
        <v>36919</v>
      </c>
      <c r="B34" s="59">
        <v>0</v>
      </c>
      <c r="C34" s="163">
        <v>-435</v>
      </c>
      <c r="D34" s="61">
        <v>0</v>
      </c>
      <c r="E34" s="163">
        <v>0</v>
      </c>
      <c r="F34" s="143">
        <v>0</v>
      </c>
      <c r="G34" s="137"/>
      <c r="H34" s="174">
        <v>-4678</v>
      </c>
      <c r="I34" s="199">
        <v>0</v>
      </c>
      <c r="J34" s="137">
        <v>-4653</v>
      </c>
      <c r="K34" s="137">
        <v>0</v>
      </c>
    </row>
    <row r="35" spans="1:11" x14ac:dyDescent="0.2">
      <c r="A35" s="146">
        <v>36920</v>
      </c>
      <c r="B35" s="59">
        <v>0</v>
      </c>
      <c r="C35" s="163">
        <v>-435</v>
      </c>
      <c r="D35" s="61">
        <v>0</v>
      </c>
      <c r="E35" s="163">
        <v>0</v>
      </c>
      <c r="F35" s="143">
        <v>0</v>
      </c>
      <c r="G35" s="137"/>
      <c r="H35" s="174">
        <v>-4678</v>
      </c>
      <c r="I35" s="61">
        <v>0</v>
      </c>
      <c r="J35" s="137">
        <v>-4653</v>
      </c>
      <c r="K35" s="137">
        <v>0</v>
      </c>
    </row>
    <row r="36" spans="1:11" x14ac:dyDescent="0.2">
      <c r="A36" s="146">
        <v>36921</v>
      </c>
      <c r="B36" s="59">
        <v>0</v>
      </c>
      <c r="C36" s="163">
        <v>-435</v>
      </c>
      <c r="D36" s="61">
        <v>0</v>
      </c>
      <c r="E36" s="165">
        <v>0</v>
      </c>
      <c r="F36" s="143">
        <v>0</v>
      </c>
      <c r="G36" s="137"/>
      <c r="H36" s="174">
        <v>-4678</v>
      </c>
      <c r="I36" s="61">
        <v>0</v>
      </c>
      <c r="J36" s="137">
        <v>-4653</v>
      </c>
      <c r="K36" s="137">
        <v>0</v>
      </c>
    </row>
    <row r="37" spans="1:11" x14ac:dyDescent="0.2">
      <c r="A37" s="146">
        <v>36922</v>
      </c>
      <c r="B37" s="48">
        <v>14400</v>
      </c>
      <c r="C37" s="163">
        <v>-435</v>
      </c>
      <c r="D37" s="137"/>
      <c r="E37" s="164">
        <v>0</v>
      </c>
      <c r="F37" s="143"/>
      <c r="G37" s="137">
        <v>0</v>
      </c>
      <c r="H37" s="174">
        <v>-4678</v>
      </c>
      <c r="I37" s="137"/>
      <c r="J37" s="137">
        <v>-4653</v>
      </c>
      <c r="K37" s="137">
        <v>0</v>
      </c>
    </row>
    <row r="38" spans="1:11" x14ac:dyDescent="0.2">
      <c r="A38" s="2" t="s">
        <v>45</v>
      </c>
      <c r="B38" s="25">
        <f t="shared" ref="B38:K38" si="0">SUM(B7:B37)</f>
        <v>14400</v>
      </c>
      <c r="C38" s="25">
        <f t="shared" si="0"/>
        <v>-115990</v>
      </c>
      <c r="D38" s="25">
        <f t="shared" si="0"/>
        <v>0</v>
      </c>
      <c r="E38" s="25">
        <f t="shared" si="0"/>
        <v>-221</v>
      </c>
      <c r="F38" s="25">
        <f t="shared" si="0"/>
        <v>0</v>
      </c>
      <c r="G38" s="25">
        <f t="shared" si="0"/>
        <v>0</v>
      </c>
      <c r="H38" s="25">
        <f t="shared" si="0"/>
        <v>-136337</v>
      </c>
      <c r="I38" s="25">
        <f t="shared" si="0"/>
        <v>0</v>
      </c>
      <c r="J38" s="25">
        <f t="shared" si="0"/>
        <v>-143921</v>
      </c>
      <c r="K38" s="201">
        <f t="shared" si="0"/>
        <v>0</v>
      </c>
    </row>
    <row r="39" spans="1:11" x14ac:dyDescent="0.2">
      <c r="A39" s="2" t="s">
        <v>11</v>
      </c>
      <c r="B39" s="185">
        <f>C39+E39</f>
        <v>14414</v>
      </c>
      <c r="C39" s="16">
        <f>(C6+B38+C38)</f>
        <v>14414</v>
      </c>
      <c r="D39" s="181"/>
      <c r="E39" s="16">
        <f>E6+D38+E38</f>
        <v>0</v>
      </c>
      <c r="F39" s="182"/>
      <c r="G39" s="185">
        <f>H39+J39</f>
        <v>306284</v>
      </c>
      <c r="H39" s="176">
        <f>H6+G38+H38</f>
        <v>299081</v>
      </c>
      <c r="I39" s="183"/>
      <c r="J39" s="184">
        <f>J6+I38+J38</f>
        <v>7203</v>
      </c>
      <c r="K39" s="185">
        <f>L39+N39</f>
        <v>0</v>
      </c>
    </row>
    <row r="40" spans="1:11" ht="13.5" thickBot="1" x14ac:dyDescent="0.25">
      <c r="A40" s="2" t="s">
        <v>5</v>
      </c>
      <c r="B40" s="188">
        <f>B41/2371200</f>
        <v>0.13524713225371121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25" thickTop="1" thickBot="1" x14ac:dyDescent="0.25">
      <c r="A41" s="94" t="s">
        <v>24</v>
      </c>
      <c r="B41" s="186">
        <f>B39+G39</f>
        <v>320698</v>
      </c>
    </row>
    <row r="42" spans="1:11" ht="13.5" thickTop="1" x14ac:dyDescent="0.2">
      <c r="B42" s="158">
        <f>SUM(B12:B37)</f>
        <v>14400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zoomScale="85" workbookViewId="0">
      <selection activeCell="H7" sqref="H7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6" width="0.85546875" customWidth="1"/>
    <col min="7" max="10" width="14.42578125" customWidth="1"/>
    <col min="11" max="11" width="14.5703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50</v>
      </c>
      <c r="C3" s="215"/>
      <c r="D3" s="215"/>
      <c r="E3" s="215"/>
      <c r="F3" s="215"/>
      <c r="G3" s="217" t="s">
        <v>48</v>
      </c>
      <c r="H3" s="218"/>
      <c r="I3" s="218"/>
      <c r="J3" s="218"/>
      <c r="K3" s="196"/>
    </row>
    <row r="4" spans="1:11" x14ac:dyDescent="0.2">
      <c r="B4" s="168" t="s">
        <v>29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">
      <c r="B5" s="173"/>
      <c r="C5" s="152" t="s">
        <v>52</v>
      </c>
      <c r="D5" s="170"/>
      <c r="E5" s="166" t="s">
        <v>52</v>
      </c>
      <c r="F5" s="167"/>
      <c r="G5" s="154"/>
      <c r="H5" s="152" t="s">
        <v>52</v>
      </c>
      <c r="I5" s="155"/>
      <c r="J5" s="194" t="s">
        <v>52</v>
      </c>
      <c r="K5" s="154"/>
    </row>
    <row r="6" spans="1:11" ht="13.5" thickBot="1" x14ac:dyDescent="0.25">
      <c r="A6" s="2" t="s">
        <v>41</v>
      </c>
      <c r="B6" s="204">
        <v>7131</v>
      </c>
      <c r="C6" s="191">
        <v>14</v>
      </c>
      <c r="D6" s="178">
        <v>0</v>
      </c>
      <c r="E6" s="189">
        <v>221</v>
      </c>
      <c r="F6" s="141"/>
      <c r="G6" s="179"/>
      <c r="H6" s="191">
        <v>299081</v>
      </c>
      <c r="I6" s="180"/>
      <c r="J6" s="200">
        <v>7203</v>
      </c>
      <c r="K6" s="179"/>
    </row>
    <row r="7" spans="1:11" x14ac:dyDescent="0.2">
      <c r="A7" s="146">
        <v>36923</v>
      </c>
      <c r="B7" s="190">
        <v>-7145</v>
      </c>
      <c r="C7" s="163">
        <v>-14</v>
      </c>
      <c r="D7" s="142">
        <v>0</v>
      </c>
      <c r="E7" s="163">
        <v>0</v>
      </c>
      <c r="F7" s="142">
        <v>0</v>
      </c>
      <c r="G7" s="197"/>
      <c r="H7" s="163">
        <v>-9319</v>
      </c>
      <c r="I7" s="133">
        <v>0</v>
      </c>
      <c r="J7" s="137">
        <v>-14</v>
      </c>
      <c r="K7" s="142"/>
    </row>
    <row r="8" spans="1:11" x14ac:dyDescent="0.2">
      <c r="A8" s="146">
        <v>36924</v>
      </c>
      <c r="B8" s="48"/>
      <c r="C8" s="163">
        <v>0</v>
      </c>
      <c r="D8" s="143">
        <v>0</v>
      </c>
      <c r="E8" s="163">
        <v>0</v>
      </c>
      <c r="F8" s="143">
        <v>0</v>
      </c>
      <c r="G8" s="198">
        <v>0</v>
      </c>
      <c r="H8" s="163">
        <v>-9333</v>
      </c>
      <c r="I8" s="53">
        <v>0</v>
      </c>
      <c r="J8" s="137">
        <v>0</v>
      </c>
      <c r="K8" s="143">
        <v>0</v>
      </c>
    </row>
    <row r="9" spans="1:11" x14ac:dyDescent="0.2">
      <c r="A9" s="146">
        <v>36925</v>
      </c>
      <c r="B9" s="48"/>
      <c r="C9" s="163">
        <v>0</v>
      </c>
      <c r="D9" s="143">
        <v>0</v>
      </c>
      <c r="E9" s="163">
        <v>0</v>
      </c>
      <c r="F9" s="143">
        <v>0</v>
      </c>
      <c r="G9" s="198"/>
      <c r="H9" s="163">
        <v>-9333</v>
      </c>
      <c r="I9" s="53">
        <v>0</v>
      </c>
      <c r="J9" s="137">
        <v>0</v>
      </c>
      <c r="K9" s="143"/>
    </row>
    <row r="10" spans="1:11" x14ac:dyDescent="0.2">
      <c r="A10" s="146">
        <v>36926</v>
      </c>
      <c r="B10" s="48">
        <v>5997</v>
      </c>
      <c r="C10" s="163">
        <v>0</v>
      </c>
      <c r="D10" s="143">
        <v>0</v>
      </c>
      <c r="E10" s="163">
        <v>0</v>
      </c>
      <c r="F10" s="143">
        <v>0</v>
      </c>
      <c r="G10" s="198"/>
      <c r="H10" s="163">
        <v>-9333</v>
      </c>
      <c r="I10" s="53">
        <v>0</v>
      </c>
      <c r="J10" s="137">
        <v>0</v>
      </c>
      <c r="K10" s="143"/>
    </row>
    <row r="11" spans="1:11" x14ac:dyDescent="0.2">
      <c r="A11" s="146">
        <v>36927</v>
      </c>
      <c r="B11" s="48">
        <v>5997</v>
      </c>
      <c r="C11" s="163">
        <v>0</v>
      </c>
      <c r="D11" s="143">
        <v>0</v>
      </c>
      <c r="E11" s="163">
        <v>0</v>
      </c>
      <c r="F11" s="143">
        <v>0</v>
      </c>
      <c r="G11" s="198"/>
      <c r="H11" s="163">
        <v>-9333</v>
      </c>
      <c r="I11" s="53">
        <v>0</v>
      </c>
      <c r="J11" s="137">
        <v>0</v>
      </c>
      <c r="K11" s="143"/>
    </row>
    <row r="12" spans="1:11" x14ac:dyDescent="0.2">
      <c r="A12" s="146">
        <v>36928</v>
      </c>
      <c r="B12" s="59">
        <v>-11994</v>
      </c>
      <c r="C12" s="163">
        <v>0</v>
      </c>
      <c r="D12" s="61">
        <v>0</v>
      </c>
      <c r="E12" s="163">
        <v>0</v>
      </c>
      <c r="F12" s="143">
        <v>0</v>
      </c>
      <c r="G12" s="198"/>
      <c r="H12" s="163">
        <v>-9333</v>
      </c>
      <c r="I12" s="53">
        <v>0</v>
      </c>
      <c r="J12" s="137">
        <v>0</v>
      </c>
      <c r="K12" s="143"/>
    </row>
    <row r="13" spans="1:11" x14ac:dyDescent="0.2">
      <c r="A13" s="146">
        <v>36929</v>
      </c>
      <c r="B13" s="59">
        <v>0</v>
      </c>
      <c r="C13" s="163">
        <v>0</v>
      </c>
      <c r="D13" s="61">
        <v>0</v>
      </c>
      <c r="E13" s="163">
        <v>0</v>
      </c>
      <c r="F13" s="143">
        <v>0</v>
      </c>
      <c r="G13" s="198"/>
      <c r="H13" s="163">
        <v>-9333</v>
      </c>
      <c r="I13" s="53">
        <v>0</v>
      </c>
      <c r="J13" s="137">
        <v>0</v>
      </c>
      <c r="K13" s="143"/>
    </row>
    <row r="14" spans="1:11" x14ac:dyDescent="0.2">
      <c r="A14" s="146">
        <v>36930</v>
      </c>
      <c r="B14" s="59">
        <v>0</v>
      </c>
      <c r="C14" s="163">
        <v>0</v>
      </c>
      <c r="D14" s="61">
        <v>0</v>
      </c>
      <c r="E14" s="163">
        <v>0</v>
      </c>
      <c r="F14" s="143">
        <v>0</v>
      </c>
      <c r="G14" s="198"/>
      <c r="H14" s="163">
        <v>-9333</v>
      </c>
      <c r="I14" s="53">
        <v>0</v>
      </c>
      <c r="J14" s="137">
        <v>0</v>
      </c>
      <c r="K14" s="143"/>
    </row>
    <row r="15" spans="1:11" x14ac:dyDescent="0.2">
      <c r="A15" s="146">
        <v>36931</v>
      </c>
      <c r="B15" s="59">
        <v>0</v>
      </c>
      <c r="C15" s="163">
        <v>0</v>
      </c>
      <c r="D15" s="61">
        <v>0</v>
      </c>
      <c r="E15" s="163">
        <v>0</v>
      </c>
      <c r="F15" s="143">
        <v>0</v>
      </c>
      <c r="G15" s="137"/>
      <c r="H15" s="163">
        <v>-9333</v>
      </c>
      <c r="I15" s="199">
        <v>0</v>
      </c>
      <c r="J15" s="137">
        <v>0</v>
      </c>
      <c r="K15" s="143"/>
    </row>
    <row r="16" spans="1:11" x14ac:dyDescent="0.2">
      <c r="A16" s="146">
        <v>36932</v>
      </c>
      <c r="B16" s="59">
        <v>0</v>
      </c>
      <c r="C16" s="163">
        <v>0</v>
      </c>
      <c r="D16" s="61">
        <v>0</v>
      </c>
      <c r="E16" s="163">
        <v>0</v>
      </c>
      <c r="F16" s="143">
        <v>0</v>
      </c>
      <c r="G16" s="137"/>
      <c r="H16" s="163">
        <v>-9333</v>
      </c>
      <c r="I16" s="199">
        <v>0</v>
      </c>
      <c r="J16" s="137">
        <v>0</v>
      </c>
      <c r="K16" s="143"/>
    </row>
    <row r="17" spans="1:11" x14ac:dyDescent="0.2">
      <c r="A17" s="146">
        <v>36933</v>
      </c>
      <c r="B17" s="59">
        <v>0</v>
      </c>
      <c r="C17" s="163">
        <v>0</v>
      </c>
      <c r="D17" s="61">
        <v>0</v>
      </c>
      <c r="E17" s="163">
        <v>0</v>
      </c>
      <c r="F17" s="143">
        <v>0</v>
      </c>
      <c r="G17" s="137"/>
      <c r="H17" s="163">
        <v>-9333</v>
      </c>
      <c r="I17" s="199">
        <v>0</v>
      </c>
      <c r="J17" s="137">
        <v>0</v>
      </c>
      <c r="K17" s="143"/>
    </row>
    <row r="18" spans="1:11" x14ac:dyDescent="0.2">
      <c r="A18" s="146">
        <v>36934</v>
      </c>
      <c r="B18" s="59">
        <v>0</v>
      </c>
      <c r="C18" s="163">
        <v>0</v>
      </c>
      <c r="D18" s="61">
        <v>0</v>
      </c>
      <c r="E18" s="163">
        <v>0</v>
      </c>
      <c r="F18" s="143">
        <v>0</v>
      </c>
      <c r="G18" s="137"/>
      <c r="H18" s="163">
        <v>-9333</v>
      </c>
      <c r="I18" s="199">
        <v>0</v>
      </c>
      <c r="J18" s="137">
        <v>0</v>
      </c>
      <c r="K18" s="143"/>
    </row>
    <row r="19" spans="1:11" x14ac:dyDescent="0.2">
      <c r="A19" s="146">
        <v>36935</v>
      </c>
      <c r="B19" s="59">
        <v>0</v>
      </c>
      <c r="C19" s="163">
        <v>0</v>
      </c>
      <c r="D19" s="61">
        <v>0</v>
      </c>
      <c r="E19" s="163">
        <v>0</v>
      </c>
      <c r="F19" s="143">
        <v>0</v>
      </c>
      <c r="G19" s="137"/>
      <c r="H19" s="163">
        <v>-9333</v>
      </c>
      <c r="I19" s="199">
        <v>0</v>
      </c>
      <c r="J19" s="137">
        <v>0</v>
      </c>
      <c r="K19" s="143"/>
    </row>
    <row r="20" spans="1:11" x14ac:dyDescent="0.2">
      <c r="A20" s="146">
        <v>36936</v>
      </c>
      <c r="B20" s="59">
        <v>0</v>
      </c>
      <c r="C20" s="163">
        <v>0</v>
      </c>
      <c r="D20" s="61">
        <v>0</v>
      </c>
      <c r="E20" s="163">
        <v>0</v>
      </c>
      <c r="F20" s="143">
        <v>0</v>
      </c>
      <c r="G20" s="202">
        <v>0</v>
      </c>
      <c r="H20" s="163">
        <v>-9333</v>
      </c>
      <c r="I20" s="199">
        <v>0</v>
      </c>
      <c r="J20" s="137">
        <v>0</v>
      </c>
      <c r="K20" s="143">
        <v>0</v>
      </c>
    </row>
    <row r="21" spans="1:11" x14ac:dyDescent="0.2">
      <c r="A21" s="146">
        <v>36937</v>
      </c>
      <c r="B21" s="59">
        <v>0</v>
      </c>
      <c r="C21" s="163">
        <v>0</v>
      </c>
      <c r="D21" s="61">
        <v>0</v>
      </c>
      <c r="E21" s="163">
        <v>0</v>
      </c>
      <c r="F21" s="143">
        <v>0</v>
      </c>
      <c r="G21" s="137"/>
      <c r="H21" s="163">
        <v>-7000</v>
      </c>
      <c r="I21" s="199">
        <v>0</v>
      </c>
      <c r="J21" s="137">
        <v>0</v>
      </c>
      <c r="K21" s="143"/>
    </row>
    <row r="22" spans="1:11" x14ac:dyDescent="0.2">
      <c r="A22" s="146">
        <v>36938</v>
      </c>
      <c r="B22" s="59">
        <v>0</v>
      </c>
      <c r="C22" s="163">
        <v>0</v>
      </c>
      <c r="D22" s="61">
        <v>0</v>
      </c>
      <c r="E22" s="163">
        <v>0</v>
      </c>
      <c r="F22" s="143">
        <v>0</v>
      </c>
      <c r="G22" s="137"/>
      <c r="H22" s="163">
        <v>-7000</v>
      </c>
      <c r="I22" s="199">
        <v>0</v>
      </c>
      <c r="J22" s="137">
        <v>0</v>
      </c>
      <c r="K22" s="143"/>
    </row>
    <row r="23" spans="1:11" x14ac:dyDescent="0.2">
      <c r="A23" s="146">
        <v>36939</v>
      </c>
      <c r="B23" s="59">
        <v>0</v>
      </c>
      <c r="C23" s="163">
        <v>0</v>
      </c>
      <c r="D23" s="61">
        <v>0</v>
      </c>
      <c r="E23" s="163">
        <v>0</v>
      </c>
      <c r="F23" s="143">
        <v>0</v>
      </c>
      <c r="G23" s="137"/>
      <c r="H23" s="163">
        <v>-7000</v>
      </c>
      <c r="I23" s="199">
        <v>0</v>
      </c>
      <c r="J23" s="137">
        <v>0</v>
      </c>
      <c r="K23" s="143"/>
    </row>
    <row r="24" spans="1:11" x14ac:dyDescent="0.2">
      <c r="A24" s="146">
        <v>36940</v>
      </c>
      <c r="B24" s="59">
        <v>0</v>
      </c>
      <c r="C24" s="163">
        <v>0</v>
      </c>
      <c r="D24" s="61">
        <v>0</v>
      </c>
      <c r="E24" s="163">
        <v>0</v>
      </c>
      <c r="F24" s="143">
        <v>0</v>
      </c>
      <c r="G24" s="137"/>
      <c r="H24" s="163">
        <v>-7000</v>
      </c>
      <c r="I24" s="199">
        <v>0</v>
      </c>
      <c r="J24" s="137">
        <v>0</v>
      </c>
      <c r="K24" s="143"/>
    </row>
    <row r="25" spans="1:11" x14ac:dyDescent="0.2">
      <c r="A25" s="146">
        <v>36941</v>
      </c>
      <c r="B25" s="59">
        <v>0</v>
      </c>
      <c r="C25" s="163">
        <v>0</v>
      </c>
      <c r="D25" s="61">
        <v>0</v>
      </c>
      <c r="E25" s="163">
        <v>0</v>
      </c>
      <c r="F25" s="143">
        <v>0</v>
      </c>
      <c r="G25" s="137"/>
      <c r="H25" s="163">
        <v>-7000</v>
      </c>
      <c r="I25" s="199">
        <v>0</v>
      </c>
      <c r="J25" s="137">
        <v>0</v>
      </c>
      <c r="K25" s="137"/>
    </row>
    <row r="26" spans="1:11" x14ac:dyDescent="0.2">
      <c r="A26" s="146">
        <v>36942</v>
      </c>
      <c r="B26" s="59">
        <v>0</v>
      </c>
      <c r="C26" s="163">
        <v>0</v>
      </c>
      <c r="D26" s="61">
        <v>0</v>
      </c>
      <c r="E26" s="163">
        <v>0</v>
      </c>
      <c r="F26" s="143">
        <v>0</v>
      </c>
      <c r="G26" s="163" t="s">
        <v>47</v>
      </c>
      <c r="H26" s="163">
        <v>-7000</v>
      </c>
      <c r="I26" s="199">
        <v>0</v>
      </c>
      <c r="J26" s="137">
        <v>0</v>
      </c>
      <c r="K26" s="137">
        <v>0</v>
      </c>
    </row>
    <row r="27" spans="1:11" x14ac:dyDescent="0.2">
      <c r="A27" s="146">
        <v>36943</v>
      </c>
      <c r="B27" s="59">
        <v>0</v>
      </c>
      <c r="C27" s="163">
        <v>0</v>
      </c>
      <c r="D27" s="61">
        <v>0</v>
      </c>
      <c r="E27" s="163">
        <v>0</v>
      </c>
      <c r="F27" s="143">
        <v>0</v>
      </c>
      <c r="G27" s="137"/>
      <c r="H27" s="163">
        <v>-7000</v>
      </c>
      <c r="I27" s="199">
        <v>0</v>
      </c>
      <c r="J27" s="137">
        <v>0</v>
      </c>
      <c r="K27" s="137">
        <v>0</v>
      </c>
    </row>
    <row r="28" spans="1:11" x14ac:dyDescent="0.2">
      <c r="A28" s="146">
        <v>36944</v>
      </c>
      <c r="B28" s="59">
        <v>0</v>
      </c>
      <c r="C28" s="163">
        <v>0</v>
      </c>
      <c r="D28" s="61">
        <v>0</v>
      </c>
      <c r="E28" s="163">
        <v>0</v>
      </c>
      <c r="F28" s="143">
        <v>0</v>
      </c>
      <c r="G28" s="137"/>
      <c r="H28" s="163">
        <v>-7000</v>
      </c>
      <c r="I28" s="199">
        <v>0</v>
      </c>
      <c r="J28" s="137">
        <v>0</v>
      </c>
      <c r="K28" s="137">
        <v>0</v>
      </c>
    </row>
    <row r="29" spans="1:11" x14ac:dyDescent="0.2">
      <c r="A29" s="146">
        <v>36945</v>
      </c>
      <c r="B29" s="59">
        <v>0</v>
      </c>
      <c r="C29" s="163">
        <v>0</v>
      </c>
      <c r="D29" s="61">
        <v>0</v>
      </c>
      <c r="E29" s="163">
        <v>0</v>
      </c>
      <c r="F29" s="143">
        <v>0</v>
      </c>
      <c r="G29" s="137"/>
      <c r="H29" s="163">
        <v>-7000</v>
      </c>
      <c r="I29" s="199">
        <v>0</v>
      </c>
      <c r="J29" s="137">
        <v>0</v>
      </c>
      <c r="K29" s="137">
        <v>0</v>
      </c>
    </row>
    <row r="30" spans="1:11" x14ac:dyDescent="0.2">
      <c r="A30" s="146">
        <v>36946</v>
      </c>
      <c r="B30" s="59">
        <v>0</v>
      </c>
      <c r="C30" s="163">
        <v>0</v>
      </c>
      <c r="D30" s="61">
        <v>0</v>
      </c>
      <c r="E30" s="163">
        <v>0</v>
      </c>
      <c r="F30" s="143">
        <v>0</v>
      </c>
      <c r="G30" s="137"/>
      <c r="H30" s="163">
        <v>-7000</v>
      </c>
      <c r="I30" s="199">
        <v>0</v>
      </c>
      <c r="J30" s="137">
        <v>0</v>
      </c>
      <c r="K30" s="137">
        <v>0</v>
      </c>
    </row>
    <row r="31" spans="1:11" x14ac:dyDescent="0.2">
      <c r="A31" s="146">
        <v>36947</v>
      </c>
      <c r="B31" s="59">
        <v>0</v>
      </c>
      <c r="C31" s="163">
        <v>0</v>
      </c>
      <c r="D31" s="61">
        <v>0</v>
      </c>
      <c r="E31" s="163">
        <v>0</v>
      </c>
      <c r="F31" s="143">
        <v>0</v>
      </c>
      <c r="G31" s="137"/>
      <c r="H31" s="163">
        <v>-7000</v>
      </c>
      <c r="I31" s="199">
        <v>0</v>
      </c>
      <c r="J31" s="137">
        <v>0</v>
      </c>
      <c r="K31" s="137">
        <v>0</v>
      </c>
    </row>
    <row r="32" spans="1:11" x14ac:dyDescent="0.2">
      <c r="A32" s="146">
        <v>36948</v>
      </c>
      <c r="B32" s="59">
        <v>0</v>
      </c>
      <c r="C32" s="163">
        <v>0</v>
      </c>
      <c r="D32" s="61">
        <v>0</v>
      </c>
      <c r="E32" s="163">
        <v>0</v>
      </c>
      <c r="F32" s="143">
        <v>0</v>
      </c>
      <c r="G32" s="137"/>
      <c r="H32" s="163">
        <v>-7000</v>
      </c>
      <c r="I32" s="199">
        <v>0</v>
      </c>
      <c r="J32" s="137">
        <v>0</v>
      </c>
      <c r="K32" s="137">
        <v>0</v>
      </c>
    </row>
    <row r="33" spans="1:11" x14ac:dyDescent="0.2">
      <c r="A33" s="146">
        <v>36949</v>
      </c>
      <c r="B33" s="59">
        <v>0</v>
      </c>
      <c r="C33" s="163">
        <v>0</v>
      </c>
      <c r="D33" s="61">
        <v>0</v>
      </c>
      <c r="E33" s="163">
        <v>0</v>
      </c>
      <c r="F33" s="143">
        <v>0</v>
      </c>
      <c r="G33" s="137"/>
      <c r="H33" s="163">
        <v>-7000</v>
      </c>
      <c r="I33" s="199">
        <v>0</v>
      </c>
      <c r="J33" s="137">
        <v>0</v>
      </c>
      <c r="K33" s="137">
        <v>0</v>
      </c>
    </row>
    <row r="34" spans="1:11" x14ac:dyDescent="0.2">
      <c r="A34" s="146">
        <v>36950</v>
      </c>
      <c r="B34" s="59">
        <v>0</v>
      </c>
      <c r="C34" s="163">
        <v>0</v>
      </c>
      <c r="D34" s="61">
        <v>0</v>
      </c>
      <c r="E34" s="163">
        <v>0</v>
      </c>
      <c r="F34" s="143">
        <v>0</v>
      </c>
      <c r="G34" s="137"/>
      <c r="H34" s="163">
        <v>-7000</v>
      </c>
      <c r="I34" s="199">
        <v>0</v>
      </c>
      <c r="J34" s="137">
        <v>0</v>
      </c>
      <c r="K34" s="137">
        <v>0</v>
      </c>
    </row>
    <row r="35" spans="1:11" x14ac:dyDescent="0.2">
      <c r="A35" s="146"/>
      <c r="B35" s="59">
        <v>0</v>
      </c>
      <c r="C35" s="163">
        <v>0</v>
      </c>
      <c r="D35" s="61">
        <v>0</v>
      </c>
      <c r="E35" s="163">
        <v>0</v>
      </c>
      <c r="F35" s="143">
        <v>0</v>
      </c>
      <c r="G35" s="137"/>
      <c r="H35" s="137">
        <v>0</v>
      </c>
      <c r="I35" s="61">
        <v>0</v>
      </c>
      <c r="J35" s="137">
        <v>0</v>
      </c>
      <c r="K35" s="137">
        <v>0</v>
      </c>
    </row>
    <row r="36" spans="1:11" x14ac:dyDescent="0.2">
      <c r="A36" s="146"/>
      <c r="B36" s="59">
        <v>0</v>
      </c>
      <c r="C36" s="163">
        <v>0</v>
      </c>
      <c r="D36" s="61">
        <v>0</v>
      </c>
      <c r="E36" s="165">
        <v>0</v>
      </c>
      <c r="F36" s="143">
        <v>0</v>
      </c>
      <c r="G36" s="137"/>
      <c r="H36" s="137">
        <v>0</v>
      </c>
      <c r="I36" s="61">
        <v>0</v>
      </c>
      <c r="J36" s="137">
        <v>0</v>
      </c>
      <c r="K36" s="137">
        <v>0</v>
      </c>
    </row>
    <row r="37" spans="1:11" x14ac:dyDescent="0.2">
      <c r="A37" s="146"/>
      <c r="B37" s="48">
        <v>0</v>
      </c>
      <c r="C37" s="163">
        <v>0</v>
      </c>
      <c r="D37" s="137"/>
      <c r="E37" s="164">
        <v>0</v>
      </c>
      <c r="F37" s="143"/>
      <c r="G37" s="137">
        <v>0</v>
      </c>
      <c r="H37" s="137">
        <v>0</v>
      </c>
      <c r="I37" s="137"/>
      <c r="J37" s="137">
        <v>0</v>
      </c>
      <c r="K37" s="137">
        <v>0</v>
      </c>
    </row>
    <row r="38" spans="1:11" x14ac:dyDescent="0.2">
      <c r="A38" s="2" t="s">
        <v>45</v>
      </c>
      <c r="B38" s="25"/>
      <c r="C38" s="25">
        <f t="shared" ref="C38:K38" si="0">SUM(C7:C37)</f>
        <v>-14</v>
      </c>
      <c r="D38" s="25">
        <f t="shared" si="0"/>
        <v>0</v>
      </c>
      <c r="E38" s="25">
        <f t="shared" si="0"/>
        <v>0</v>
      </c>
      <c r="F38" s="25">
        <f t="shared" si="0"/>
        <v>0</v>
      </c>
      <c r="G38" s="25">
        <f t="shared" si="0"/>
        <v>0</v>
      </c>
      <c r="H38" s="25">
        <f t="shared" si="0"/>
        <v>-228648</v>
      </c>
      <c r="I38" s="25">
        <f t="shared" si="0"/>
        <v>0</v>
      </c>
      <c r="J38" s="25">
        <f t="shared" si="0"/>
        <v>-14</v>
      </c>
      <c r="K38" s="201">
        <f t="shared" si="0"/>
        <v>0</v>
      </c>
    </row>
    <row r="39" spans="1:11" x14ac:dyDescent="0.2">
      <c r="A39" s="2" t="s">
        <v>11</v>
      </c>
      <c r="B39" s="185">
        <v>-14</v>
      </c>
      <c r="C39" s="205" t="s">
        <v>34</v>
      </c>
      <c r="D39" s="181"/>
      <c r="E39" s="16">
        <v>0</v>
      </c>
      <c r="F39" s="182"/>
      <c r="G39" s="185">
        <f>H39+J39</f>
        <v>77622</v>
      </c>
      <c r="H39" s="176">
        <f>H6+G38+H38</f>
        <v>70433</v>
      </c>
      <c r="I39" s="183"/>
      <c r="J39" s="184">
        <f>J6+I38+J38</f>
        <v>7189</v>
      </c>
      <c r="K39" s="185">
        <v>8813</v>
      </c>
    </row>
    <row r="40" spans="1:11" ht="13.5" thickBot="1" x14ac:dyDescent="0.25">
      <c r="A40" s="2" t="s">
        <v>5</v>
      </c>
      <c r="B40" s="188">
        <f>B41/2371200</f>
        <v>3.2729419703103911E-2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25" thickTop="1" thickBot="1" x14ac:dyDescent="0.25">
      <c r="A41" s="94" t="s">
        <v>24</v>
      </c>
      <c r="B41" s="186">
        <f>B39+G39</f>
        <v>77608</v>
      </c>
    </row>
    <row r="42" spans="1:11" ht="13.5" thickTop="1" x14ac:dyDescent="0.2">
      <c r="B42" s="158">
        <f>SUM(B12:B37)</f>
        <v>-11994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8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zoomScale="85" workbookViewId="0">
      <selection activeCell="H15" sqref="H15:H37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6" width="0.85546875" customWidth="1"/>
    <col min="7" max="10" width="14.42578125" customWidth="1"/>
    <col min="11" max="11" width="14.5703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50</v>
      </c>
      <c r="C3" s="215"/>
      <c r="D3" s="215"/>
      <c r="E3" s="215"/>
      <c r="F3" s="215"/>
      <c r="G3" s="217" t="s">
        <v>48</v>
      </c>
      <c r="H3" s="218"/>
      <c r="I3" s="218"/>
      <c r="J3" s="218"/>
      <c r="K3" s="196"/>
    </row>
    <row r="4" spans="1:11" x14ac:dyDescent="0.2">
      <c r="B4" s="168" t="s">
        <v>29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">
      <c r="B5" s="173"/>
      <c r="C5" s="152" t="s">
        <v>54</v>
      </c>
      <c r="D5" s="170"/>
      <c r="E5" s="166" t="s">
        <v>52</v>
      </c>
      <c r="F5" s="167"/>
      <c r="G5" s="154"/>
      <c r="H5" s="152" t="s">
        <v>52</v>
      </c>
      <c r="I5" s="155"/>
      <c r="J5" s="194" t="s">
        <v>52</v>
      </c>
      <c r="K5" s="208"/>
    </row>
    <row r="6" spans="1:11" ht="13.5" thickBot="1" x14ac:dyDescent="0.25">
      <c r="A6" s="2" t="s">
        <v>41</v>
      </c>
      <c r="B6" s="204">
        <v>-14</v>
      </c>
      <c r="C6" s="206" t="s">
        <v>34</v>
      </c>
      <c r="D6" s="178">
        <v>0</v>
      </c>
      <c r="E6" s="189">
        <v>221</v>
      </c>
      <c r="F6" s="141"/>
      <c r="G6" s="179"/>
      <c r="H6" s="191">
        <v>70433</v>
      </c>
      <c r="I6" s="180"/>
      <c r="J6" s="200">
        <v>7189</v>
      </c>
      <c r="K6" s="207">
        <v>8813</v>
      </c>
    </row>
    <row r="7" spans="1:11" x14ac:dyDescent="0.2">
      <c r="A7" s="146">
        <v>36951</v>
      </c>
      <c r="B7" s="190">
        <v>0</v>
      </c>
      <c r="C7" s="163">
        <v>0</v>
      </c>
      <c r="D7" s="142">
        <v>0</v>
      </c>
      <c r="E7" s="163">
        <v>0</v>
      </c>
      <c r="F7" s="142">
        <v>0</v>
      </c>
      <c r="G7" s="197"/>
      <c r="H7" s="163">
        <v>-1735</v>
      </c>
      <c r="I7" s="133">
        <v>0</v>
      </c>
      <c r="J7" s="137">
        <v>0</v>
      </c>
      <c r="K7" s="142"/>
    </row>
    <row r="8" spans="1:11" x14ac:dyDescent="0.2">
      <c r="A8" s="146">
        <v>36952</v>
      </c>
      <c r="B8" s="48"/>
      <c r="C8" s="163">
        <v>0</v>
      </c>
      <c r="D8" s="143">
        <v>0</v>
      </c>
      <c r="E8" s="163">
        <v>0</v>
      </c>
      <c r="F8" s="143">
        <v>0</v>
      </c>
      <c r="G8" s="198">
        <v>0</v>
      </c>
      <c r="H8" s="163">
        <v>-1735</v>
      </c>
      <c r="I8" s="53">
        <v>0</v>
      </c>
      <c r="J8" s="137">
        <v>0</v>
      </c>
      <c r="K8" s="143">
        <v>0</v>
      </c>
    </row>
    <row r="9" spans="1:11" x14ac:dyDescent="0.2">
      <c r="A9" s="146">
        <v>36953</v>
      </c>
      <c r="B9" s="48"/>
      <c r="C9" s="163">
        <v>0</v>
      </c>
      <c r="D9" s="143">
        <v>0</v>
      </c>
      <c r="E9" s="163">
        <v>0</v>
      </c>
      <c r="F9" s="143">
        <v>0</v>
      </c>
      <c r="G9" s="198"/>
      <c r="H9" s="163">
        <v>-1735</v>
      </c>
      <c r="I9" s="53">
        <v>0</v>
      </c>
      <c r="J9" s="137">
        <v>0</v>
      </c>
      <c r="K9" s="143"/>
    </row>
    <row r="10" spans="1:11" x14ac:dyDescent="0.2">
      <c r="A10" s="146">
        <v>36954</v>
      </c>
      <c r="B10" s="48">
        <v>0</v>
      </c>
      <c r="C10" s="163">
        <v>0</v>
      </c>
      <c r="D10" s="143">
        <v>0</v>
      </c>
      <c r="E10" s="163">
        <v>0</v>
      </c>
      <c r="F10" s="143">
        <v>0</v>
      </c>
      <c r="G10" s="198"/>
      <c r="H10" s="163">
        <v>-1735</v>
      </c>
      <c r="I10" s="53">
        <v>0</v>
      </c>
      <c r="J10" s="137">
        <v>0</v>
      </c>
      <c r="K10" s="143"/>
    </row>
    <row r="11" spans="1:11" x14ac:dyDescent="0.2">
      <c r="A11" s="146">
        <v>36955</v>
      </c>
      <c r="B11" s="48">
        <v>0</v>
      </c>
      <c r="C11" s="163">
        <v>0</v>
      </c>
      <c r="D11" s="143">
        <v>0</v>
      </c>
      <c r="E11" s="163">
        <v>0</v>
      </c>
      <c r="F11" s="143">
        <v>0</v>
      </c>
      <c r="G11" s="198"/>
      <c r="H11" s="163">
        <v>-1735</v>
      </c>
      <c r="I11" s="53">
        <v>0</v>
      </c>
      <c r="J11" s="137">
        <v>0</v>
      </c>
      <c r="K11" s="143"/>
    </row>
    <row r="12" spans="1:11" x14ac:dyDescent="0.2">
      <c r="A12" s="146">
        <v>36956</v>
      </c>
      <c r="B12" s="59">
        <v>0</v>
      </c>
      <c r="C12" s="163">
        <v>0</v>
      </c>
      <c r="D12" s="61">
        <v>0</v>
      </c>
      <c r="E12" s="163">
        <v>0</v>
      </c>
      <c r="F12" s="143">
        <v>0</v>
      </c>
      <c r="G12" s="198"/>
      <c r="H12" s="163">
        <v>-1735</v>
      </c>
      <c r="I12" s="53">
        <v>0</v>
      </c>
      <c r="J12" s="137">
        <v>0</v>
      </c>
      <c r="K12" s="143"/>
    </row>
    <row r="13" spans="1:11" x14ac:dyDescent="0.2">
      <c r="A13" s="146">
        <v>36957</v>
      </c>
      <c r="B13" s="59">
        <v>0</v>
      </c>
      <c r="C13" s="163">
        <v>0</v>
      </c>
      <c r="D13" s="61">
        <v>0</v>
      </c>
      <c r="E13" s="163">
        <v>0</v>
      </c>
      <c r="F13" s="143">
        <v>0</v>
      </c>
      <c r="G13" s="198"/>
      <c r="H13" s="163">
        <v>-1735</v>
      </c>
      <c r="I13" s="53">
        <v>0</v>
      </c>
      <c r="J13" s="137">
        <v>0</v>
      </c>
      <c r="K13" s="143"/>
    </row>
    <row r="14" spans="1:11" x14ac:dyDescent="0.2">
      <c r="A14" s="146">
        <v>36958</v>
      </c>
      <c r="B14" s="59">
        <v>0</v>
      </c>
      <c r="C14" s="163">
        <v>0</v>
      </c>
      <c r="D14" s="61">
        <v>0</v>
      </c>
      <c r="E14" s="163">
        <v>0</v>
      </c>
      <c r="F14" s="143">
        <v>0</v>
      </c>
      <c r="G14" s="198"/>
      <c r="H14" s="163">
        <v>-1735</v>
      </c>
      <c r="I14" s="53">
        <v>0</v>
      </c>
      <c r="J14" s="137">
        <v>0</v>
      </c>
      <c r="K14" s="143"/>
    </row>
    <row r="15" spans="1:11" x14ac:dyDescent="0.2">
      <c r="A15" s="146">
        <v>36959</v>
      </c>
      <c r="B15" s="59">
        <v>0</v>
      </c>
      <c r="C15" s="163">
        <v>0</v>
      </c>
      <c r="D15" s="61">
        <v>0</v>
      </c>
      <c r="E15" s="163">
        <v>0</v>
      </c>
      <c r="F15" s="143">
        <v>0</v>
      </c>
      <c r="G15" s="137"/>
      <c r="H15" s="163">
        <v>0</v>
      </c>
      <c r="I15" s="199">
        <v>0</v>
      </c>
      <c r="J15" s="137">
        <v>0</v>
      </c>
      <c r="K15" s="143"/>
    </row>
    <row r="16" spans="1:11" x14ac:dyDescent="0.2">
      <c r="A16" s="146">
        <v>36960</v>
      </c>
      <c r="B16" s="59">
        <v>0</v>
      </c>
      <c r="C16" s="163">
        <v>0</v>
      </c>
      <c r="D16" s="61">
        <v>0</v>
      </c>
      <c r="E16" s="163">
        <v>0</v>
      </c>
      <c r="F16" s="143">
        <v>0</v>
      </c>
      <c r="G16" s="137"/>
      <c r="H16" s="163">
        <v>0</v>
      </c>
      <c r="I16" s="199">
        <v>0</v>
      </c>
      <c r="J16" s="137">
        <v>0</v>
      </c>
      <c r="K16" s="143"/>
    </row>
    <row r="17" spans="1:11" x14ac:dyDescent="0.2">
      <c r="A17" s="146">
        <v>36961</v>
      </c>
      <c r="B17" s="59">
        <v>0</v>
      </c>
      <c r="C17" s="163">
        <v>0</v>
      </c>
      <c r="D17" s="61">
        <v>0</v>
      </c>
      <c r="E17" s="163">
        <v>0</v>
      </c>
      <c r="F17" s="143">
        <v>0</v>
      </c>
      <c r="G17" s="137"/>
      <c r="H17" s="163">
        <v>0</v>
      </c>
      <c r="I17" s="199">
        <v>0</v>
      </c>
      <c r="J17" s="137">
        <v>0</v>
      </c>
      <c r="K17" s="143"/>
    </row>
    <row r="18" spans="1:11" x14ac:dyDescent="0.2">
      <c r="A18" s="146">
        <v>36962</v>
      </c>
      <c r="B18" s="59">
        <v>0</v>
      </c>
      <c r="C18" s="163">
        <v>0</v>
      </c>
      <c r="D18" s="61">
        <v>0</v>
      </c>
      <c r="E18" s="163">
        <v>0</v>
      </c>
      <c r="F18" s="143">
        <v>0</v>
      </c>
      <c r="G18" s="137"/>
      <c r="H18" s="163">
        <v>0</v>
      </c>
      <c r="I18" s="199">
        <v>0</v>
      </c>
      <c r="J18" s="137">
        <v>0</v>
      </c>
      <c r="K18" s="143"/>
    </row>
    <row r="19" spans="1:11" x14ac:dyDescent="0.2">
      <c r="A19" s="146">
        <v>36963</v>
      </c>
      <c r="B19" s="59">
        <v>0</v>
      </c>
      <c r="C19" s="163">
        <v>0</v>
      </c>
      <c r="D19" s="61">
        <v>0</v>
      </c>
      <c r="E19" s="163">
        <v>0</v>
      </c>
      <c r="F19" s="143">
        <v>0</v>
      </c>
      <c r="G19" s="137"/>
      <c r="H19" s="163">
        <v>0</v>
      </c>
      <c r="I19" s="199">
        <v>0</v>
      </c>
      <c r="J19" s="137">
        <v>0</v>
      </c>
      <c r="K19" s="143"/>
    </row>
    <row r="20" spans="1:11" x14ac:dyDescent="0.2">
      <c r="A20" s="146">
        <v>36964</v>
      </c>
      <c r="B20" s="59">
        <v>0</v>
      </c>
      <c r="C20" s="163">
        <v>0</v>
      </c>
      <c r="D20" s="61">
        <v>0</v>
      </c>
      <c r="E20" s="163">
        <v>0</v>
      </c>
      <c r="F20" s="143">
        <v>0</v>
      </c>
      <c r="G20" s="202">
        <v>0</v>
      </c>
      <c r="H20" s="163">
        <v>0</v>
      </c>
      <c r="I20" s="199">
        <v>0</v>
      </c>
      <c r="J20" s="137">
        <v>0</v>
      </c>
      <c r="K20" s="143">
        <v>0</v>
      </c>
    </row>
    <row r="21" spans="1:11" x14ac:dyDescent="0.2">
      <c r="A21" s="146">
        <v>36965</v>
      </c>
      <c r="B21" s="59">
        <v>0</v>
      </c>
      <c r="C21" s="163">
        <v>0</v>
      </c>
      <c r="D21" s="61">
        <v>0</v>
      </c>
      <c r="E21" s="163">
        <v>0</v>
      </c>
      <c r="F21" s="143">
        <v>0</v>
      </c>
      <c r="G21" s="137"/>
      <c r="H21" s="163">
        <v>0</v>
      </c>
      <c r="I21" s="199">
        <v>0</v>
      </c>
      <c r="J21" s="137">
        <v>0</v>
      </c>
      <c r="K21" s="143"/>
    </row>
    <row r="22" spans="1:11" x14ac:dyDescent="0.2">
      <c r="A22" s="146">
        <v>36966</v>
      </c>
      <c r="B22" s="59">
        <v>0</v>
      </c>
      <c r="C22" s="163">
        <v>0</v>
      </c>
      <c r="D22" s="61">
        <v>0</v>
      </c>
      <c r="E22" s="163">
        <v>0</v>
      </c>
      <c r="F22" s="143">
        <v>0</v>
      </c>
      <c r="G22" s="137"/>
      <c r="H22" s="163">
        <v>0</v>
      </c>
      <c r="I22" s="199">
        <v>0</v>
      </c>
      <c r="J22" s="137">
        <v>0</v>
      </c>
      <c r="K22" s="143"/>
    </row>
    <row r="23" spans="1:11" x14ac:dyDescent="0.2">
      <c r="A23" s="146">
        <v>36967</v>
      </c>
      <c r="B23" s="59">
        <v>0</v>
      </c>
      <c r="C23" s="163">
        <v>0</v>
      </c>
      <c r="D23" s="61">
        <v>0</v>
      </c>
      <c r="E23" s="163">
        <v>0</v>
      </c>
      <c r="F23" s="143">
        <v>0</v>
      </c>
      <c r="G23" s="137"/>
      <c r="H23" s="163">
        <v>0</v>
      </c>
      <c r="I23" s="199">
        <v>0</v>
      </c>
      <c r="J23" s="137">
        <v>0</v>
      </c>
      <c r="K23" s="143"/>
    </row>
    <row r="24" spans="1:11" x14ac:dyDescent="0.2">
      <c r="A24" s="146">
        <v>36968</v>
      </c>
      <c r="B24" s="59">
        <v>0</v>
      </c>
      <c r="C24" s="163">
        <v>0</v>
      </c>
      <c r="D24" s="61">
        <v>0</v>
      </c>
      <c r="E24" s="163">
        <v>0</v>
      </c>
      <c r="F24" s="143">
        <v>0</v>
      </c>
      <c r="G24" s="137"/>
      <c r="H24" s="163">
        <v>0</v>
      </c>
      <c r="I24" s="199">
        <v>0</v>
      </c>
      <c r="J24" s="137">
        <v>0</v>
      </c>
      <c r="K24" s="143"/>
    </row>
    <row r="25" spans="1:11" x14ac:dyDescent="0.2">
      <c r="A25" s="146">
        <v>36969</v>
      </c>
      <c r="B25" s="59">
        <v>0</v>
      </c>
      <c r="C25" s="163">
        <v>0</v>
      </c>
      <c r="D25" s="61">
        <v>0</v>
      </c>
      <c r="E25" s="163">
        <v>0</v>
      </c>
      <c r="F25" s="143">
        <v>0</v>
      </c>
      <c r="G25" s="137"/>
      <c r="H25" s="163">
        <v>0</v>
      </c>
      <c r="I25" s="199">
        <v>0</v>
      </c>
      <c r="J25" s="137">
        <v>0</v>
      </c>
      <c r="K25" s="137"/>
    </row>
    <row r="26" spans="1:11" x14ac:dyDescent="0.2">
      <c r="A26" s="146">
        <v>36970</v>
      </c>
      <c r="B26" s="59">
        <v>0</v>
      </c>
      <c r="C26" s="163">
        <v>0</v>
      </c>
      <c r="D26" s="61">
        <v>0</v>
      </c>
      <c r="E26" s="163">
        <v>0</v>
      </c>
      <c r="F26" s="143">
        <v>0</v>
      </c>
      <c r="G26" s="163" t="s">
        <v>47</v>
      </c>
      <c r="H26" s="163">
        <v>0</v>
      </c>
      <c r="I26" s="199">
        <v>0</v>
      </c>
      <c r="J26" s="137">
        <v>0</v>
      </c>
      <c r="K26" s="137">
        <v>0</v>
      </c>
    </row>
    <row r="27" spans="1:11" x14ac:dyDescent="0.2">
      <c r="A27" s="146">
        <v>36971</v>
      </c>
      <c r="B27" s="59">
        <v>0</v>
      </c>
      <c r="C27" s="163">
        <v>0</v>
      </c>
      <c r="D27" s="61">
        <v>0</v>
      </c>
      <c r="E27" s="163">
        <v>0</v>
      </c>
      <c r="F27" s="143">
        <v>0</v>
      </c>
      <c r="G27" s="137"/>
      <c r="H27" s="163">
        <v>0</v>
      </c>
      <c r="I27" s="199">
        <v>0</v>
      </c>
      <c r="J27" s="137">
        <v>0</v>
      </c>
      <c r="K27" s="137">
        <v>0</v>
      </c>
    </row>
    <row r="28" spans="1:11" x14ac:dyDescent="0.2">
      <c r="A28" s="146">
        <v>36972</v>
      </c>
      <c r="B28" s="59">
        <v>0</v>
      </c>
      <c r="C28" s="163">
        <v>0</v>
      </c>
      <c r="D28" s="61">
        <v>0</v>
      </c>
      <c r="E28" s="163">
        <v>0</v>
      </c>
      <c r="F28" s="143">
        <v>0</v>
      </c>
      <c r="G28" s="137"/>
      <c r="H28" s="163">
        <v>0</v>
      </c>
      <c r="I28" s="199">
        <v>0</v>
      </c>
      <c r="J28" s="137">
        <v>0</v>
      </c>
      <c r="K28" s="137">
        <v>0</v>
      </c>
    </row>
    <row r="29" spans="1:11" x14ac:dyDescent="0.2">
      <c r="A29" s="146">
        <v>36973</v>
      </c>
      <c r="B29" s="59">
        <v>0</v>
      </c>
      <c r="C29" s="163">
        <v>0</v>
      </c>
      <c r="D29" s="61">
        <v>0</v>
      </c>
      <c r="E29" s="163">
        <v>0</v>
      </c>
      <c r="F29" s="143">
        <v>0</v>
      </c>
      <c r="G29" s="137"/>
      <c r="H29" s="163">
        <v>0</v>
      </c>
      <c r="I29" s="199">
        <v>0</v>
      </c>
      <c r="J29" s="137">
        <v>0</v>
      </c>
      <c r="K29" s="137">
        <v>0</v>
      </c>
    </row>
    <row r="30" spans="1:11" x14ac:dyDescent="0.2">
      <c r="A30" s="146">
        <v>36974</v>
      </c>
      <c r="B30" s="59">
        <v>0</v>
      </c>
      <c r="C30" s="163">
        <v>0</v>
      </c>
      <c r="D30" s="61">
        <v>0</v>
      </c>
      <c r="E30" s="163">
        <v>0</v>
      </c>
      <c r="F30" s="143">
        <v>0</v>
      </c>
      <c r="G30" s="137"/>
      <c r="H30" s="163">
        <v>0</v>
      </c>
      <c r="I30" s="199">
        <v>0</v>
      </c>
      <c r="J30" s="137">
        <v>0</v>
      </c>
      <c r="K30" s="137">
        <v>0</v>
      </c>
    </row>
    <row r="31" spans="1:11" x14ac:dyDescent="0.2">
      <c r="A31" s="146">
        <v>36975</v>
      </c>
      <c r="B31" s="59">
        <v>0</v>
      </c>
      <c r="C31" s="163">
        <v>0</v>
      </c>
      <c r="D31" s="61">
        <v>0</v>
      </c>
      <c r="E31" s="163">
        <v>0</v>
      </c>
      <c r="F31" s="143">
        <v>0</v>
      </c>
      <c r="G31" s="137"/>
      <c r="H31" s="163">
        <v>0</v>
      </c>
      <c r="I31" s="199">
        <v>0</v>
      </c>
      <c r="J31" s="137">
        <v>0</v>
      </c>
      <c r="K31" s="137">
        <v>0</v>
      </c>
    </row>
    <row r="32" spans="1:11" x14ac:dyDescent="0.2">
      <c r="A32" s="146">
        <v>36976</v>
      </c>
      <c r="B32" s="59">
        <v>0</v>
      </c>
      <c r="C32" s="163">
        <v>0</v>
      </c>
      <c r="D32" s="61">
        <v>0</v>
      </c>
      <c r="E32" s="163">
        <v>0</v>
      </c>
      <c r="F32" s="143">
        <v>0</v>
      </c>
      <c r="G32" s="137"/>
      <c r="H32" s="163">
        <v>0</v>
      </c>
      <c r="I32" s="199">
        <v>0</v>
      </c>
      <c r="J32" s="137">
        <v>0</v>
      </c>
      <c r="K32" s="137">
        <v>0</v>
      </c>
    </row>
    <row r="33" spans="1:11" x14ac:dyDescent="0.2">
      <c r="A33" s="146">
        <v>36977</v>
      </c>
      <c r="B33" s="59">
        <v>0</v>
      </c>
      <c r="C33" s="163">
        <v>0</v>
      </c>
      <c r="D33" s="61">
        <v>0</v>
      </c>
      <c r="E33" s="163">
        <v>0</v>
      </c>
      <c r="F33" s="143">
        <v>0</v>
      </c>
      <c r="G33" s="137"/>
      <c r="H33" s="163">
        <v>0</v>
      </c>
      <c r="I33" s="199">
        <v>0</v>
      </c>
      <c r="J33" s="137">
        <v>0</v>
      </c>
      <c r="K33" s="137">
        <v>0</v>
      </c>
    </row>
    <row r="34" spans="1:11" x14ac:dyDescent="0.2">
      <c r="A34" s="146">
        <v>36978</v>
      </c>
      <c r="B34" s="59">
        <v>0</v>
      </c>
      <c r="C34" s="163">
        <v>0</v>
      </c>
      <c r="D34" s="61">
        <v>0</v>
      </c>
      <c r="E34" s="163">
        <v>0</v>
      </c>
      <c r="F34" s="143">
        <v>0</v>
      </c>
      <c r="G34" s="137"/>
      <c r="H34" s="163">
        <v>0</v>
      </c>
      <c r="I34" s="199">
        <v>0</v>
      </c>
      <c r="J34" s="137">
        <v>0</v>
      </c>
      <c r="K34" s="137">
        <v>0</v>
      </c>
    </row>
    <row r="35" spans="1:11" x14ac:dyDescent="0.2">
      <c r="A35" s="146">
        <v>36979</v>
      </c>
      <c r="B35" s="59">
        <v>0</v>
      </c>
      <c r="C35" s="163">
        <v>0</v>
      </c>
      <c r="D35" s="61">
        <v>0</v>
      </c>
      <c r="E35" s="163">
        <v>0</v>
      </c>
      <c r="F35" s="143">
        <v>0</v>
      </c>
      <c r="G35" s="137"/>
      <c r="H35" s="163">
        <v>0</v>
      </c>
      <c r="I35" s="61">
        <v>0</v>
      </c>
      <c r="J35" s="137">
        <v>0</v>
      </c>
      <c r="K35" s="137">
        <v>0</v>
      </c>
    </row>
    <row r="36" spans="1:11" x14ac:dyDescent="0.2">
      <c r="A36" s="146">
        <v>36980</v>
      </c>
      <c r="B36" s="59">
        <v>0</v>
      </c>
      <c r="C36" s="163">
        <v>0</v>
      </c>
      <c r="D36" s="61">
        <v>0</v>
      </c>
      <c r="E36" s="165">
        <v>0</v>
      </c>
      <c r="F36" s="143">
        <v>0</v>
      </c>
      <c r="G36" s="137"/>
      <c r="H36" s="163">
        <v>0</v>
      </c>
      <c r="I36" s="61">
        <v>0</v>
      </c>
      <c r="J36" s="137">
        <v>0</v>
      </c>
      <c r="K36" s="137">
        <v>0</v>
      </c>
    </row>
    <row r="37" spans="1:11" x14ac:dyDescent="0.2">
      <c r="A37" s="146">
        <v>36981</v>
      </c>
      <c r="B37" s="48">
        <v>0</v>
      </c>
      <c r="C37" s="163">
        <v>0</v>
      </c>
      <c r="D37" s="137"/>
      <c r="E37" s="164">
        <v>0</v>
      </c>
      <c r="F37" s="143"/>
      <c r="G37" s="137">
        <v>0</v>
      </c>
      <c r="H37" s="163">
        <v>0</v>
      </c>
      <c r="I37" s="137"/>
      <c r="J37" s="137">
        <v>0</v>
      </c>
      <c r="K37" s="137">
        <v>0</v>
      </c>
    </row>
    <row r="38" spans="1:11" x14ac:dyDescent="0.2">
      <c r="A38" s="2" t="s">
        <v>45</v>
      </c>
      <c r="B38" s="25"/>
      <c r="C38" s="25">
        <f t="shared" ref="C38:K38" si="0">SUM(C7:C37)</f>
        <v>0</v>
      </c>
      <c r="D38" s="25">
        <f t="shared" si="0"/>
        <v>0</v>
      </c>
      <c r="E38" s="25">
        <f t="shared" si="0"/>
        <v>0</v>
      </c>
      <c r="F38" s="25">
        <f t="shared" si="0"/>
        <v>0</v>
      </c>
      <c r="G38" s="25">
        <f t="shared" si="0"/>
        <v>0</v>
      </c>
      <c r="H38" s="25">
        <f t="shared" si="0"/>
        <v>-13880</v>
      </c>
      <c r="I38" s="25">
        <f t="shared" si="0"/>
        <v>0</v>
      </c>
      <c r="J38" s="25">
        <f t="shared" si="0"/>
        <v>0</v>
      </c>
      <c r="K38" s="201">
        <f t="shared" si="0"/>
        <v>0</v>
      </c>
    </row>
    <row r="39" spans="1:11" x14ac:dyDescent="0.2">
      <c r="A39" s="2" t="s">
        <v>11</v>
      </c>
      <c r="B39" s="185">
        <v>-14</v>
      </c>
      <c r="C39" s="205" t="s">
        <v>34</v>
      </c>
      <c r="D39" s="181"/>
      <c r="E39" s="16">
        <v>0</v>
      </c>
      <c r="F39" s="182"/>
      <c r="G39" s="185">
        <v>0</v>
      </c>
      <c r="H39" s="176">
        <f>H6+G38+H38</f>
        <v>56553</v>
      </c>
      <c r="I39" s="183"/>
      <c r="J39" s="184">
        <f>J6+I38+J38</f>
        <v>7189</v>
      </c>
      <c r="K39" s="185">
        <v>8813</v>
      </c>
    </row>
    <row r="40" spans="1:11" ht="13.5" thickBot="1" x14ac:dyDescent="0.25">
      <c r="A40" s="2" t="s">
        <v>5</v>
      </c>
      <c r="B40" s="188">
        <f>B41/2371200</f>
        <v>-5.9041835357624832E-6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25" thickTop="1" thickBot="1" x14ac:dyDescent="0.25">
      <c r="A41" s="94" t="s">
        <v>24</v>
      </c>
      <c r="B41" s="186">
        <f>B39+G39</f>
        <v>-14</v>
      </c>
    </row>
    <row r="42" spans="1:11" ht="13.5" thickTop="1" x14ac:dyDescent="0.2">
      <c r="B42" s="158">
        <f>SUM(B12:B37)</f>
        <v>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8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workbookViewId="0">
      <selection activeCell="S16" sqref="S16"/>
    </sheetView>
  </sheetViews>
  <sheetFormatPr defaultRowHeight="12.75" x14ac:dyDescent="0.2"/>
  <cols>
    <col min="1" max="1" width="19.140625" customWidth="1"/>
    <col min="2" max="3" width="10.7109375" customWidth="1"/>
    <col min="4" max="4" width="1.7109375" customWidth="1"/>
    <col min="5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5">
        <f>469648-1516</f>
        <v>468132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1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19" t="s">
        <v>20</v>
      </c>
      <c r="R4" s="223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13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73" t="s">
        <v>13</v>
      </c>
      <c r="R5" s="102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36526</v>
      </c>
      <c r="B6" s="79">
        <v>0</v>
      </c>
      <c r="C6" s="80">
        <v>-20161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82">
        <v>0</v>
      </c>
      <c r="R6" s="81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36527</v>
      </c>
      <c r="B7" s="79">
        <v>0</v>
      </c>
      <c r="C7" s="80">
        <v>-20161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79">
        <v>0</v>
      </c>
      <c r="R7" s="81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36528</v>
      </c>
      <c r="B8" s="79">
        <v>0</v>
      </c>
      <c r="C8" s="80">
        <v>-20161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79">
        <v>0</v>
      </c>
      <c r="R8" s="81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36529</v>
      </c>
      <c r="B9" s="79">
        <v>0</v>
      </c>
      <c r="C9" s="80">
        <v>-20161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79">
        <v>0</v>
      </c>
      <c r="R9" s="81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36530</v>
      </c>
      <c r="B10" s="79">
        <v>0</v>
      </c>
      <c r="C10" s="80">
        <v>-5805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79">
        <v>0</v>
      </c>
      <c r="R10" s="81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36531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83">
        <v>0</v>
      </c>
      <c r="R11" s="103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36532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83">
        <v>0</v>
      </c>
      <c r="R12" s="103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36533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83">
        <v>0</v>
      </c>
      <c r="R13" s="103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36534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83">
        <v>0</v>
      </c>
      <c r="R14" s="103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36535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83">
        <v>0</v>
      </c>
      <c r="R15" s="103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36536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83">
        <v>0</v>
      </c>
      <c r="R16" s="103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36537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83">
        <v>0</v>
      </c>
      <c r="R17" s="103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36538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83">
        <v>0</v>
      </c>
      <c r="R18" s="103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36539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83">
        <v>0</v>
      </c>
      <c r="R19" s="103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36540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83">
        <v>0</v>
      </c>
      <c r="R20" s="103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36541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83">
        <v>0</v>
      </c>
      <c r="R21" s="103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36542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83">
        <v>0</v>
      </c>
      <c r="R22" s="103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36543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83">
        <v>0</v>
      </c>
      <c r="R23" s="103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36544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83">
        <v>0</v>
      </c>
      <c r="R24" s="103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36545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83">
        <v>0</v>
      </c>
      <c r="R25" s="103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36546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83">
        <v>0</v>
      </c>
      <c r="R26" s="103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36547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83">
        <v>0</v>
      </c>
      <c r="R27" s="103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36548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83">
        <v>0</v>
      </c>
      <c r="R28" s="103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36549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83">
        <v>0</v>
      </c>
      <c r="R29" s="103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36550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83">
        <v>0</v>
      </c>
      <c r="R30" s="103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36551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83">
        <v>0</v>
      </c>
      <c r="R31" s="103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36552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83">
        <v>0</v>
      </c>
      <c r="R32" s="103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36553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83">
        <v>0</v>
      </c>
      <c r="R33" s="103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36554</v>
      </c>
      <c r="B34" s="83">
        <f>3802*0.985</f>
        <v>3744.97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83">
        <v>0</v>
      </c>
      <c r="R34" s="103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36555</v>
      </c>
      <c r="B35" s="83">
        <f>4283*0.985</f>
        <v>4218.7550000000001</v>
      </c>
      <c r="C35" s="84">
        <v>0</v>
      </c>
      <c r="D35" s="81"/>
      <c r="E35" s="83">
        <v>0</v>
      </c>
      <c r="F35" s="84">
        <v>0</v>
      </c>
      <c r="G35" s="81"/>
      <c r="H35" s="83">
        <v>0</v>
      </c>
      <c r="I35" s="84">
        <v>0</v>
      </c>
      <c r="J35" s="81"/>
      <c r="K35" s="83">
        <v>0</v>
      </c>
      <c r="L35" s="84">
        <v>0</v>
      </c>
      <c r="M35" s="81"/>
      <c r="N35" s="83">
        <v>0</v>
      </c>
      <c r="O35" s="84">
        <v>0</v>
      </c>
      <c r="P35" s="81"/>
      <c r="Q35" s="83">
        <v>0</v>
      </c>
      <c r="R35" s="103">
        <v>0</v>
      </c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36556</v>
      </c>
      <c r="B36" s="83">
        <f>5000*0.985</f>
        <v>4925</v>
      </c>
      <c r="C36" s="84">
        <v>0</v>
      </c>
      <c r="D36" s="81"/>
      <c r="E36" s="83">
        <v>0</v>
      </c>
      <c r="F36" s="84">
        <v>0</v>
      </c>
      <c r="G36" s="81"/>
      <c r="H36" s="83">
        <v>0</v>
      </c>
      <c r="I36" s="84">
        <v>0</v>
      </c>
      <c r="J36" s="81"/>
      <c r="K36" s="83">
        <v>0</v>
      </c>
      <c r="L36" s="84">
        <v>0</v>
      </c>
      <c r="M36" s="81"/>
      <c r="N36" s="83">
        <v>0</v>
      </c>
      <c r="O36" s="84">
        <v>0</v>
      </c>
      <c r="P36" s="81"/>
      <c r="Q36" s="83">
        <v>0</v>
      </c>
      <c r="R36" s="103">
        <v>0</v>
      </c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SUM(B6:B36)</f>
        <v>12888.725</v>
      </c>
      <c r="C37" s="89">
        <f>SUM(C6:C36)</f>
        <v>-86449</v>
      </c>
      <c r="D37" s="85"/>
      <c r="E37" s="92">
        <f>SUM(E6:E36)</f>
        <v>0</v>
      </c>
      <c r="F37" s="93">
        <f>SUM(F6:F36)</f>
        <v>0</v>
      </c>
      <c r="G37" s="85"/>
      <c r="H37" s="92">
        <f>SUM(H6:H36)</f>
        <v>0</v>
      </c>
      <c r="I37" s="93">
        <f>SUM(I6:I36)</f>
        <v>0</v>
      </c>
      <c r="J37" s="85"/>
      <c r="K37" s="92">
        <f>SUM(K6:K36)</f>
        <v>0</v>
      </c>
      <c r="L37" s="93">
        <f>SUM(L6:L36)</f>
        <v>0</v>
      </c>
      <c r="M37" s="85"/>
      <c r="N37" s="92">
        <f>SUM(N6:N36)</f>
        <v>0</v>
      </c>
      <c r="O37" s="93">
        <f>SUM(O6:O36)</f>
        <v>0</v>
      </c>
      <c r="P37" s="85"/>
      <c r="Q37" s="92"/>
      <c r="R37" s="104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+B37+C37</f>
        <v>-73560.274999999994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90">
        <f>+SUM(Q6:Q37)+SUM(R6:R37)</f>
        <v>0</v>
      </c>
      <c r="R38" s="105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394571.72499999998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1"/>
  <sheetViews>
    <sheetView topLeftCell="K1" workbookViewId="0">
      <selection activeCell="S3" sqref="S3"/>
    </sheetView>
  </sheetViews>
  <sheetFormatPr defaultRowHeight="12.75" x14ac:dyDescent="0.2"/>
  <cols>
    <col min="1" max="1" width="19.140625" customWidth="1"/>
    <col min="2" max="3" width="10.7109375" customWidth="1"/>
    <col min="4" max="4" width="1.7109375" customWidth="1"/>
    <col min="5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9">
        <f>+JANMOSSBLUFF!B40</f>
        <v>394571.72499999998</v>
      </c>
      <c r="C2" s="75"/>
      <c r="D2" s="75"/>
      <c r="E2" s="100" t="s">
        <v>26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19" t="s">
        <v>20</v>
      </c>
      <c r="R4" s="223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73" t="s">
        <v>13</v>
      </c>
      <c r="R5" s="102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36557</v>
      </c>
      <c r="B6" s="79">
        <v>0</v>
      </c>
      <c r="C6" s="80">
        <v>-5000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82">
        <v>0</v>
      </c>
      <c r="R6" s="81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36558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79">
        <v>0</v>
      </c>
      <c r="R7" s="81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36559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79">
        <v>0</v>
      </c>
      <c r="R8" s="81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36560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79">
        <v>0</v>
      </c>
      <c r="R9" s="81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36561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79">
        <v>0</v>
      </c>
      <c r="R10" s="81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36562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83">
        <v>0</v>
      </c>
      <c r="R11" s="103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36563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83">
        <v>0</v>
      </c>
      <c r="R12" s="103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36564</v>
      </c>
      <c r="B13" s="83">
        <f>29994*0.985</f>
        <v>29544.09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83">
        <v>0</v>
      </c>
      <c r="R13" s="103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36565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83">
        <v>0</v>
      </c>
      <c r="R14" s="103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36566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83">
        <v>0</v>
      </c>
      <c r="R15" s="103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36567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83">
        <v>0</v>
      </c>
      <c r="R16" s="103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36568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83">
        <v>0</v>
      </c>
      <c r="R17" s="103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36569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83">
        <v>0</v>
      </c>
      <c r="R18" s="103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36570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83">
        <v>0</v>
      </c>
      <c r="R19" s="103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36571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83">
        <v>0</v>
      </c>
      <c r="R20" s="103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36572</v>
      </c>
      <c r="B21" s="83">
        <f>10250*0.985</f>
        <v>10096.25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83">
        <v>0</v>
      </c>
      <c r="R21" s="103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36573</v>
      </c>
      <c r="B22" s="83">
        <v>0</v>
      </c>
      <c r="C22" s="84">
        <v>-19459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83">
        <v>0</v>
      </c>
      <c r="R22" s="103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36574</v>
      </c>
      <c r="B23" s="83">
        <v>9748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83">
        <v>0</v>
      </c>
      <c r="R23" s="103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36575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83">
        <v>0</v>
      </c>
      <c r="R24" s="103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36576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83">
        <v>0</v>
      </c>
      <c r="R25" s="103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36577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83">
        <v>0</v>
      </c>
      <c r="R26" s="103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36578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83">
        <v>0</v>
      </c>
      <c r="R27" s="103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36579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83">
        <v>0</v>
      </c>
      <c r="R28" s="103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36580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83">
        <v>0</v>
      </c>
      <c r="R29" s="103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36581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83">
        <v>0</v>
      </c>
      <c r="R30" s="103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36582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83">
        <v>0</v>
      </c>
      <c r="R31" s="103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36583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83">
        <v>0</v>
      </c>
      <c r="R32" s="103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36584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83">
        <v>0</v>
      </c>
      <c r="R33" s="103">
        <v>0</v>
      </c>
      <c r="S33" s="106"/>
      <c r="T33" s="81"/>
      <c r="U33" s="81"/>
      <c r="V33" s="70"/>
      <c r="W33" s="70"/>
      <c r="X33" s="70"/>
      <c r="Y33" s="70"/>
    </row>
    <row r="34" spans="1:25" ht="13.5" thickBot="1" x14ac:dyDescent="0.25">
      <c r="A34" s="78">
        <v>36585</v>
      </c>
      <c r="B34" s="83">
        <v>0</v>
      </c>
      <c r="C34" s="84">
        <v>-20061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83">
        <v>0</v>
      </c>
      <c r="R34" s="103">
        <v>0</v>
      </c>
      <c r="S34" s="106"/>
      <c r="T34" s="81"/>
      <c r="U34" s="81"/>
      <c r="V34" s="70"/>
      <c r="W34" s="70"/>
      <c r="X34" s="70"/>
      <c r="Y34" s="70"/>
    </row>
    <row r="35" spans="1:25" ht="13.5" thickTop="1" x14ac:dyDescent="0.2">
      <c r="A35" s="72" t="s">
        <v>23</v>
      </c>
      <c r="B35" s="88">
        <f>SUM(B6:B34)</f>
        <v>49388.34</v>
      </c>
      <c r="C35" s="89">
        <f>SUM(C6:C34)</f>
        <v>-44520</v>
      </c>
      <c r="D35" s="85"/>
      <c r="E35" s="92">
        <f>SUM(E6:E34)</f>
        <v>0</v>
      </c>
      <c r="F35" s="93">
        <f>SUM(F6:F34)</f>
        <v>0</v>
      </c>
      <c r="G35" s="85"/>
      <c r="H35" s="92">
        <f>SUM(H6:H34)</f>
        <v>0</v>
      </c>
      <c r="I35" s="93">
        <f>SUM(I6:I34)</f>
        <v>0</v>
      </c>
      <c r="J35" s="85"/>
      <c r="K35" s="92">
        <f>SUM(K6:K34)</f>
        <v>0</v>
      </c>
      <c r="L35" s="93">
        <f>SUM(L6:L34)</f>
        <v>0</v>
      </c>
      <c r="M35" s="85"/>
      <c r="N35" s="92">
        <f>SUM(N6:N34)</f>
        <v>0</v>
      </c>
      <c r="O35" s="93">
        <f>SUM(O6:O34)</f>
        <v>0</v>
      </c>
      <c r="P35" s="85"/>
      <c r="Q35" s="92"/>
      <c r="R35" s="104"/>
      <c r="S35" s="87"/>
      <c r="T35" s="85"/>
      <c r="U35" s="81"/>
      <c r="V35" s="70"/>
      <c r="W35" s="70"/>
      <c r="X35" s="70"/>
      <c r="Y35" s="70"/>
    </row>
    <row r="36" spans="1:25" ht="13.5" thickBot="1" x14ac:dyDescent="0.25">
      <c r="A36" s="72" t="s">
        <v>22</v>
      </c>
      <c r="B36" s="90">
        <f>+B35+C35</f>
        <v>4868.3399999999965</v>
      </c>
      <c r="C36" s="91"/>
      <c r="D36" s="86"/>
      <c r="E36" s="90">
        <f>+SUM(E6:E35)+SUM(F6:F35)</f>
        <v>0</v>
      </c>
      <c r="F36" s="91"/>
      <c r="G36" s="85"/>
      <c r="H36" s="90">
        <f>+SUM(H6:H35)+SUM(I6:I35)</f>
        <v>0</v>
      </c>
      <c r="I36" s="91"/>
      <c r="J36" s="85"/>
      <c r="K36" s="90">
        <f>+SUM(K6:K35)+SUM(L6:L35)</f>
        <v>0</v>
      </c>
      <c r="L36" s="91"/>
      <c r="M36" s="85"/>
      <c r="N36" s="90">
        <f>+SUM(N6:N35)+SUM(O6:O35)</f>
        <v>0</v>
      </c>
      <c r="O36" s="91"/>
      <c r="P36" s="85"/>
      <c r="Q36" s="90">
        <f>+SUM(Q6:Q35)+SUM(R6:R35)</f>
        <v>0</v>
      </c>
      <c r="R36" s="105"/>
      <c r="S36" s="87"/>
      <c r="T36" s="85"/>
      <c r="U36" s="107"/>
      <c r="V36" s="70"/>
      <c r="W36" s="70"/>
      <c r="X36" s="70"/>
      <c r="Y36" s="70"/>
    </row>
    <row r="37" spans="1:25" ht="14.25" thickTop="1" thickBot="1" x14ac:dyDescent="0.25">
      <c r="A37" s="70"/>
      <c r="B37" s="70"/>
      <c r="C37" s="70"/>
      <c r="D37" s="70"/>
      <c r="E37" s="70"/>
      <c r="F37" s="70"/>
      <c r="G37" s="71"/>
      <c r="H37" s="70"/>
      <c r="I37" s="70"/>
      <c r="J37" s="71"/>
      <c r="K37" s="70"/>
      <c r="L37" s="70"/>
      <c r="M37" s="71"/>
      <c r="N37" s="70"/>
      <c r="O37" s="70"/>
      <c r="P37" s="71"/>
      <c r="Q37" s="70"/>
      <c r="R37" s="70"/>
      <c r="S37" s="71"/>
      <c r="T37" s="71"/>
      <c r="U37" s="71"/>
      <c r="V37" s="70"/>
      <c r="W37" s="70"/>
      <c r="X37" s="70"/>
      <c r="Y37" s="70"/>
    </row>
    <row r="38" spans="1:25" ht="14.25" thickTop="1" thickBot="1" x14ac:dyDescent="0.25">
      <c r="A38" s="94" t="s">
        <v>11</v>
      </c>
      <c r="B38" s="96">
        <f>+B2+B36+E36+H36+K36+N36+Q36</f>
        <v>399440.06499999994</v>
      </c>
      <c r="C38" s="70"/>
      <c r="D38" s="70"/>
      <c r="E38" s="70"/>
      <c r="F38" s="70"/>
      <c r="G38" s="71"/>
      <c r="H38" s="70"/>
      <c r="I38" s="70"/>
      <c r="J38" s="71"/>
      <c r="K38" s="70"/>
      <c r="L38" s="70"/>
      <c r="M38" s="71"/>
      <c r="N38" s="70"/>
      <c r="O38" s="70"/>
      <c r="P38" s="71"/>
      <c r="Q38" s="70"/>
      <c r="R38" s="70"/>
      <c r="S38" s="87"/>
      <c r="T38" s="108"/>
      <c r="U38" s="71"/>
      <c r="V38" s="70"/>
      <c r="W38" s="70"/>
      <c r="X38" s="70"/>
      <c r="Y38" s="70"/>
    </row>
    <row r="39" spans="1:25" ht="13.5" thickTop="1" x14ac:dyDescent="0.2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0"/>
      <c r="T39" s="70"/>
      <c r="U39" s="70"/>
      <c r="V39" s="70"/>
      <c r="W39" s="70"/>
      <c r="X39" s="70"/>
      <c r="Y39" s="70"/>
    </row>
    <row r="40" spans="1:25" x14ac:dyDescent="0.2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1"/>
      <c r="N40" s="70"/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</row>
    <row r="41" spans="1:25" x14ac:dyDescent="0.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workbookViewId="0">
      <selection activeCell="S33" sqref="S33"/>
    </sheetView>
  </sheetViews>
  <sheetFormatPr defaultRowHeight="12.75" x14ac:dyDescent="0.2"/>
  <cols>
    <col min="1" max="1" width="19.140625" customWidth="1"/>
    <col min="2" max="3" width="10.7109375" customWidth="1"/>
    <col min="4" max="4" width="1.7109375" customWidth="1"/>
    <col min="5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9">
        <f>+FEBMOSSBLUFF!B38</f>
        <v>399440.06499999994</v>
      </c>
      <c r="C2" s="75"/>
      <c r="D2" s="75"/>
      <c r="E2" s="100" t="s">
        <v>26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19" t="s">
        <v>20</v>
      </c>
      <c r="R4" s="223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73" t="s">
        <v>13</v>
      </c>
      <c r="R5" s="102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36586</v>
      </c>
      <c r="B6" s="79">
        <f>7855*0.985</f>
        <v>7737.1750000000002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82">
        <v>0</v>
      </c>
      <c r="R6" s="81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36587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79">
        <v>0</v>
      </c>
      <c r="R7" s="81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36588</v>
      </c>
      <c r="B8" s="79">
        <v>0</v>
      </c>
      <c r="C8" s="80">
        <v>-9978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79">
        <v>0</v>
      </c>
      <c r="R8" s="81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36589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79">
        <v>0</v>
      </c>
      <c r="R9" s="81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36590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79">
        <v>0</v>
      </c>
      <c r="R10" s="81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36591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83">
        <v>0</v>
      </c>
      <c r="R11" s="103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36592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83">
        <v>0</v>
      </c>
      <c r="R12" s="103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36593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83">
        <v>0</v>
      </c>
      <c r="R13" s="103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36594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83">
        <v>0</v>
      </c>
      <c r="R14" s="103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36595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83">
        <v>0</v>
      </c>
      <c r="R15" s="103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36596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83">
        <v>0</v>
      </c>
      <c r="R16" s="103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36597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83">
        <v>0</v>
      </c>
      <c r="R17" s="103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36598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83">
        <v>0</v>
      </c>
      <c r="R18" s="103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36599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83">
        <v>0</v>
      </c>
      <c r="R19" s="103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36600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83">
        <v>0</v>
      </c>
      <c r="R20" s="103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36601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83">
        <v>0</v>
      </c>
      <c r="R21" s="103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36602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83">
        <v>0</v>
      </c>
      <c r="R22" s="103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36603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83">
        <v>0</v>
      </c>
      <c r="R23" s="103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36604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83">
        <v>0</v>
      </c>
      <c r="R24" s="103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36605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83">
        <v>0</v>
      </c>
      <c r="R25" s="103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36606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83">
        <v>0</v>
      </c>
      <c r="R26" s="103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36607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83">
        <v>0</v>
      </c>
      <c r="R27" s="103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36608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83">
        <v>0</v>
      </c>
      <c r="R28" s="103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36609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83">
        <v>0</v>
      </c>
      <c r="R29" s="103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36610</v>
      </c>
      <c r="B30" s="83">
        <v>0</v>
      </c>
      <c r="C30" s="84">
        <v>-22657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83">
        <v>0</v>
      </c>
      <c r="R30" s="103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36611</v>
      </c>
      <c r="B31" s="83">
        <v>0</v>
      </c>
      <c r="C31" s="84">
        <v>-22657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83">
        <v>0</v>
      </c>
      <c r="R31" s="103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36612</v>
      </c>
      <c r="B32" s="83">
        <v>0</v>
      </c>
      <c r="C32" s="84">
        <v>-22657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83">
        <v>0</v>
      </c>
      <c r="R32" s="103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36613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83">
        <v>0</v>
      </c>
      <c r="R33" s="103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36614</v>
      </c>
      <c r="B34" s="83">
        <v>0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83">
        <v>0</v>
      </c>
      <c r="R34" s="103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36615</v>
      </c>
      <c r="B35" s="83"/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83"/>
      <c r="R35" s="81"/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36616</v>
      </c>
      <c r="B36" s="83"/>
      <c r="C36" s="80"/>
      <c r="D36" s="81"/>
      <c r="E36" s="83"/>
      <c r="F36" s="80"/>
      <c r="G36" s="81"/>
      <c r="H36" s="83"/>
      <c r="I36" s="80"/>
      <c r="J36" s="81"/>
      <c r="K36" s="83"/>
      <c r="L36" s="80"/>
      <c r="M36" s="81"/>
      <c r="N36" s="83"/>
      <c r="O36" s="80"/>
      <c r="P36" s="81"/>
      <c r="Q36" s="83"/>
      <c r="R36" s="81"/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SUM(B6:B34)</f>
        <v>7737.1750000000002</v>
      </c>
      <c r="C37" s="89">
        <f>SUM(C6:C34)</f>
        <v>-77949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92"/>
      <c r="R37" s="104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+B37+C37</f>
        <v>-70211.824999999997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90">
        <f>+SUM(Q6:Q37)+SUM(R6:R37)</f>
        <v>0</v>
      </c>
      <c r="R38" s="105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329228.23999999993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2"/>
  <sheetViews>
    <sheetView topLeftCell="A3" workbookViewId="0">
      <selection activeCell="B34" sqref="B34"/>
    </sheetView>
  </sheetViews>
  <sheetFormatPr defaultRowHeight="12.75" x14ac:dyDescent="0.2"/>
  <cols>
    <col min="1" max="1" width="19.140625" customWidth="1"/>
    <col min="2" max="3" width="10.7109375" customWidth="1"/>
    <col min="4" max="4" width="1.7109375" customWidth="1"/>
    <col min="5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9">
        <f>+MarMOSSBLUFF!B40</f>
        <v>329228.23999999993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36617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36618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36619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36620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36621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36622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36623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36624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36625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36626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36627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36628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36629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36630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36631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36632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36633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36634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36635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36636</v>
      </c>
      <c r="B25" s="83">
        <v>0</v>
      </c>
      <c r="C25" s="84">
        <v>-10000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36637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36638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36639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36640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36641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36642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36643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36644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36645</v>
      </c>
      <c r="B34" s="83">
        <v>4668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ht="13.5" thickBot="1" x14ac:dyDescent="0.25">
      <c r="A35" s="78">
        <v>36646</v>
      </c>
      <c r="B35" s="83">
        <v>4668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5" thickTop="1" x14ac:dyDescent="0.2">
      <c r="A36" s="72" t="s">
        <v>23</v>
      </c>
      <c r="B36" s="88">
        <f>SUM(B6:B35)</f>
        <v>9336</v>
      </c>
      <c r="C36" s="89">
        <f>SUM(C6:C34)</f>
        <v>-10000</v>
      </c>
      <c r="D36" s="85"/>
      <c r="E36" s="92">
        <f>SUM(E6:E34)</f>
        <v>0</v>
      </c>
      <c r="F36" s="93">
        <f>SUM(F6:F34)</f>
        <v>0</v>
      </c>
      <c r="G36" s="85"/>
      <c r="H36" s="92">
        <f>SUM(H6:H34)</f>
        <v>0</v>
      </c>
      <c r="I36" s="93">
        <f>SUM(I6:I34)</f>
        <v>0</v>
      </c>
      <c r="J36" s="85"/>
      <c r="K36" s="92">
        <f>SUM(K6:K34)</f>
        <v>0</v>
      </c>
      <c r="L36" s="93">
        <f>SUM(L6:L34)</f>
        <v>0</v>
      </c>
      <c r="M36" s="85"/>
      <c r="N36" s="92">
        <f>SUM(N6:N34)</f>
        <v>0</v>
      </c>
      <c r="O36" s="93">
        <f>SUM(O6:O34)</f>
        <v>0</v>
      </c>
      <c r="P36" s="85"/>
      <c r="Q36" s="115"/>
      <c r="R36" s="116"/>
      <c r="S36" s="87"/>
      <c r="T36" s="85"/>
      <c r="U36" s="81"/>
      <c r="V36" s="70"/>
      <c r="W36" s="70"/>
      <c r="X36" s="70"/>
      <c r="Y36" s="70"/>
    </row>
    <row r="37" spans="1:25" ht="13.5" thickBot="1" x14ac:dyDescent="0.25">
      <c r="A37" s="72" t="s">
        <v>22</v>
      </c>
      <c r="B37" s="90">
        <f>+B36+C36</f>
        <v>-664</v>
      </c>
      <c r="C37" s="91"/>
      <c r="D37" s="86"/>
      <c r="E37" s="90">
        <f>+SUM(E6:E36)+SUM(F6:F36)</f>
        <v>0</v>
      </c>
      <c r="F37" s="91"/>
      <c r="G37" s="85"/>
      <c r="H37" s="90">
        <f>+SUM(H6:H36)+SUM(I6:I36)</f>
        <v>0</v>
      </c>
      <c r="I37" s="91"/>
      <c r="J37" s="85"/>
      <c r="K37" s="90">
        <f>+SUM(K6:K36)+SUM(L6:L36)</f>
        <v>0</v>
      </c>
      <c r="L37" s="91"/>
      <c r="M37" s="85"/>
      <c r="N37" s="90">
        <f>+SUM(N6:N36)+SUM(O6:O36)</f>
        <v>0</v>
      </c>
      <c r="O37" s="91"/>
      <c r="P37" s="85"/>
      <c r="Q37" s="117">
        <f>+SUM(Q6:Q36)+SUM(R6:R36)</f>
        <v>0</v>
      </c>
      <c r="R37" s="118"/>
      <c r="S37" s="87"/>
      <c r="T37" s="85"/>
      <c r="U37" s="107"/>
      <c r="V37" s="70"/>
      <c r="W37" s="70"/>
      <c r="X37" s="70"/>
      <c r="Y37" s="70"/>
    </row>
    <row r="38" spans="1:25" ht="14.25" thickTop="1" thickBot="1" x14ac:dyDescent="0.25">
      <c r="A38" s="70"/>
      <c r="B38" s="70"/>
      <c r="C38" s="70"/>
      <c r="D38" s="70"/>
      <c r="E38" s="70"/>
      <c r="F38" s="70"/>
      <c r="G38" s="71"/>
      <c r="H38" s="70"/>
      <c r="I38" s="70"/>
      <c r="J38" s="71"/>
      <c r="K38" s="70"/>
      <c r="L38" s="70"/>
      <c r="M38" s="71"/>
      <c r="N38" s="70"/>
      <c r="O38" s="70"/>
      <c r="P38" s="71"/>
      <c r="Q38" s="70"/>
      <c r="R38" s="70"/>
      <c r="S38" s="71"/>
      <c r="T38" s="71"/>
      <c r="U38" s="71"/>
      <c r="V38" s="70"/>
      <c r="W38" s="70"/>
      <c r="X38" s="70"/>
      <c r="Y38" s="70"/>
    </row>
    <row r="39" spans="1:25" ht="14.25" thickTop="1" thickBot="1" x14ac:dyDescent="0.25">
      <c r="A39" s="94" t="s">
        <v>11</v>
      </c>
      <c r="B39" s="96">
        <f>+B2+B37+E37+H37+K37+N37+Q37</f>
        <v>328564.23999999993</v>
      </c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87"/>
      <c r="T39" s="108"/>
      <c r="U39" s="71"/>
      <c r="V39" s="70"/>
      <c r="W39" s="70"/>
      <c r="X39" s="70"/>
      <c r="Y39" s="70"/>
    </row>
    <row r="40" spans="1:25" ht="13.5" thickTop="1" x14ac:dyDescent="0.2">
      <c r="A40" s="70"/>
      <c r="B40" s="70"/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</row>
    <row r="41" spans="1:25" x14ac:dyDescent="0.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topLeftCell="A10" workbookViewId="0">
      <selection activeCell="B2" sqref="B2"/>
    </sheetView>
  </sheetViews>
  <sheetFormatPr defaultRowHeight="12.75" x14ac:dyDescent="0.2"/>
  <cols>
    <col min="1" max="1" width="18.85546875" customWidth="1"/>
    <col min="2" max="2" width="11.140625" customWidth="1"/>
    <col min="3" max="3" width="10.7109375" customWidth="1"/>
    <col min="4" max="4" width="1.7109375" customWidth="1"/>
    <col min="5" max="5" width="8" customWidth="1"/>
    <col min="6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7" width="8.85546875" customWidth="1"/>
    <col min="18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6">
        <f>+AprMOSSBLUFF!$B$39</f>
        <v>328564.23999999993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36647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36648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36649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36650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36651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36652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36653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36654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36655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36656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36657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36658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36659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36660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36661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36662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36663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36664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36665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36666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36667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36668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36669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36670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36671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36672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36673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36674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36675</v>
      </c>
      <c r="B34" s="83">
        <v>0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36676</v>
      </c>
      <c r="B35" s="79">
        <v>0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36677</v>
      </c>
      <c r="B36" s="101"/>
      <c r="C36" s="80"/>
      <c r="D36" s="81"/>
      <c r="E36" s="83"/>
      <c r="F36" s="80"/>
      <c r="G36" s="81"/>
      <c r="H36" s="83"/>
      <c r="I36" s="80"/>
      <c r="J36" s="81"/>
      <c r="K36" s="83"/>
      <c r="L36" s="80"/>
      <c r="M36" s="81"/>
      <c r="N36" s="83"/>
      <c r="O36" s="80"/>
      <c r="P36" s="81"/>
      <c r="Q36" s="113"/>
      <c r="R36" s="98"/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SUM(B6:B34)</f>
        <v>0</v>
      </c>
      <c r="C37" s="89">
        <f>SUM(C6:C34)</f>
        <v>0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115"/>
      <c r="R37" s="116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+B37+C37</f>
        <v>0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117">
        <f>+SUM(Q6:Q37)+SUM(R6:R37)</f>
        <v>0</v>
      </c>
      <c r="R38" s="118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328564.23999999993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topLeftCell="A10" workbookViewId="0">
      <selection activeCell="B39" sqref="B39"/>
    </sheetView>
  </sheetViews>
  <sheetFormatPr defaultRowHeight="12.75" x14ac:dyDescent="0.2"/>
  <cols>
    <col min="1" max="1" width="18.85546875" customWidth="1"/>
    <col min="2" max="2" width="11.140625" customWidth="1"/>
    <col min="3" max="3" width="10.7109375" customWidth="1"/>
    <col min="4" max="4" width="1.7109375" customWidth="1"/>
    <col min="5" max="5" width="8" customWidth="1"/>
    <col min="6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7" width="8.85546875" customWidth="1"/>
    <col min="18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6">
        <f>+MayMosBluff!B40</f>
        <v>328564.23999999993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36678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36679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36680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36681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36682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36683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36684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36685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36686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36687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36688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36689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36690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36691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36692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36693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36694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36695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36696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36697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36698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36699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36700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36701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36702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36703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36704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36705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36706</v>
      </c>
      <c r="B34" s="83">
        <v>0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ht="13.5" thickBot="1" x14ac:dyDescent="0.25">
      <c r="A35" s="78">
        <v>36707</v>
      </c>
      <c r="B35" s="79">
        <v>0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5" thickTop="1" x14ac:dyDescent="0.2">
      <c r="A36" s="72" t="s">
        <v>23</v>
      </c>
      <c r="B36" s="88">
        <f>SUM(B6:B34)</f>
        <v>0</v>
      </c>
      <c r="C36" s="89">
        <f>SUM(C6:C34)</f>
        <v>0</v>
      </c>
      <c r="D36" s="85"/>
      <c r="E36" s="92">
        <f>SUM(E6:E34)</f>
        <v>0</v>
      </c>
      <c r="F36" s="93">
        <f>SUM(F6:F34)</f>
        <v>0</v>
      </c>
      <c r="G36" s="85"/>
      <c r="H36" s="92">
        <f>SUM(H6:H34)</f>
        <v>0</v>
      </c>
      <c r="I36" s="93">
        <f>SUM(I6:I34)</f>
        <v>0</v>
      </c>
      <c r="J36" s="85"/>
      <c r="K36" s="92">
        <f>SUM(K6:K34)</f>
        <v>0</v>
      </c>
      <c r="L36" s="93">
        <f>SUM(L6:L34)</f>
        <v>0</v>
      </c>
      <c r="M36" s="85"/>
      <c r="N36" s="92">
        <f>SUM(N6:N34)</f>
        <v>0</v>
      </c>
      <c r="O36" s="93">
        <f>SUM(O6:O34)</f>
        <v>0</v>
      </c>
      <c r="P36" s="85"/>
      <c r="Q36" s="115"/>
      <c r="R36" s="116"/>
      <c r="S36" s="87"/>
      <c r="T36" s="85"/>
      <c r="U36" s="81"/>
      <c r="V36" s="70"/>
      <c r="W36" s="70"/>
      <c r="X36" s="70"/>
      <c r="Y36" s="70"/>
    </row>
    <row r="37" spans="1:25" ht="13.5" thickBot="1" x14ac:dyDescent="0.25">
      <c r="A37" s="72" t="s">
        <v>22</v>
      </c>
      <c r="B37" s="90">
        <f>+B36+C36</f>
        <v>0</v>
      </c>
      <c r="C37" s="91"/>
      <c r="D37" s="86"/>
      <c r="E37" s="90">
        <f>+SUM(E6:E36)+SUM(F6:F36)</f>
        <v>0</v>
      </c>
      <c r="F37" s="91"/>
      <c r="G37" s="85"/>
      <c r="H37" s="90">
        <f>+SUM(H6:H36)+SUM(I6:I36)</f>
        <v>0</v>
      </c>
      <c r="I37" s="91"/>
      <c r="J37" s="85"/>
      <c r="K37" s="90">
        <f>+SUM(K6:K36)+SUM(L6:L36)</f>
        <v>0</v>
      </c>
      <c r="L37" s="91"/>
      <c r="M37" s="85"/>
      <c r="N37" s="90">
        <f>+SUM(N6:N36)+SUM(O6:O36)</f>
        <v>0</v>
      </c>
      <c r="O37" s="91"/>
      <c r="P37" s="85"/>
      <c r="Q37" s="117">
        <f>+SUM(Q6:Q36)+SUM(R6:R36)</f>
        <v>0</v>
      </c>
      <c r="R37" s="118"/>
      <c r="S37" s="87"/>
      <c r="T37" s="85"/>
      <c r="U37" s="107"/>
      <c r="V37" s="70"/>
      <c r="W37" s="70"/>
      <c r="X37" s="70"/>
      <c r="Y37" s="70"/>
    </row>
    <row r="38" spans="1:25" ht="14.25" thickTop="1" thickBot="1" x14ac:dyDescent="0.25">
      <c r="A38" s="70"/>
      <c r="B38" s="70"/>
      <c r="C38" s="70"/>
      <c r="D38" s="70"/>
      <c r="E38" s="70"/>
      <c r="F38" s="70"/>
      <c r="G38" s="71"/>
      <c r="H38" s="70"/>
      <c r="I38" s="70"/>
      <c r="J38" s="71"/>
      <c r="K38" s="70"/>
      <c r="L38" s="70"/>
      <c r="M38" s="71"/>
      <c r="N38" s="70"/>
      <c r="O38" s="70"/>
      <c r="P38" s="71"/>
      <c r="Q38" s="70"/>
      <c r="R38" s="70"/>
      <c r="S38" s="71"/>
      <c r="T38" s="71"/>
      <c r="U38" s="71"/>
      <c r="V38" s="70"/>
      <c r="W38" s="70"/>
      <c r="X38" s="70"/>
      <c r="Y38" s="70"/>
    </row>
    <row r="39" spans="1:25" ht="14.25" thickTop="1" thickBot="1" x14ac:dyDescent="0.25">
      <c r="A39" s="94" t="s">
        <v>11</v>
      </c>
      <c r="B39" s="96">
        <f>+B2+B37+E37+H37+K37+N37+Q37</f>
        <v>328564.23999999993</v>
      </c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87"/>
      <c r="T39" s="108"/>
      <c r="U39" s="71"/>
      <c r="V39" s="70"/>
      <c r="W39" s="70"/>
      <c r="X39" s="70"/>
      <c r="Y39" s="70"/>
    </row>
    <row r="40" spans="1:25" ht="13.5" thickTop="1" x14ac:dyDescent="0.2">
      <c r="A40" s="70"/>
      <c r="B40" s="70"/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</row>
    <row r="41" spans="1:25" x14ac:dyDescent="0.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3" workbookViewId="0">
      <selection activeCell="B37" sqref="B37"/>
    </sheetView>
  </sheetViews>
  <sheetFormatPr defaultRowHeight="12.75" x14ac:dyDescent="0.2"/>
  <cols>
    <col min="1" max="1" width="21" customWidth="1"/>
    <col min="2" max="9" width="14.42578125" customWidth="1"/>
  </cols>
  <sheetData>
    <row r="1" spans="1:10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0" ht="13.5" thickBot="1" x14ac:dyDescent="0.25">
      <c r="B2" s="213"/>
      <c r="C2" s="213"/>
      <c r="D2" s="213"/>
      <c r="E2" s="3"/>
      <c r="F2" s="213"/>
      <c r="G2" s="213"/>
      <c r="J2" s="16"/>
    </row>
    <row r="3" spans="1:10" ht="14.25" thickTop="1" thickBot="1" x14ac:dyDescent="0.25">
      <c r="B3" s="214" t="s">
        <v>0</v>
      </c>
      <c r="C3" s="215"/>
      <c r="D3" s="215"/>
      <c r="E3" s="216"/>
      <c r="F3" s="214" t="s">
        <v>1</v>
      </c>
      <c r="G3" s="215"/>
      <c r="H3" s="215"/>
      <c r="I3" s="216"/>
    </row>
    <row r="4" spans="1:10" x14ac:dyDescent="0.2">
      <c r="B4" s="19" t="s">
        <v>8</v>
      </c>
      <c r="C4" s="8" t="s">
        <v>7</v>
      </c>
      <c r="D4" s="11" t="s">
        <v>9</v>
      </c>
      <c r="E4" s="20" t="s">
        <v>10</v>
      </c>
      <c r="F4" s="19" t="s">
        <v>8</v>
      </c>
      <c r="G4" s="8" t="s">
        <v>7</v>
      </c>
      <c r="H4" s="15" t="s">
        <v>9</v>
      </c>
      <c r="I4" s="20" t="s">
        <v>10</v>
      </c>
    </row>
    <row r="5" spans="1:10" ht="13.5" thickBot="1" x14ac:dyDescent="0.25">
      <c r="A5" s="2" t="s">
        <v>2</v>
      </c>
      <c r="B5" s="21">
        <v>1054402</v>
      </c>
      <c r="C5" s="9"/>
      <c r="D5" s="4"/>
      <c r="E5" s="34"/>
      <c r="F5" s="21">
        <v>994695</v>
      </c>
      <c r="G5" s="9"/>
      <c r="H5" s="14"/>
      <c r="I5" s="22"/>
    </row>
    <row r="6" spans="1:10" x14ac:dyDescent="0.2">
      <c r="A6" s="1">
        <v>36526</v>
      </c>
      <c r="B6" s="58">
        <v>0</v>
      </c>
      <c r="C6" s="49">
        <v>-2056</v>
      </c>
      <c r="D6" s="60">
        <v>0</v>
      </c>
      <c r="E6" s="50">
        <v>-13736</v>
      </c>
      <c r="F6" s="58">
        <v>0</v>
      </c>
      <c r="G6" s="53">
        <v>-13333</v>
      </c>
      <c r="H6" s="60">
        <v>0</v>
      </c>
      <c r="I6" s="51">
        <v>0</v>
      </c>
    </row>
    <row r="7" spans="1:10" x14ac:dyDescent="0.2">
      <c r="A7" s="1">
        <v>36527</v>
      </c>
      <c r="B7" s="59">
        <v>0</v>
      </c>
      <c r="C7" s="56">
        <v>-2056</v>
      </c>
      <c r="D7" s="61">
        <v>0</v>
      </c>
      <c r="E7" s="50">
        <v>-13736</v>
      </c>
      <c r="F7" s="59">
        <v>0</v>
      </c>
      <c r="G7" s="53">
        <v>-13333</v>
      </c>
      <c r="H7" s="61">
        <v>0</v>
      </c>
      <c r="I7" s="54">
        <v>0</v>
      </c>
    </row>
    <row r="8" spans="1:10" x14ac:dyDescent="0.2">
      <c r="A8" s="1">
        <v>36528</v>
      </c>
      <c r="B8" s="59">
        <v>0</v>
      </c>
      <c r="C8" s="56">
        <v>-2056</v>
      </c>
      <c r="D8" s="61">
        <v>0</v>
      </c>
      <c r="E8" s="50">
        <v>-13736</v>
      </c>
      <c r="F8" s="59">
        <v>0</v>
      </c>
      <c r="G8" s="53">
        <v>-13333</v>
      </c>
      <c r="H8" s="61">
        <v>0</v>
      </c>
      <c r="I8" s="54">
        <v>0</v>
      </c>
    </row>
    <row r="9" spans="1:10" x14ac:dyDescent="0.2">
      <c r="A9" s="1">
        <v>36529</v>
      </c>
      <c r="B9" s="59">
        <v>0</v>
      </c>
      <c r="C9" s="56">
        <v>-2056</v>
      </c>
      <c r="D9" s="61">
        <v>0</v>
      </c>
      <c r="E9" s="50">
        <v>-13736</v>
      </c>
      <c r="F9" s="59">
        <v>0</v>
      </c>
      <c r="G9" s="53">
        <v>-13333</v>
      </c>
      <c r="H9" s="61">
        <v>0</v>
      </c>
      <c r="I9" s="54">
        <v>0</v>
      </c>
    </row>
    <row r="10" spans="1:10" x14ac:dyDescent="0.2">
      <c r="A10" s="1">
        <v>36530</v>
      </c>
      <c r="B10" s="59">
        <v>0</v>
      </c>
      <c r="C10" s="56">
        <v>-2056</v>
      </c>
      <c r="D10" s="61">
        <v>0</v>
      </c>
      <c r="E10" s="50">
        <v>-13736</v>
      </c>
      <c r="F10" s="59">
        <v>0</v>
      </c>
      <c r="G10" s="53">
        <v>-1953</v>
      </c>
      <c r="H10" s="61">
        <v>0</v>
      </c>
      <c r="I10" s="54">
        <v>0</v>
      </c>
    </row>
    <row r="11" spans="1:10" x14ac:dyDescent="0.2">
      <c r="A11" s="1">
        <v>36531</v>
      </c>
      <c r="B11" s="48">
        <v>0</v>
      </c>
      <c r="C11" s="52">
        <v>0</v>
      </c>
      <c r="D11" s="61">
        <v>0</v>
      </c>
      <c r="E11" s="50">
        <v>0</v>
      </c>
      <c r="F11" s="59">
        <v>0</v>
      </c>
      <c r="G11" s="55">
        <v>0</v>
      </c>
      <c r="H11" s="61">
        <v>0</v>
      </c>
      <c r="I11" s="54">
        <v>0</v>
      </c>
    </row>
    <row r="12" spans="1:10" x14ac:dyDescent="0.2">
      <c r="A12" s="1">
        <v>36532</v>
      </c>
      <c r="B12" s="48">
        <v>0</v>
      </c>
      <c r="C12" s="52">
        <v>0</v>
      </c>
      <c r="D12" s="61">
        <v>0</v>
      </c>
      <c r="E12" s="50">
        <v>0</v>
      </c>
      <c r="F12" s="59">
        <v>0</v>
      </c>
      <c r="G12" s="55">
        <v>0</v>
      </c>
      <c r="H12" s="61">
        <v>0</v>
      </c>
      <c r="I12" s="54">
        <v>0</v>
      </c>
    </row>
    <row r="13" spans="1:10" x14ac:dyDescent="0.2">
      <c r="A13" s="1">
        <v>36533</v>
      </c>
      <c r="B13" s="48">
        <v>0</v>
      </c>
      <c r="C13" s="52">
        <v>0</v>
      </c>
      <c r="D13" s="61">
        <v>0</v>
      </c>
      <c r="E13" s="50">
        <v>0</v>
      </c>
      <c r="F13" s="59">
        <v>0</v>
      </c>
      <c r="G13" s="55">
        <v>0</v>
      </c>
      <c r="H13" s="61">
        <v>0</v>
      </c>
      <c r="I13" s="54">
        <v>0</v>
      </c>
    </row>
    <row r="14" spans="1:10" x14ac:dyDescent="0.2">
      <c r="A14" s="1">
        <v>36534</v>
      </c>
      <c r="B14" s="48">
        <v>0</v>
      </c>
      <c r="C14" s="52">
        <v>0</v>
      </c>
      <c r="D14" s="61">
        <v>0</v>
      </c>
      <c r="E14" s="50">
        <v>0</v>
      </c>
      <c r="F14" s="59">
        <v>0</v>
      </c>
      <c r="G14" s="55">
        <v>0</v>
      </c>
      <c r="H14" s="61">
        <v>0</v>
      </c>
      <c r="I14" s="54">
        <v>0</v>
      </c>
    </row>
    <row r="15" spans="1:10" x14ac:dyDescent="0.2">
      <c r="A15" s="1">
        <v>36535</v>
      </c>
      <c r="B15" s="48">
        <v>0</v>
      </c>
      <c r="C15" s="52">
        <v>0</v>
      </c>
      <c r="D15" s="61">
        <v>0</v>
      </c>
      <c r="E15" s="50">
        <v>0</v>
      </c>
      <c r="F15" s="59">
        <v>0</v>
      </c>
      <c r="G15" s="55">
        <v>0</v>
      </c>
      <c r="H15" s="61">
        <v>0</v>
      </c>
      <c r="I15" s="54">
        <v>0</v>
      </c>
    </row>
    <row r="16" spans="1:10" x14ac:dyDescent="0.2">
      <c r="A16" s="1">
        <v>36536</v>
      </c>
      <c r="B16" s="48">
        <v>0</v>
      </c>
      <c r="C16" s="52">
        <v>0</v>
      </c>
      <c r="D16" s="61">
        <v>0</v>
      </c>
      <c r="E16" s="50">
        <v>0</v>
      </c>
      <c r="F16" s="59">
        <v>0</v>
      </c>
      <c r="G16" s="55">
        <v>0</v>
      </c>
      <c r="H16" s="61">
        <v>0</v>
      </c>
      <c r="I16" s="54">
        <v>0</v>
      </c>
    </row>
    <row r="17" spans="1:9" x14ac:dyDescent="0.2">
      <c r="A17" s="1">
        <v>36537</v>
      </c>
      <c r="B17" s="48">
        <v>0</v>
      </c>
      <c r="C17" s="52">
        <v>0</v>
      </c>
      <c r="D17" s="61">
        <v>0</v>
      </c>
      <c r="E17" s="50">
        <v>0</v>
      </c>
      <c r="F17" s="59">
        <v>0</v>
      </c>
      <c r="G17" s="55">
        <v>0</v>
      </c>
      <c r="H17" s="61">
        <v>0</v>
      </c>
      <c r="I17" s="54">
        <v>0</v>
      </c>
    </row>
    <row r="18" spans="1:9" x14ac:dyDescent="0.2">
      <c r="A18" s="1">
        <v>36538</v>
      </c>
      <c r="B18" s="48">
        <v>0</v>
      </c>
      <c r="C18" s="52">
        <v>0</v>
      </c>
      <c r="D18" s="61">
        <v>0</v>
      </c>
      <c r="E18" s="50">
        <v>0</v>
      </c>
      <c r="F18" s="59">
        <v>0</v>
      </c>
      <c r="G18" s="55">
        <v>0</v>
      </c>
      <c r="H18" s="61">
        <v>0</v>
      </c>
      <c r="I18" s="54">
        <v>0</v>
      </c>
    </row>
    <row r="19" spans="1:9" x14ac:dyDescent="0.2">
      <c r="A19" s="1">
        <v>36539</v>
      </c>
      <c r="B19" s="48">
        <v>0</v>
      </c>
      <c r="C19" s="52">
        <v>0</v>
      </c>
      <c r="D19" s="61">
        <v>0</v>
      </c>
      <c r="E19" s="50">
        <v>0</v>
      </c>
      <c r="F19" s="59">
        <v>0</v>
      </c>
      <c r="G19" s="55">
        <v>0</v>
      </c>
      <c r="H19" s="61">
        <v>0</v>
      </c>
      <c r="I19" s="54">
        <v>0</v>
      </c>
    </row>
    <row r="20" spans="1:9" x14ac:dyDescent="0.2">
      <c r="A20" s="1">
        <v>36540</v>
      </c>
      <c r="B20" s="48">
        <v>0</v>
      </c>
      <c r="C20" s="52">
        <v>0</v>
      </c>
      <c r="D20" s="61">
        <v>0</v>
      </c>
      <c r="E20" s="50">
        <v>0</v>
      </c>
      <c r="F20" s="59">
        <v>0</v>
      </c>
      <c r="G20" s="55">
        <v>0</v>
      </c>
      <c r="H20" s="61">
        <v>0</v>
      </c>
      <c r="I20" s="54">
        <v>0</v>
      </c>
    </row>
    <row r="21" spans="1:9" x14ac:dyDescent="0.2">
      <c r="A21" s="1">
        <v>36541</v>
      </c>
      <c r="B21" s="48">
        <v>0</v>
      </c>
      <c r="C21" s="52">
        <v>0</v>
      </c>
      <c r="D21" s="61">
        <v>0</v>
      </c>
      <c r="E21" s="50">
        <v>0</v>
      </c>
      <c r="F21" s="59">
        <v>0</v>
      </c>
      <c r="G21" s="55">
        <v>0</v>
      </c>
      <c r="H21" s="61">
        <v>0</v>
      </c>
      <c r="I21" s="54">
        <v>0</v>
      </c>
    </row>
    <row r="22" spans="1:9" x14ac:dyDescent="0.2">
      <c r="A22" s="1">
        <v>36542</v>
      </c>
      <c r="B22" s="48">
        <v>0</v>
      </c>
      <c r="C22" s="52">
        <v>0</v>
      </c>
      <c r="D22" s="61">
        <v>0</v>
      </c>
      <c r="E22" s="50">
        <v>0</v>
      </c>
      <c r="F22" s="59">
        <v>0</v>
      </c>
      <c r="G22" s="55">
        <v>0</v>
      </c>
      <c r="H22" s="61">
        <v>0</v>
      </c>
      <c r="I22" s="54">
        <v>0</v>
      </c>
    </row>
    <row r="23" spans="1:9" x14ac:dyDescent="0.2">
      <c r="A23" s="1">
        <v>36543</v>
      </c>
      <c r="B23" s="48">
        <v>0</v>
      </c>
      <c r="C23" s="52">
        <v>0</v>
      </c>
      <c r="D23" s="61">
        <v>0</v>
      </c>
      <c r="E23" s="50">
        <v>0</v>
      </c>
      <c r="F23" s="59">
        <v>0</v>
      </c>
      <c r="G23" s="55">
        <v>0</v>
      </c>
      <c r="H23" s="61">
        <v>0</v>
      </c>
      <c r="I23" s="54">
        <v>0</v>
      </c>
    </row>
    <row r="24" spans="1:9" x14ac:dyDescent="0.2">
      <c r="A24" s="1">
        <v>36544</v>
      </c>
      <c r="B24" s="48">
        <v>0</v>
      </c>
      <c r="C24" s="52">
        <v>0</v>
      </c>
      <c r="D24" s="61">
        <v>0</v>
      </c>
      <c r="E24" s="50">
        <v>0</v>
      </c>
      <c r="F24" s="59">
        <v>0</v>
      </c>
      <c r="G24" s="55">
        <v>0</v>
      </c>
      <c r="H24" s="61">
        <v>0</v>
      </c>
      <c r="I24" s="54">
        <v>0</v>
      </c>
    </row>
    <row r="25" spans="1:9" x14ac:dyDescent="0.2">
      <c r="A25" s="1">
        <v>36545</v>
      </c>
      <c r="B25" s="48">
        <v>0</v>
      </c>
      <c r="C25" s="52">
        <v>0</v>
      </c>
      <c r="D25" s="61">
        <v>0</v>
      </c>
      <c r="E25" s="50">
        <v>0</v>
      </c>
      <c r="F25" s="59">
        <v>0</v>
      </c>
      <c r="G25" s="55">
        <v>0</v>
      </c>
      <c r="H25" s="61">
        <v>0</v>
      </c>
      <c r="I25" s="54">
        <v>0</v>
      </c>
    </row>
    <row r="26" spans="1:9" x14ac:dyDescent="0.2">
      <c r="A26" s="1">
        <v>36546</v>
      </c>
      <c r="B26" s="48">
        <v>0</v>
      </c>
      <c r="C26" s="52">
        <v>0</v>
      </c>
      <c r="D26" s="61">
        <v>0</v>
      </c>
      <c r="E26" s="50">
        <v>0</v>
      </c>
      <c r="F26" s="59">
        <v>0</v>
      </c>
      <c r="G26" s="55">
        <v>0</v>
      </c>
      <c r="H26" s="61">
        <v>0</v>
      </c>
      <c r="I26" s="54">
        <v>0</v>
      </c>
    </row>
    <row r="27" spans="1:9" x14ac:dyDescent="0.2">
      <c r="A27" s="1">
        <v>36547</v>
      </c>
      <c r="B27" s="48">
        <v>0</v>
      </c>
      <c r="C27" s="52">
        <v>0</v>
      </c>
      <c r="D27" s="61">
        <v>0</v>
      </c>
      <c r="E27" s="50">
        <v>0</v>
      </c>
      <c r="F27" s="59">
        <v>0</v>
      </c>
      <c r="G27" s="55">
        <v>0</v>
      </c>
      <c r="H27" s="61">
        <v>0</v>
      </c>
      <c r="I27" s="54">
        <v>0</v>
      </c>
    </row>
    <row r="28" spans="1:9" x14ac:dyDescent="0.2">
      <c r="A28" s="1">
        <v>36548</v>
      </c>
      <c r="B28" s="48">
        <v>0</v>
      </c>
      <c r="C28" s="52">
        <v>0</v>
      </c>
      <c r="D28" s="61">
        <v>0</v>
      </c>
      <c r="E28" s="50">
        <v>0</v>
      </c>
      <c r="F28" s="59">
        <v>0</v>
      </c>
      <c r="G28" s="55">
        <v>0</v>
      </c>
      <c r="H28" s="61">
        <v>0</v>
      </c>
      <c r="I28" s="54">
        <v>0</v>
      </c>
    </row>
    <row r="29" spans="1:9" x14ac:dyDescent="0.2">
      <c r="A29" s="1">
        <v>36549</v>
      </c>
      <c r="B29" s="48">
        <v>0</v>
      </c>
      <c r="C29" s="52">
        <v>0</v>
      </c>
      <c r="D29" s="61">
        <v>0</v>
      </c>
      <c r="E29" s="50">
        <v>0</v>
      </c>
      <c r="F29" s="59">
        <v>0</v>
      </c>
      <c r="G29" s="55">
        <v>0</v>
      </c>
      <c r="H29" s="61">
        <v>0</v>
      </c>
      <c r="I29" s="54">
        <v>0</v>
      </c>
    </row>
    <row r="30" spans="1:9" x14ac:dyDescent="0.2">
      <c r="A30" s="1">
        <v>36550</v>
      </c>
      <c r="B30" s="48">
        <v>0</v>
      </c>
      <c r="C30" s="52">
        <v>0</v>
      </c>
      <c r="D30" s="61">
        <v>0</v>
      </c>
      <c r="E30" s="50">
        <v>0</v>
      </c>
      <c r="F30" s="59">
        <v>0</v>
      </c>
      <c r="G30" s="55">
        <v>0</v>
      </c>
      <c r="H30" s="61">
        <v>0</v>
      </c>
      <c r="I30" s="54">
        <v>0</v>
      </c>
    </row>
    <row r="31" spans="1:9" x14ac:dyDescent="0.2">
      <c r="A31" s="1">
        <v>36551</v>
      </c>
      <c r="B31" s="48">
        <v>0</v>
      </c>
      <c r="C31" s="52">
        <v>0</v>
      </c>
      <c r="D31" s="61">
        <v>0</v>
      </c>
      <c r="E31" s="50">
        <v>0</v>
      </c>
      <c r="F31" s="59">
        <v>0</v>
      </c>
      <c r="G31" s="56">
        <v>0</v>
      </c>
      <c r="H31" s="61">
        <v>0</v>
      </c>
      <c r="I31" s="54">
        <v>0</v>
      </c>
    </row>
    <row r="32" spans="1:9" x14ac:dyDescent="0.2">
      <c r="A32" s="1">
        <v>36552</v>
      </c>
      <c r="B32" s="48">
        <v>0</v>
      </c>
      <c r="C32" s="52">
        <v>0</v>
      </c>
      <c r="D32" s="61">
        <v>0</v>
      </c>
      <c r="E32" s="50">
        <v>0</v>
      </c>
      <c r="F32" s="59">
        <v>0</v>
      </c>
      <c r="G32" s="55">
        <v>0</v>
      </c>
      <c r="H32" s="61">
        <v>0</v>
      </c>
      <c r="I32" s="54">
        <v>0</v>
      </c>
    </row>
    <row r="33" spans="1:9" x14ac:dyDescent="0.2">
      <c r="A33" s="1">
        <v>36553</v>
      </c>
      <c r="B33" s="48">
        <v>0</v>
      </c>
      <c r="C33" s="52">
        <v>0</v>
      </c>
      <c r="D33" s="61">
        <v>0</v>
      </c>
      <c r="E33" s="50">
        <v>0</v>
      </c>
      <c r="F33" s="59">
        <v>0</v>
      </c>
      <c r="G33" s="55">
        <v>0</v>
      </c>
      <c r="H33" s="61">
        <v>0</v>
      </c>
      <c r="I33" s="54">
        <v>0</v>
      </c>
    </row>
    <row r="34" spans="1:9" x14ac:dyDescent="0.2">
      <c r="A34" s="1">
        <v>36554</v>
      </c>
      <c r="B34" s="48">
        <v>0</v>
      </c>
      <c r="C34" s="52">
        <v>0</v>
      </c>
      <c r="D34" s="61">
        <v>0</v>
      </c>
      <c r="E34" s="50">
        <v>0</v>
      </c>
      <c r="F34" s="59">
        <v>0</v>
      </c>
      <c r="G34" s="55">
        <v>0</v>
      </c>
      <c r="H34" s="61">
        <v>0</v>
      </c>
      <c r="I34" s="54">
        <v>0</v>
      </c>
    </row>
    <row r="35" spans="1:9" x14ac:dyDescent="0.2">
      <c r="A35" s="1">
        <v>36555</v>
      </c>
      <c r="B35" s="48">
        <v>0</v>
      </c>
      <c r="C35" s="52">
        <v>0</v>
      </c>
      <c r="D35" s="61">
        <v>0</v>
      </c>
      <c r="E35" s="50">
        <v>0</v>
      </c>
      <c r="F35" s="59">
        <v>0</v>
      </c>
      <c r="G35" s="55">
        <v>0</v>
      </c>
      <c r="H35" s="61">
        <v>0</v>
      </c>
      <c r="I35" s="54">
        <v>0</v>
      </c>
    </row>
    <row r="36" spans="1:9" x14ac:dyDescent="0.2">
      <c r="A36" s="1">
        <v>36556</v>
      </c>
      <c r="B36" s="48">
        <v>0</v>
      </c>
      <c r="C36" s="52">
        <v>0</v>
      </c>
      <c r="D36" s="61">
        <v>0</v>
      </c>
      <c r="E36" s="50">
        <v>0</v>
      </c>
      <c r="F36" s="59">
        <v>0</v>
      </c>
      <c r="G36" s="55">
        <v>0</v>
      </c>
      <c r="H36" s="61">
        <v>0</v>
      </c>
      <c r="I36" s="54">
        <v>0</v>
      </c>
    </row>
    <row r="37" spans="1:9" x14ac:dyDescent="0.2">
      <c r="A37" s="2" t="s">
        <v>3</v>
      </c>
      <c r="B37" s="25">
        <f>SUM(SUM(B6:B36)+SUM(D6:D36)+B5+SUM(C6:C36)+SUM(E6:E36))</f>
        <v>975442</v>
      </c>
      <c r="C37" s="6"/>
      <c r="D37" s="6"/>
      <c r="E37" s="36"/>
      <c r="F37" s="25">
        <f>SUM(F6:F36)+SUM(G6:G36)+SUM(H6:H36)+F5+SUM(I6:I36)</f>
        <v>939410</v>
      </c>
      <c r="G37" s="6"/>
      <c r="H37" s="53"/>
      <c r="I37" s="57"/>
    </row>
    <row r="38" spans="1:9" x14ac:dyDescent="0.2">
      <c r="A38" s="2" t="s">
        <v>4</v>
      </c>
      <c r="B38" s="26">
        <v>1371225</v>
      </c>
      <c r="C38" s="16"/>
      <c r="D38" s="16"/>
      <c r="E38" s="37"/>
      <c r="F38" s="26">
        <v>999975</v>
      </c>
      <c r="G38" s="23"/>
      <c r="H38" s="46"/>
      <c r="I38" s="47"/>
    </row>
    <row r="39" spans="1:9" ht="13.5" thickBot="1" x14ac:dyDescent="0.25">
      <c r="A39" s="2" t="s">
        <v>5</v>
      </c>
      <c r="B39" s="27">
        <f>+B38-B37</f>
        <v>395783</v>
      </c>
      <c r="C39" s="38"/>
      <c r="D39" s="39"/>
      <c r="E39" s="40"/>
      <c r="F39" s="27">
        <f>+F38-F37</f>
        <v>60565</v>
      </c>
      <c r="G39" s="28"/>
      <c r="H39" s="29"/>
      <c r="I39" s="30"/>
    </row>
    <row r="40" spans="1:9" ht="14.25" thickTop="1" thickBot="1" x14ac:dyDescent="0.25">
      <c r="A40" s="94" t="s">
        <v>24</v>
      </c>
      <c r="B40" s="96">
        <f>+B37+F37</f>
        <v>1914852</v>
      </c>
    </row>
    <row r="41" spans="1:9" ht="13.5" thickTop="1" x14ac:dyDescent="0.2"/>
  </sheetData>
  <mergeCells count="5">
    <mergeCell ref="A1:J1"/>
    <mergeCell ref="B2:D2"/>
    <mergeCell ref="F2:G2"/>
    <mergeCell ref="F3:I3"/>
    <mergeCell ref="B3:E3"/>
  </mergeCells>
  <pageMargins left="0" right="0" top="0.5" bottom="0.5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3"/>
  <sheetViews>
    <sheetView topLeftCell="A8" workbookViewId="0">
      <selection activeCell="C37" sqref="C37"/>
    </sheetView>
  </sheetViews>
  <sheetFormatPr defaultRowHeight="12.75" x14ac:dyDescent="0.2"/>
  <cols>
    <col min="1" max="1" width="18.85546875" customWidth="1"/>
    <col min="2" max="2" width="11.140625" customWidth="1"/>
    <col min="3" max="3" width="10.7109375" customWidth="1"/>
    <col min="4" max="4" width="1.7109375" customWidth="1"/>
    <col min="5" max="5" width="8" customWidth="1"/>
    <col min="6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7" width="8.85546875" customWidth="1"/>
    <col min="18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6">
        <f>+JuneMossBluff!B39</f>
        <v>328564.23999999993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36708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36709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36710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36711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36712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36713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36714</v>
      </c>
      <c r="B12" s="83">
        <v>19495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36715</v>
      </c>
      <c r="B13" s="83">
        <v>19495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36716</v>
      </c>
      <c r="B14" s="83">
        <v>19495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36717</v>
      </c>
      <c r="B15" s="83">
        <v>19495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36718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36719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36720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36721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36722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36723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36724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36725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36726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36727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36728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36729</v>
      </c>
      <c r="B27" s="83">
        <v>0</v>
      </c>
      <c r="C27" s="84">
        <v>3500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36730</v>
      </c>
      <c r="B28" s="83">
        <v>0</v>
      </c>
      <c r="C28" s="84">
        <v>3500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36731</v>
      </c>
      <c r="B29" s="83">
        <v>0</v>
      </c>
      <c r="C29" s="84">
        <v>3500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36732</v>
      </c>
      <c r="B30" s="83">
        <v>0</v>
      </c>
      <c r="C30" s="84">
        <v>9370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36733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36734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36735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36736</v>
      </c>
      <c r="B34" s="83">
        <v>1376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36737</v>
      </c>
      <c r="B35" s="79">
        <v>1376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36738</v>
      </c>
      <c r="B36" s="101">
        <v>1376</v>
      </c>
      <c r="C36" s="80"/>
      <c r="D36" s="81"/>
      <c r="E36" s="83"/>
      <c r="F36" s="80"/>
      <c r="G36" s="81"/>
      <c r="H36" s="83"/>
      <c r="I36" s="80"/>
      <c r="J36" s="81"/>
      <c r="K36" s="83"/>
      <c r="L36" s="80"/>
      <c r="M36" s="81"/>
      <c r="N36" s="83"/>
      <c r="O36" s="80"/>
      <c r="P36" s="81"/>
      <c r="Q36" s="113"/>
      <c r="R36" s="98"/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SUM(B6:B36)</f>
        <v>82108</v>
      </c>
      <c r="C37" s="89">
        <f>SUM(C6:C34)</f>
        <v>19870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115"/>
      <c r="R37" s="116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+B37-C37</f>
        <v>62238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117">
        <f>+SUM(Q6:Q37)+SUM(R6:R37)</f>
        <v>0</v>
      </c>
      <c r="R38" s="118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390802.23999999993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workbookViewId="0">
      <selection activeCell="B40" sqref="B40"/>
    </sheetView>
  </sheetViews>
  <sheetFormatPr defaultRowHeight="12.75" x14ac:dyDescent="0.2"/>
  <cols>
    <col min="1" max="1" width="18.85546875" customWidth="1"/>
    <col min="2" max="2" width="11.140625" customWidth="1"/>
    <col min="3" max="3" width="10.7109375" customWidth="1"/>
    <col min="4" max="4" width="1.7109375" customWidth="1"/>
    <col min="5" max="5" width="8" customWidth="1"/>
    <col min="6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7" width="8.85546875" customWidth="1"/>
    <col min="18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6">
        <f>+JulyMossBluff!B40</f>
        <v>390802.23999999993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36739</v>
      </c>
      <c r="B6" s="79">
        <v>0</v>
      </c>
      <c r="C6" s="80">
        <v>12139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36740</v>
      </c>
      <c r="B7" s="79">
        <v>0</v>
      </c>
      <c r="C7" s="80">
        <v>13566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36741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36742</v>
      </c>
      <c r="B9" s="79">
        <v>0</v>
      </c>
      <c r="C9" s="80">
        <v>26316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36743</v>
      </c>
      <c r="B10" s="79">
        <v>0</v>
      </c>
      <c r="C10" s="80">
        <v>11799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36744</v>
      </c>
      <c r="B11" s="83">
        <v>0</v>
      </c>
      <c r="C11" s="84">
        <v>11799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36745</v>
      </c>
      <c r="B12" s="83"/>
      <c r="C12" s="84">
        <v>11799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36746</v>
      </c>
      <c r="B13" s="83"/>
      <c r="C13" s="84">
        <v>12758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36747</v>
      </c>
      <c r="B14" s="83"/>
      <c r="C14" s="84">
        <v>15518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36748</v>
      </c>
      <c r="B15" s="83"/>
      <c r="C15" s="84">
        <v>10067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36749</v>
      </c>
      <c r="B16" s="83">
        <v>0</v>
      </c>
      <c r="C16" s="84">
        <v>14006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36750</v>
      </c>
      <c r="B17" s="83">
        <v>0</v>
      </c>
      <c r="C17" s="84">
        <v>16670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36751</v>
      </c>
      <c r="B18" s="83">
        <v>0</v>
      </c>
      <c r="C18" s="84">
        <v>16670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36752</v>
      </c>
      <c r="B19" s="83">
        <v>0</v>
      </c>
      <c r="C19" s="84">
        <v>16670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36753</v>
      </c>
      <c r="B20" s="83">
        <v>0</v>
      </c>
      <c r="C20" s="84">
        <v>10348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36754</v>
      </c>
      <c r="B21" s="83">
        <v>0</v>
      </c>
      <c r="C21" s="84">
        <v>24570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36755</v>
      </c>
      <c r="B22" s="83">
        <v>0</v>
      </c>
      <c r="C22" s="139" t="s">
        <v>34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36756</v>
      </c>
      <c r="B23" s="83">
        <v>0</v>
      </c>
      <c r="C23" s="84">
        <v>28486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36757</v>
      </c>
      <c r="B24" s="83">
        <v>0</v>
      </c>
      <c r="C24" s="84">
        <v>12452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36758</v>
      </c>
      <c r="B25" s="83">
        <v>0</v>
      </c>
      <c r="C25" s="84">
        <v>12452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36759</v>
      </c>
      <c r="B26" s="83">
        <v>0</v>
      </c>
      <c r="C26" s="84">
        <v>12452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36760</v>
      </c>
      <c r="B27" s="83">
        <v>0</v>
      </c>
      <c r="C27" s="84">
        <v>7935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36761</v>
      </c>
      <c r="B28" s="83">
        <v>0</v>
      </c>
      <c r="C28" s="84">
        <v>2282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36762</v>
      </c>
      <c r="B29" s="83">
        <v>0</v>
      </c>
      <c r="C29" s="84">
        <v>13853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36763</v>
      </c>
      <c r="B30" s="83">
        <v>0</v>
      </c>
      <c r="C30" s="84">
        <v>33201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36764</v>
      </c>
      <c r="B31" s="138">
        <v>0</v>
      </c>
      <c r="C31" s="140">
        <v>9472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36765</v>
      </c>
      <c r="B32" s="138">
        <v>0</v>
      </c>
      <c r="C32" s="140">
        <v>9472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36766</v>
      </c>
      <c r="B33" s="138">
        <v>0</v>
      </c>
      <c r="C33" s="140">
        <v>9472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36767</v>
      </c>
      <c r="B34" s="83">
        <v>0</v>
      </c>
      <c r="C34" s="84">
        <v>12359</v>
      </c>
      <c r="D34" s="81"/>
      <c r="E34" s="79">
        <v>0</v>
      </c>
      <c r="F34" s="80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36768</v>
      </c>
      <c r="B35" s="79">
        <v>0</v>
      </c>
      <c r="C35" s="139">
        <v>0</v>
      </c>
      <c r="D35" s="81"/>
      <c r="E35" s="79"/>
      <c r="F35" s="80"/>
      <c r="G35" s="81"/>
      <c r="H35" s="79"/>
      <c r="I35" s="80"/>
      <c r="J35" s="81"/>
      <c r="K35" s="79"/>
      <c r="L35" s="80"/>
      <c r="M35" s="81"/>
      <c r="N35" s="79"/>
      <c r="O35" s="80"/>
      <c r="P35" s="81"/>
      <c r="Q35" s="112"/>
      <c r="R35" s="98"/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36769</v>
      </c>
      <c r="B36" s="101"/>
      <c r="C36" s="84">
        <v>2219</v>
      </c>
      <c r="D36" s="81"/>
      <c r="E36" s="101"/>
      <c r="F36" s="80"/>
      <c r="G36" s="81"/>
      <c r="H36" s="101"/>
      <c r="I36" s="80"/>
      <c r="J36" s="81"/>
      <c r="K36" s="101"/>
      <c r="L36" s="80"/>
      <c r="M36" s="81"/>
      <c r="N36" s="101"/>
      <c r="O36" s="80"/>
      <c r="P36" s="81"/>
      <c r="Q36" s="136"/>
      <c r="R36" s="98"/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SUM(B6:B34)</f>
        <v>0</v>
      </c>
      <c r="C37" s="89">
        <f>SUM(C6:C34)</f>
        <v>388583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115"/>
      <c r="R37" s="116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+B37-C37</f>
        <v>-388583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117">
        <f>+SUM(Q6:Q37)+SUM(R6:R37)</f>
        <v>0</v>
      </c>
      <c r="R38" s="118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2219.2399999999325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9" workbookViewId="0">
      <selection activeCell="F40" sqref="F40"/>
    </sheetView>
  </sheetViews>
  <sheetFormatPr defaultRowHeight="12.75" x14ac:dyDescent="0.2"/>
  <cols>
    <col min="1" max="1" width="21" customWidth="1"/>
    <col min="2" max="9" width="14.42578125" customWidth="1"/>
  </cols>
  <sheetData>
    <row r="1" spans="1:10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0" ht="13.5" thickBot="1" x14ac:dyDescent="0.25">
      <c r="B2" s="213"/>
      <c r="C2" s="213"/>
      <c r="D2" s="213"/>
      <c r="E2" s="3"/>
      <c r="F2" s="213"/>
      <c r="G2" s="213"/>
      <c r="J2" s="16"/>
    </row>
    <row r="3" spans="1:10" ht="14.25" thickTop="1" thickBot="1" x14ac:dyDescent="0.25">
      <c r="B3" s="214" t="s">
        <v>0</v>
      </c>
      <c r="C3" s="215"/>
      <c r="D3" s="215"/>
      <c r="E3" s="216"/>
      <c r="F3" s="214" t="s">
        <v>1</v>
      </c>
      <c r="G3" s="215"/>
      <c r="H3" s="215"/>
      <c r="I3" s="216"/>
    </row>
    <row r="4" spans="1:10" x14ac:dyDescent="0.2">
      <c r="B4" s="19" t="s">
        <v>8</v>
      </c>
      <c r="C4" s="8" t="s">
        <v>7</v>
      </c>
      <c r="D4" s="11" t="s">
        <v>9</v>
      </c>
      <c r="E4" s="20" t="s">
        <v>10</v>
      </c>
      <c r="F4" s="19" t="s">
        <v>8</v>
      </c>
      <c r="G4" s="8" t="s">
        <v>7</v>
      </c>
      <c r="H4" s="15" t="s">
        <v>9</v>
      </c>
      <c r="I4" s="20" t="s">
        <v>10</v>
      </c>
    </row>
    <row r="5" spans="1:10" ht="13.5" thickBot="1" x14ac:dyDescent="0.25">
      <c r="A5" s="2" t="s">
        <v>2</v>
      </c>
      <c r="B5" s="21">
        <f>+JAN00GULFCOAST!B37</f>
        <v>975442</v>
      </c>
      <c r="C5" s="9"/>
      <c r="D5" s="4"/>
      <c r="E5" s="34"/>
      <c r="F5" s="21">
        <f>+JAN00GULFCOAST!F37</f>
        <v>939410</v>
      </c>
      <c r="G5" s="9"/>
      <c r="H5" s="14"/>
      <c r="I5" s="22"/>
    </row>
    <row r="6" spans="1:10" ht="13.5" thickBot="1" x14ac:dyDescent="0.25">
      <c r="A6" s="1">
        <v>36647</v>
      </c>
      <c r="B6" s="58">
        <v>0</v>
      </c>
      <c r="C6" s="49">
        <v>0</v>
      </c>
      <c r="D6" s="60">
        <v>0</v>
      </c>
      <c r="E6" s="50">
        <v>0</v>
      </c>
      <c r="F6" s="58">
        <v>2478</v>
      </c>
      <c r="G6" s="53">
        <v>0</v>
      </c>
      <c r="H6" s="60">
        <v>0</v>
      </c>
      <c r="I6" s="51">
        <v>0</v>
      </c>
    </row>
    <row r="7" spans="1:10" ht="13.5" thickBot="1" x14ac:dyDescent="0.25">
      <c r="A7" s="1">
        <v>36648</v>
      </c>
      <c r="B7" s="59">
        <v>0</v>
      </c>
      <c r="C7" s="56">
        <v>0</v>
      </c>
      <c r="D7" s="61">
        <v>0</v>
      </c>
      <c r="E7" s="50">
        <v>0</v>
      </c>
      <c r="F7" s="58">
        <v>2478</v>
      </c>
      <c r="G7" s="53">
        <v>0</v>
      </c>
      <c r="H7" s="61">
        <v>0</v>
      </c>
      <c r="I7" s="54">
        <v>0</v>
      </c>
    </row>
    <row r="8" spans="1:10" ht="13.5" thickBot="1" x14ac:dyDescent="0.25">
      <c r="A8" s="1">
        <v>36649</v>
      </c>
      <c r="B8" s="59">
        <v>0</v>
      </c>
      <c r="C8" s="56">
        <v>0</v>
      </c>
      <c r="D8" s="61">
        <v>0</v>
      </c>
      <c r="E8" s="50">
        <v>0</v>
      </c>
      <c r="F8" s="58">
        <v>2478</v>
      </c>
      <c r="G8" s="53">
        <v>0</v>
      </c>
      <c r="H8" s="61">
        <v>0</v>
      </c>
      <c r="I8" s="54">
        <v>0</v>
      </c>
    </row>
    <row r="9" spans="1:10" ht="13.5" thickBot="1" x14ac:dyDescent="0.25">
      <c r="A9" s="1">
        <v>36650</v>
      </c>
      <c r="B9" s="59">
        <v>0</v>
      </c>
      <c r="C9" s="56">
        <v>0</v>
      </c>
      <c r="D9" s="61">
        <v>0</v>
      </c>
      <c r="E9" s="50">
        <v>0</v>
      </c>
      <c r="F9" s="58">
        <v>2478</v>
      </c>
      <c r="G9" s="53">
        <v>0</v>
      </c>
      <c r="H9" s="61">
        <v>0</v>
      </c>
      <c r="I9" s="54">
        <v>0</v>
      </c>
    </row>
    <row r="10" spans="1:10" ht="13.5" thickBot="1" x14ac:dyDescent="0.25">
      <c r="A10" s="1">
        <v>36651</v>
      </c>
      <c r="B10" s="59">
        <v>0</v>
      </c>
      <c r="C10" s="56">
        <v>0</v>
      </c>
      <c r="D10" s="61">
        <v>0</v>
      </c>
      <c r="E10" s="50">
        <v>0</v>
      </c>
      <c r="F10" s="58">
        <v>2478</v>
      </c>
      <c r="G10" s="53">
        <v>0</v>
      </c>
      <c r="H10" s="61">
        <v>0</v>
      </c>
      <c r="I10" s="54">
        <v>0</v>
      </c>
    </row>
    <row r="11" spans="1:10" ht="13.5" thickBot="1" x14ac:dyDescent="0.25">
      <c r="A11" s="1">
        <v>36652</v>
      </c>
      <c r="B11" s="48">
        <v>0</v>
      </c>
      <c r="C11" s="52">
        <v>0</v>
      </c>
      <c r="D11" s="61">
        <v>0</v>
      </c>
      <c r="E11" s="50">
        <v>0</v>
      </c>
      <c r="F11" s="58">
        <v>2478</v>
      </c>
      <c r="G11" s="55">
        <v>0</v>
      </c>
      <c r="H11" s="61">
        <v>0</v>
      </c>
      <c r="I11" s="54">
        <v>0</v>
      </c>
    </row>
    <row r="12" spans="1:10" ht="13.5" thickBot="1" x14ac:dyDescent="0.25">
      <c r="A12" s="1">
        <v>36653</v>
      </c>
      <c r="B12" s="48">
        <v>0</v>
      </c>
      <c r="C12" s="52">
        <v>0</v>
      </c>
      <c r="D12" s="61">
        <v>0</v>
      </c>
      <c r="E12" s="50">
        <v>0</v>
      </c>
      <c r="F12" s="58">
        <v>2478</v>
      </c>
      <c r="G12" s="55">
        <v>0</v>
      </c>
      <c r="H12" s="61">
        <v>0</v>
      </c>
      <c r="I12" s="54">
        <v>0</v>
      </c>
    </row>
    <row r="13" spans="1:10" ht="13.5" thickBot="1" x14ac:dyDescent="0.25">
      <c r="A13" s="1">
        <v>36654</v>
      </c>
      <c r="B13" s="48">
        <v>0</v>
      </c>
      <c r="C13" s="52">
        <v>0</v>
      </c>
      <c r="D13" s="61">
        <v>0</v>
      </c>
      <c r="E13" s="50">
        <v>0</v>
      </c>
      <c r="F13" s="58">
        <v>2478</v>
      </c>
      <c r="G13" s="55">
        <v>0</v>
      </c>
      <c r="H13" s="61">
        <v>0</v>
      </c>
      <c r="I13" s="54">
        <v>0</v>
      </c>
    </row>
    <row r="14" spans="1:10" ht="13.5" thickBot="1" x14ac:dyDescent="0.25">
      <c r="A14" s="1">
        <v>36655</v>
      </c>
      <c r="B14" s="48">
        <v>0</v>
      </c>
      <c r="C14" s="52">
        <v>0</v>
      </c>
      <c r="D14" s="61">
        <v>0</v>
      </c>
      <c r="E14" s="50">
        <v>0</v>
      </c>
      <c r="F14" s="58">
        <v>2478</v>
      </c>
      <c r="G14" s="55">
        <v>0</v>
      </c>
      <c r="H14" s="61">
        <v>0</v>
      </c>
      <c r="I14" s="54">
        <v>0</v>
      </c>
    </row>
    <row r="15" spans="1:10" ht="13.5" thickBot="1" x14ac:dyDescent="0.25">
      <c r="A15" s="1">
        <v>36656</v>
      </c>
      <c r="B15" s="48">
        <v>0</v>
      </c>
      <c r="C15" s="52">
        <v>0</v>
      </c>
      <c r="D15" s="61">
        <v>0</v>
      </c>
      <c r="E15" s="50">
        <v>0</v>
      </c>
      <c r="F15" s="58">
        <v>2478</v>
      </c>
      <c r="G15" s="55">
        <v>0</v>
      </c>
      <c r="H15" s="61">
        <v>0</v>
      </c>
      <c r="I15" s="54">
        <v>0</v>
      </c>
    </row>
    <row r="16" spans="1:10" ht="13.5" thickBot="1" x14ac:dyDescent="0.25">
      <c r="A16" s="1">
        <v>36657</v>
      </c>
      <c r="B16" s="48">
        <v>0</v>
      </c>
      <c r="C16" s="52">
        <v>0</v>
      </c>
      <c r="D16" s="61">
        <v>0</v>
      </c>
      <c r="E16" s="50">
        <v>0</v>
      </c>
      <c r="F16" s="58">
        <v>2478</v>
      </c>
      <c r="G16" s="55">
        <v>0</v>
      </c>
      <c r="H16" s="61">
        <v>0</v>
      </c>
      <c r="I16" s="54">
        <v>0</v>
      </c>
    </row>
    <row r="17" spans="1:9" ht="13.5" thickBot="1" x14ac:dyDescent="0.25">
      <c r="A17" s="1">
        <v>36658</v>
      </c>
      <c r="B17" s="48">
        <v>0</v>
      </c>
      <c r="C17" s="52">
        <v>0</v>
      </c>
      <c r="D17" s="61">
        <v>0</v>
      </c>
      <c r="E17" s="50">
        <v>0</v>
      </c>
      <c r="F17" s="58">
        <v>2478</v>
      </c>
      <c r="G17" s="55">
        <v>0</v>
      </c>
      <c r="H17" s="61">
        <v>0</v>
      </c>
      <c r="I17" s="54">
        <v>0</v>
      </c>
    </row>
    <row r="18" spans="1:9" ht="13.5" thickBot="1" x14ac:dyDescent="0.25">
      <c r="A18" s="1">
        <v>36659</v>
      </c>
      <c r="B18" s="48">
        <v>0</v>
      </c>
      <c r="C18" s="52">
        <v>0</v>
      </c>
      <c r="D18" s="61">
        <v>0</v>
      </c>
      <c r="E18" s="50">
        <v>0</v>
      </c>
      <c r="F18" s="58">
        <v>2478</v>
      </c>
      <c r="G18" s="55">
        <v>0</v>
      </c>
      <c r="H18" s="61">
        <v>0</v>
      </c>
      <c r="I18" s="54">
        <v>0</v>
      </c>
    </row>
    <row r="19" spans="1:9" ht="13.5" thickBot="1" x14ac:dyDescent="0.25">
      <c r="A19" s="1">
        <v>36660</v>
      </c>
      <c r="B19" s="48">
        <v>0</v>
      </c>
      <c r="C19" s="52">
        <v>0</v>
      </c>
      <c r="D19" s="61">
        <v>0</v>
      </c>
      <c r="E19" s="50">
        <v>0</v>
      </c>
      <c r="F19" s="58">
        <v>2478</v>
      </c>
      <c r="G19" s="55">
        <v>0</v>
      </c>
      <c r="H19" s="61">
        <v>0</v>
      </c>
      <c r="I19" s="54">
        <v>0</v>
      </c>
    </row>
    <row r="20" spans="1:9" ht="13.5" thickBot="1" x14ac:dyDescent="0.25">
      <c r="A20" s="1">
        <v>36661</v>
      </c>
      <c r="B20" s="48">
        <v>0</v>
      </c>
      <c r="C20" s="52">
        <v>0</v>
      </c>
      <c r="D20" s="61">
        <v>0</v>
      </c>
      <c r="E20" s="50">
        <v>0</v>
      </c>
      <c r="F20" s="58">
        <v>2478</v>
      </c>
      <c r="G20" s="55">
        <v>0</v>
      </c>
      <c r="H20" s="61">
        <v>0</v>
      </c>
      <c r="I20" s="54">
        <v>0</v>
      </c>
    </row>
    <row r="21" spans="1:9" ht="13.5" thickBot="1" x14ac:dyDescent="0.25">
      <c r="A21" s="1">
        <v>36662</v>
      </c>
      <c r="B21" s="48">
        <v>0</v>
      </c>
      <c r="C21" s="52">
        <v>0</v>
      </c>
      <c r="D21" s="61">
        <v>0</v>
      </c>
      <c r="E21" s="50">
        <v>0</v>
      </c>
      <c r="F21" s="58">
        <v>2478</v>
      </c>
      <c r="G21" s="55">
        <v>0</v>
      </c>
      <c r="H21" s="61">
        <v>0</v>
      </c>
      <c r="I21" s="54">
        <v>0</v>
      </c>
    </row>
    <row r="22" spans="1:9" ht="13.5" thickBot="1" x14ac:dyDescent="0.25">
      <c r="A22" s="1">
        <v>36663</v>
      </c>
      <c r="B22" s="48">
        <v>0</v>
      </c>
      <c r="C22" s="52">
        <v>0</v>
      </c>
      <c r="D22" s="61">
        <v>0</v>
      </c>
      <c r="E22" s="50">
        <v>0</v>
      </c>
      <c r="F22" s="58">
        <v>2478</v>
      </c>
      <c r="G22" s="55">
        <v>0</v>
      </c>
      <c r="H22" s="61">
        <v>0</v>
      </c>
      <c r="I22" s="54">
        <v>0</v>
      </c>
    </row>
    <row r="23" spans="1:9" ht="13.5" thickBot="1" x14ac:dyDescent="0.25">
      <c r="A23" s="1">
        <v>36664</v>
      </c>
      <c r="B23" s="48">
        <v>0</v>
      </c>
      <c r="C23" s="52">
        <v>0</v>
      </c>
      <c r="D23" s="61">
        <v>0</v>
      </c>
      <c r="E23" s="50">
        <v>0</v>
      </c>
      <c r="F23" s="58">
        <v>2478</v>
      </c>
      <c r="G23" s="55">
        <v>0</v>
      </c>
      <c r="H23" s="61">
        <v>0</v>
      </c>
      <c r="I23" s="54">
        <v>0</v>
      </c>
    </row>
    <row r="24" spans="1:9" ht="13.5" thickBot="1" x14ac:dyDescent="0.25">
      <c r="A24" s="1">
        <v>36665</v>
      </c>
      <c r="B24" s="48">
        <v>0</v>
      </c>
      <c r="C24" s="52">
        <v>0</v>
      </c>
      <c r="D24" s="61">
        <v>0</v>
      </c>
      <c r="E24" s="50">
        <v>0</v>
      </c>
      <c r="F24" s="58">
        <v>2478</v>
      </c>
      <c r="G24" s="55">
        <v>0</v>
      </c>
      <c r="H24" s="61">
        <v>0</v>
      </c>
      <c r="I24" s="54">
        <v>0</v>
      </c>
    </row>
    <row r="25" spans="1:9" ht="13.5" thickBot="1" x14ac:dyDescent="0.25">
      <c r="A25" s="1">
        <v>36666</v>
      </c>
      <c r="B25" s="48">
        <v>0</v>
      </c>
      <c r="C25" s="52">
        <v>0</v>
      </c>
      <c r="D25" s="61">
        <v>0</v>
      </c>
      <c r="E25" s="50">
        <v>0</v>
      </c>
      <c r="F25" s="58">
        <v>2478</v>
      </c>
      <c r="G25" s="55">
        <v>0</v>
      </c>
      <c r="H25" s="61">
        <v>0</v>
      </c>
      <c r="I25" s="54">
        <v>0</v>
      </c>
    </row>
    <row r="26" spans="1:9" ht="13.5" thickBot="1" x14ac:dyDescent="0.25">
      <c r="A26" s="1">
        <v>36667</v>
      </c>
      <c r="B26" s="48">
        <v>0</v>
      </c>
      <c r="C26" s="52">
        <v>0</v>
      </c>
      <c r="D26" s="61">
        <v>0</v>
      </c>
      <c r="E26" s="50">
        <v>0</v>
      </c>
      <c r="F26" s="58">
        <v>2478</v>
      </c>
      <c r="G26" s="55">
        <v>0</v>
      </c>
      <c r="H26" s="61">
        <v>0</v>
      </c>
      <c r="I26" s="54">
        <v>0</v>
      </c>
    </row>
    <row r="27" spans="1:9" ht="13.5" thickBot="1" x14ac:dyDescent="0.25">
      <c r="A27" s="1">
        <v>36668</v>
      </c>
      <c r="B27" s="48">
        <v>0</v>
      </c>
      <c r="C27" s="52">
        <v>0</v>
      </c>
      <c r="D27" s="61">
        <v>0</v>
      </c>
      <c r="E27" s="50">
        <v>0</v>
      </c>
      <c r="F27" s="58">
        <v>2478</v>
      </c>
      <c r="G27" s="55">
        <v>0</v>
      </c>
      <c r="H27" s="61">
        <v>0</v>
      </c>
      <c r="I27" s="54">
        <v>0</v>
      </c>
    </row>
    <row r="28" spans="1:9" ht="13.5" thickBot="1" x14ac:dyDescent="0.25">
      <c r="A28" s="1">
        <v>36669</v>
      </c>
      <c r="B28" s="48">
        <v>0</v>
      </c>
      <c r="C28" s="52">
        <v>0</v>
      </c>
      <c r="D28" s="61">
        <v>0</v>
      </c>
      <c r="E28" s="50">
        <v>0</v>
      </c>
      <c r="F28" s="58">
        <v>2478</v>
      </c>
      <c r="G28" s="55">
        <v>0</v>
      </c>
      <c r="H28" s="61">
        <v>0</v>
      </c>
      <c r="I28" s="54">
        <v>0</v>
      </c>
    </row>
    <row r="29" spans="1:9" ht="13.5" thickBot="1" x14ac:dyDescent="0.25">
      <c r="A29" s="1">
        <v>36670</v>
      </c>
      <c r="B29" s="48">
        <v>0</v>
      </c>
      <c r="C29" s="52">
        <v>0</v>
      </c>
      <c r="D29" s="61">
        <v>0</v>
      </c>
      <c r="E29" s="50">
        <v>0</v>
      </c>
      <c r="F29" s="58">
        <v>2478</v>
      </c>
      <c r="G29" s="55">
        <v>0</v>
      </c>
      <c r="H29" s="61">
        <v>0</v>
      </c>
      <c r="I29" s="54">
        <v>0</v>
      </c>
    </row>
    <row r="30" spans="1:9" ht="13.5" thickBot="1" x14ac:dyDescent="0.25">
      <c r="A30" s="1">
        <v>36671</v>
      </c>
      <c r="B30" s="48">
        <v>2478</v>
      </c>
      <c r="C30" s="52">
        <v>0</v>
      </c>
      <c r="D30" s="61">
        <v>0</v>
      </c>
      <c r="E30" s="50">
        <v>0</v>
      </c>
      <c r="F30" s="58">
        <v>0</v>
      </c>
      <c r="G30" s="55">
        <v>0</v>
      </c>
      <c r="H30" s="61">
        <v>0</v>
      </c>
      <c r="I30" s="54">
        <v>0</v>
      </c>
    </row>
    <row r="31" spans="1:9" ht="13.5" thickBot="1" x14ac:dyDescent="0.25">
      <c r="A31" s="1">
        <v>36672</v>
      </c>
      <c r="B31" s="48">
        <v>2478</v>
      </c>
      <c r="C31" s="52">
        <v>0</v>
      </c>
      <c r="D31" s="61">
        <v>0</v>
      </c>
      <c r="E31" s="50">
        <v>0</v>
      </c>
      <c r="F31" s="58">
        <v>0</v>
      </c>
      <c r="G31" s="56">
        <v>0</v>
      </c>
      <c r="H31" s="61">
        <v>0</v>
      </c>
      <c r="I31" s="54">
        <v>0</v>
      </c>
    </row>
    <row r="32" spans="1:9" ht="13.5" thickBot="1" x14ac:dyDescent="0.25">
      <c r="A32" s="1">
        <v>36673</v>
      </c>
      <c r="B32" s="48">
        <v>2478</v>
      </c>
      <c r="C32" s="52">
        <v>0</v>
      </c>
      <c r="D32" s="61">
        <v>0</v>
      </c>
      <c r="E32" s="50">
        <v>0</v>
      </c>
      <c r="F32" s="58">
        <v>0</v>
      </c>
      <c r="G32" s="55">
        <v>0</v>
      </c>
      <c r="H32" s="61">
        <v>0</v>
      </c>
      <c r="I32" s="54">
        <v>0</v>
      </c>
    </row>
    <row r="33" spans="1:9" ht="13.5" thickBot="1" x14ac:dyDescent="0.25">
      <c r="A33" s="1">
        <v>36674</v>
      </c>
      <c r="B33" s="48">
        <v>2478</v>
      </c>
      <c r="C33" s="52">
        <v>0</v>
      </c>
      <c r="D33" s="61">
        <v>0</v>
      </c>
      <c r="E33" s="50">
        <v>0</v>
      </c>
      <c r="F33" s="58">
        <v>0</v>
      </c>
      <c r="G33" s="55">
        <v>0</v>
      </c>
      <c r="H33" s="61">
        <v>0</v>
      </c>
      <c r="I33" s="54">
        <v>0</v>
      </c>
    </row>
    <row r="34" spans="1:9" ht="13.5" thickBot="1" x14ac:dyDescent="0.25">
      <c r="A34" s="1">
        <v>36675</v>
      </c>
      <c r="B34" s="48">
        <v>2478</v>
      </c>
      <c r="C34" s="52">
        <v>0</v>
      </c>
      <c r="D34" s="61">
        <v>0</v>
      </c>
      <c r="E34" s="50">
        <v>0</v>
      </c>
      <c r="F34" s="58">
        <v>0</v>
      </c>
      <c r="G34" s="55">
        <v>0</v>
      </c>
      <c r="H34" s="61">
        <v>0</v>
      </c>
      <c r="I34" s="54">
        <v>0</v>
      </c>
    </row>
    <row r="35" spans="1:9" ht="13.5" thickBot="1" x14ac:dyDescent="0.25">
      <c r="A35" s="1">
        <v>36676</v>
      </c>
      <c r="B35" s="48">
        <v>2478</v>
      </c>
      <c r="C35" s="52">
        <v>0</v>
      </c>
      <c r="D35" s="61">
        <v>0</v>
      </c>
      <c r="E35" s="50">
        <v>0</v>
      </c>
      <c r="F35" s="58">
        <v>0</v>
      </c>
      <c r="G35" s="55">
        <v>0</v>
      </c>
      <c r="H35" s="61">
        <v>0</v>
      </c>
      <c r="I35" s="54">
        <v>0</v>
      </c>
    </row>
    <row r="36" spans="1:9" x14ac:dyDescent="0.2">
      <c r="A36" s="1">
        <v>36677</v>
      </c>
      <c r="B36" s="48">
        <v>2478</v>
      </c>
      <c r="C36" s="52">
        <v>0</v>
      </c>
      <c r="D36" s="61">
        <v>0</v>
      </c>
      <c r="E36" s="50">
        <v>0</v>
      </c>
      <c r="F36" s="58">
        <v>0</v>
      </c>
      <c r="G36" s="55">
        <v>0</v>
      </c>
      <c r="H36" s="61">
        <v>0</v>
      </c>
      <c r="I36" s="54">
        <v>0</v>
      </c>
    </row>
    <row r="37" spans="1:9" x14ac:dyDescent="0.2">
      <c r="A37" s="2" t="s">
        <v>3</v>
      </c>
      <c r="B37" s="25">
        <f>SUM(SUM(B6:B36)+SUM(D6:D36)+B5+SUM(C6:C36)+SUM(E6:E36))</f>
        <v>992788</v>
      </c>
      <c r="C37" s="6"/>
      <c r="D37" s="6"/>
      <c r="E37" s="36"/>
      <c r="F37" s="25">
        <f>SUM(F6:F36)+SUM(G6:G36)+SUM(H6:H36)+F5+SUM(I6:I36)</f>
        <v>998882</v>
      </c>
      <c r="G37" s="6"/>
      <c r="H37" s="53"/>
      <c r="I37" s="57"/>
    </row>
    <row r="38" spans="1:9" x14ac:dyDescent="0.2">
      <c r="A38" s="2" t="s">
        <v>4</v>
      </c>
      <c r="B38" s="26">
        <v>1371225</v>
      </c>
      <c r="C38" s="16"/>
      <c r="D38" s="16"/>
      <c r="E38" s="37"/>
      <c r="F38" s="26">
        <v>999975</v>
      </c>
      <c r="G38" s="23"/>
      <c r="H38" s="46"/>
      <c r="I38" s="47"/>
    </row>
    <row r="39" spans="1:9" ht="13.5" thickBot="1" x14ac:dyDescent="0.25">
      <c r="A39" s="2" t="s">
        <v>5</v>
      </c>
      <c r="B39" s="27">
        <f>+B38-B37</f>
        <v>378437</v>
      </c>
      <c r="C39" s="38"/>
      <c r="D39" s="39"/>
      <c r="E39" s="40"/>
      <c r="F39" s="27">
        <f>+F38-F37</f>
        <v>1093</v>
      </c>
      <c r="G39" s="28"/>
      <c r="H39" s="29"/>
      <c r="I39" s="30"/>
    </row>
    <row r="40" spans="1:9" ht="14.25" thickTop="1" thickBot="1" x14ac:dyDescent="0.25">
      <c r="A40" s="94" t="s">
        <v>24</v>
      </c>
      <c r="B40" s="96">
        <f>+B37+F37</f>
        <v>1991670</v>
      </c>
    </row>
    <row r="41" spans="1:9" ht="13.5" thickTop="1" x14ac:dyDescent="0.2"/>
    <row r="42" spans="1:9" x14ac:dyDescent="0.2">
      <c r="A42" t="s">
        <v>28</v>
      </c>
    </row>
  </sheetData>
  <mergeCells count="5">
    <mergeCell ref="A1:J1"/>
    <mergeCell ref="B2:D2"/>
    <mergeCell ref="F2:G2"/>
    <mergeCell ref="F3:I3"/>
    <mergeCell ref="B3:E3"/>
  </mergeCells>
  <pageMargins left="0" right="0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2" workbookViewId="0">
      <selection activeCell="K37" sqref="K37"/>
    </sheetView>
  </sheetViews>
  <sheetFormatPr defaultRowHeight="12.75" x14ac:dyDescent="0.2"/>
  <cols>
    <col min="1" max="1" width="22.42578125" customWidth="1"/>
    <col min="2" max="8" width="14.42578125" customWidth="1"/>
    <col min="9" max="10" width="15.85546875" bestFit="1" customWidth="1"/>
    <col min="11" max="14" width="14.42578125" customWidth="1"/>
    <col min="15" max="15" width="14.5703125" bestFit="1" customWidth="1"/>
    <col min="16" max="16" width="16" bestFit="1" customWidth="1"/>
  </cols>
  <sheetData>
    <row r="1" spans="1:16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</row>
    <row r="2" spans="1:16" ht="13.5" thickBot="1" x14ac:dyDescent="0.25">
      <c r="B2" s="213"/>
      <c r="C2" s="213"/>
      <c r="D2" s="213"/>
      <c r="E2" s="213"/>
      <c r="F2" s="3"/>
      <c r="G2" s="3"/>
      <c r="H2" s="3"/>
      <c r="I2" s="3"/>
      <c r="J2" s="3"/>
      <c r="K2" s="213"/>
      <c r="L2" s="213"/>
      <c r="O2" s="16"/>
    </row>
    <row r="3" spans="1:16" ht="14.25" thickTop="1" thickBot="1" x14ac:dyDescent="0.25">
      <c r="B3" s="214" t="s">
        <v>0</v>
      </c>
      <c r="C3" s="215"/>
      <c r="D3" s="215"/>
      <c r="E3" s="215"/>
      <c r="F3" s="215"/>
      <c r="G3" s="215"/>
      <c r="H3" s="215"/>
      <c r="I3" s="215"/>
      <c r="J3" s="216"/>
      <c r="K3" s="214" t="s">
        <v>1</v>
      </c>
      <c r="L3" s="215"/>
      <c r="M3" s="215"/>
      <c r="N3" s="216"/>
      <c r="O3" s="121"/>
      <c r="P3" s="18"/>
    </row>
    <row r="4" spans="1:16" x14ac:dyDescent="0.2">
      <c r="B4" s="19" t="s">
        <v>8</v>
      </c>
      <c r="C4" s="8" t="s">
        <v>7</v>
      </c>
      <c r="D4" s="15"/>
      <c r="E4" s="11" t="s">
        <v>9</v>
      </c>
      <c r="F4" s="8" t="s">
        <v>10</v>
      </c>
      <c r="G4" s="15"/>
      <c r="H4" s="8" t="s">
        <v>31</v>
      </c>
      <c r="I4" s="20" t="s">
        <v>32</v>
      </c>
      <c r="J4" s="20"/>
      <c r="K4" s="19" t="s">
        <v>8</v>
      </c>
      <c r="L4" s="8" t="s">
        <v>7</v>
      </c>
      <c r="M4" s="15" t="s">
        <v>9</v>
      </c>
      <c r="N4" s="20" t="s">
        <v>10</v>
      </c>
      <c r="O4" s="122" t="s">
        <v>29</v>
      </c>
      <c r="P4" s="123" t="s">
        <v>30</v>
      </c>
    </row>
    <row r="5" spans="1:16" ht="13.5" thickBot="1" x14ac:dyDescent="0.25">
      <c r="A5" s="2" t="s">
        <v>2</v>
      </c>
      <c r="B5" s="21">
        <f>+May00GulfCoast!B37</f>
        <v>992788</v>
      </c>
      <c r="C5" s="9"/>
      <c r="D5" s="4"/>
      <c r="E5" s="4"/>
      <c r="F5" s="9"/>
      <c r="G5" s="4"/>
      <c r="H5" s="9"/>
      <c r="I5" s="34"/>
      <c r="J5" s="34"/>
      <c r="K5" s="25">
        <f>+May00GulfCoast!F37</f>
        <v>998882</v>
      </c>
      <c r="L5" s="9"/>
      <c r="M5" s="14"/>
      <c r="N5" s="14"/>
      <c r="O5" s="14"/>
      <c r="P5" s="22"/>
    </row>
    <row r="6" spans="1:16" x14ac:dyDescent="0.2">
      <c r="A6" s="1">
        <v>36678</v>
      </c>
      <c r="B6" s="58">
        <v>0</v>
      </c>
      <c r="C6" s="49">
        <v>0</v>
      </c>
      <c r="D6" s="133">
        <f>+B5+B6-C6</f>
        <v>992788</v>
      </c>
      <c r="E6" s="60">
        <v>0</v>
      </c>
      <c r="F6" s="130">
        <v>0</v>
      </c>
      <c r="G6" s="133">
        <f>+B5+E6-F6</f>
        <v>992788</v>
      </c>
      <c r="H6" s="60">
        <v>0</v>
      </c>
      <c r="I6" s="134">
        <v>0</v>
      </c>
      <c r="J6" s="133">
        <f>+B5+H6-I6</f>
        <v>992788</v>
      </c>
      <c r="K6" s="53">
        <v>0</v>
      </c>
      <c r="L6" s="130">
        <v>0</v>
      </c>
      <c r="M6" s="60">
        <v>0</v>
      </c>
      <c r="N6" s="119">
        <v>0</v>
      </c>
      <c r="O6" s="131">
        <v>2113</v>
      </c>
      <c r="P6" s="125">
        <v>0</v>
      </c>
    </row>
    <row r="7" spans="1:16" x14ac:dyDescent="0.2">
      <c r="A7" s="1">
        <v>36679</v>
      </c>
      <c r="B7" s="59">
        <v>0</v>
      </c>
      <c r="C7" s="56">
        <v>0</v>
      </c>
      <c r="D7" s="53">
        <f>+D6+B7-C7</f>
        <v>992788</v>
      </c>
      <c r="E7" s="61">
        <v>0</v>
      </c>
      <c r="F7" s="52">
        <v>0</v>
      </c>
      <c r="G7" s="53">
        <f>+G6+E7-F7</f>
        <v>992788</v>
      </c>
      <c r="H7" s="61">
        <v>0</v>
      </c>
      <c r="I7" s="50">
        <v>0</v>
      </c>
      <c r="J7" s="53">
        <f>+J6+H7-I7</f>
        <v>992788</v>
      </c>
      <c r="K7" s="53">
        <v>0</v>
      </c>
      <c r="L7" s="52">
        <v>0</v>
      </c>
      <c r="M7" s="61">
        <v>0</v>
      </c>
      <c r="N7" s="124">
        <v>0</v>
      </c>
      <c r="O7" s="131">
        <v>0</v>
      </c>
      <c r="P7" s="125">
        <v>2031</v>
      </c>
    </row>
    <row r="8" spans="1:16" x14ac:dyDescent="0.2">
      <c r="A8" s="1">
        <v>36680</v>
      </c>
      <c r="B8" s="59">
        <v>0</v>
      </c>
      <c r="C8" s="56">
        <v>0</v>
      </c>
      <c r="D8" s="53">
        <f t="shared" ref="D8:D35" si="0">+D7+B8-C8</f>
        <v>992788</v>
      </c>
      <c r="E8" s="61">
        <v>0</v>
      </c>
      <c r="F8" s="52">
        <v>0</v>
      </c>
      <c r="G8" s="53">
        <f t="shared" ref="G8:G35" si="1">+G7+E8-F8</f>
        <v>992788</v>
      </c>
      <c r="H8" s="61">
        <v>0</v>
      </c>
      <c r="I8" s="50">
        <v>0</v>
      </c>
      <c r="J8" s="53">
        <f t="shared" ref="J8:J35" si="2">+J7+H8-I8</f>
        <v>992788</v>
      </c>
      <c r="K8" s="53">
        <v>0</v>
      </c>
      <c r="L8" s="52">
        <v>0</v>
      </c>
      <c r="M8" s="61">
        <v>0</v>
      </c>
      <c r="N8" s="124">
        <v>0</v>
      </c>
      <c r="O8" s="131">
        <v>0</v>
      </c>
      <c r="P8" s="125">
        <v>0</v>
      </c>
    </row>
    <row r="9" spans="1:16" x14ac:dyDescent="0.2">
      <c r="A9" s="1">
        <v>36681</v>
      </c>
      <c r="B9" s="59">
        <v>0</v>
      </c>
      <c r="C9" s="56">
        <v>0</v>
      </c>
      <c r="D9" s="53">
        <f t="shared" si="0"/>
        <v>992788</v>
      </c>
      <c r="E9" s="61">
        <v>0</v>
      </c>
      <c r="F9" s="52">
        <v>0</v>
      </c>
      <c r="G9" s="53">
        <f t="shared" si="1"/>
        <v>992788</v>
      </c>
      <c r="H9" s="61">
        <v>0</v>
      </c>
      <c r="I9" s="50">
        <v>0</v>
      </c>
      <c r="J9" s="53">
        <f t="shared" si="2"/>
        <v>992788</v>
      </c>
      <c r="K9" s="53">
        <v>0</v>
      </c>
      <c r="L9" s="52">
        <v>0</v>
      </c>
      <c r="M9" s="61">
        <v>0</v>
      </c>
      <c r="N9" s="124">
        <v>0</v>
      </c>
      <c r="O9" s="131">
        <v>0</v>
      </c>
      <c r="P9" s="125">
        <v>0</v>
      </c>
    </row>
    <row r="10" spans="1:16" x14ac:dyDescent="0.2">
      <c r="A10" s="1">
        <v>36682</v>
      </c>
      <c r="B10" s="59">
        <v>0</v>
      </c>
      <c r="C10" s="56">
        <v>0</v>
      </c>
      <c r="D10" s="53">
        <f t="shared" si="0"/>
        <v>992788</v>
      </c>
      <c r="E10" s="61">
        <v>0</v>
      </c>
      <c r="F10" s="52">
        <v>0</v>
      </c>
      <c r="G10" s="53">
        <f t="shared" si="1"/>
        <v>992788</v>
      </c>
      <c r="H10" s="61">
        <v>0</v>
      </c>
      <c r="I10" s="50">
        <v>0</v>
      </c>
      <c r="J10" s="53">
        <f t="shared" si="2"/>
        <v>992788</v>
      </c>
      <c r="K10" s="53">
        <v>0</v>
      </c>
      <c r="L10" s="52">
        <v>0</v>
      </c>
      <c r="M10" s="61">
        <v>0</v>
      </c>
      <c r="N10" s="124">
        <v>0</v>
      </c>
      <c r="O10" s="131">
        <v>0</v>
      </c>
      <c r="P10" s="125">
        <v>0</v>
      </c>
    </row>
    <row r="11" spans="1:16" x14ac:dyDescent="0.2">
      <c r="A11" s="1">
        <v>36683</v>
      </c>
      <c r="B11" s="48">
        <v>0</v>
      </c>
      <c r="C11" s="52">
        <v>0</v>
      </c>
      <c r="D11" s="53">
        <f t="shared" si="0"/>
        <v>992788</v>
      </c>
      <c r="E11" s="61">
        <v>0</v>
      </c>
      <c r="F11" s="52">
        <v>0</v>
      </c>
      <c r="G11" s="53">
        <f t="shared" si="1"/>
        <v>992788</v>
      </c>
      <c r="H11" s="61">
        <v>0</v>
      </c>
      <c r="I11" s="50">
        <v>0</v>
      </c>
      <c r="J11" s="53">
        <f t="shared" si="2"/>
        <v>992788</v>
      </c>
      <c r="K11" s="53">
        <v>0</v>
      </c>
      <c r="L11" s="124">
        <v>0</v>
      </c>
      <c r="M11" s="61">
        <v>0</v>
      </c>
      <c r="N11" s="124">
        <v>0</v>
      </c>
      <c r="O11" s="131">
        <v>0</v>
      </c>
      <c r="P11" s="125">
        <v>0</v>
      </c>
    </row>
    <row r="12" spans="1:16" x14ac:dyDescent="0.2">
      <c r="A12" s="1">
        <v>36684</v>
      </c>
      <c r="B12" s="48">
        <v>0</v>
      </c>
      <c r="C12" s="52">
        <v>0</v>
      </c>
      <c r="D12" s="53">
        <f t="shared" si="0"/>
        <v>992788</v>
      </c>
      <c r="E12" s="61">
        <v>0</v>
      </c>
      <c r="F12" s="52">
        <v>0</v>
      </c>
      <c r="G12" s="53">
        <f t="shared" si="1"/>
        <v>992788</v>
      </c>
      <c r="H12" s="61">
        <v>0</v>
      </c>
      <c r="I12" s="50">
        <v>0</v>
      </c>
      <c r="J12" s="53">
        <f t="shared" si="2"/>
        <v>992788</v>
      </c>
      <c r="K12" s="53">
        <v>0</v>
      </c>
      <c r="L12" s="124">
        <v>0</v>
      </c>
      <c r="M12" s="61">
        <v>0</v>
      </c>
      <c r="N12" s="124">
        <v>0</v>
      </c>
      <c r="O12" s="131">
        <v>0</v>
      </c>
      <c r="P12" s="125">
        <v>0</v>
      </c>
    </row>
    <row r="13" spans="1:16" x14ac:dyDescent="0.2">
      <c r="A13" s="1">
        <v>36685</v>
      </c>
      <c r="B13" s="48">
        <v>0</v>
      </c>
      <c r="C13" s="52">
        <v>0</v>
      </c>
      <c r="D13" s="53">
        <f t="shared" si="0"/>
        <v>992788</v>
      </c>
      <c r="E13" s="61">
        <v>0</v>
      </c>
      <c r="F13" s="52">
        <v>0</v>
      </c>
      <c r="G13" s="53">
        <f t="shared" si="1"/>
        <v>992788</v>
      </c>
      <c r="H13" s="61">
        <v>0</v>
      </c>
      <c r="I13" s="50">
        <v>0</v>
      </c>
      <c r="J13" s="53">
        <f t="shared" si="2"/>
        <v>992788</v>
      </c>
      <c r="K13" s="53">
        <v>0</v>
      </c>
      <c r="L13" s="124">
        <v>0</v>
      </c>
      <c r="M13" s="61">
        <v>0</v>
      </c>
      <c r="N13" s="124">
        <v>0</v>
      </c>
      <c r="O13" s="131">
        <v>0</v>
      </c>
      <c r="P13" s="125">
        <v>0</v>
      </c>
    </row>
    <row r="14" spans="1:16" x14ac:dyDescent="0.2">
      <c r="A14" s="1">
        <v>36686</v>
      </c>
      <c r="B14" s="48">
        <v>0</v>
      </c>
      <c r="C14" s="52">
        <v>0</v>
      </c>
      <c r="D14" s="53">
        <f t="shared" si="0"/>
        <v>992788</v>
      </c>
      <c r="E14" s="61">
        <v>0</v>
      </c>
      <c r="F14" s="52">
        <v>0</v>
      </c>
      <c r="G14" s="53">
        <f t="shared" si="1"/>
        <v>992788</v>
      </c>
      <c r="H14" s="61">
        <v>0</v>
      </c>
      <c r="I14" s="50">
        <v>0</v>
      </c>
      <c r="J14" s="53">
        <f t="shared" si="2"/>
        <v>992788</v>
      </c>
      <c r="K14" s="53">
        <v>0</v>
      </c>
      <c r="L14" s="124">
        <v>0</v>
      </c>
      <c r="M14" s="61">
        <v>0</v>
      </c>
      <c r="N14" s="124">
        <v>0</v>
      </c>
      <c r="O14" s="131">
        <v>0</v>
      </c>
      <c r="P14" s="125">
        <v>0</v>
      </c>
    </row>
    <row r="15" spans="1:16" x14ac:dyDescent="0.2">
      <c r="A15" s="1">
        <v>36687</v>
      </c>
      <c r="B15" s="48">
        <v>0</v>
      </c>
      <c r="C15" s="52">
        <v>0</v>
      </c>
      <c r="D15" s="53">
        <f t="shared" si="0"/>
        <v>992788</v>
      </c>
      <c r="E15" s="61">
        <v>0</v>
      </c>
      <c r="F15" s="52">
        <v>0</v>
      </c>
      <c r="G15" s="53">
        <f t="shared" si="1"/>
        <v>992788</v>
      </c>
      <c r="H15" s="61">
        <v>0</v>
      </c>
      <c r="I15" s="50">
        <v>0</v>
      </c>
      <c r="J15" s="53">
        <f t="shared" si="2"/>
        <v>992788</v>
      </c>
      <c r="K15" s="53">
        <v>0</v>
      </c>
      <c r="L15" s="124">
        <v>0</v>
      </c>
      <c r="M15" s="61">
        <v>0</v>
      </c>
      <c r="N15" s="124">
        <v>0</v>
      </c>
      <c r="O15" s="131">
        <v>0</v>
      </c>
      <c r="P15" s="125">
        <v>0</v>
      </c>
    </row>
    <row r="16" spans="1:16" x14ac:dyDescent="0.2">
      <c r="A16" s="1">
        <v>36688</v>
      </c>
      <c r="B16" s="48">
        <v>0</v>
      </c>
      <c r="C16" s="52">
        <v>0</v>
      </c>
      <c r="D16" s="53">
        <f t="shared" si="0"/>
        <v>992788</v>
      </c>
      <c r="E16" s="61">
        <v>0</v>
      </c>
      <c r="F16" s="52">
        <v>0</v>
      </c>
      <c r="G16" s="53">
        <f t="shared" si="1"/>
        <v>992788</v>
      </c>
      <c r="H16" s="61">
        <v>0</v>
      </c>
      <c r="I16" s="50">
        <v>0</v>
      </c>
      <c r="J16" s="53">
        <f t="shared" si="2"/>
        <v>992788</v>
      </c>
      <c r="K16" s="53">
        <v>0</v>
      </c>
      <c r="L16" s="124">
        <v>0</v>
      </c>
      <c r="M16" s="61">
        <v>0</v>
      </c>
      <c r="N16" s="124">
        <v>0</v>
      </c>
      <c r="O16" s="131">
        <v>0</v>
      </c>
      <c r="P16" s="125">
        <v>0</v>
      </c>
    </row>
    <row r="17" spans="1:16" x14ac:dyDescent="0.2">
      <c r="A17" s="1">
        <v>36689</v>
      </c>
      <c r="B17" s="48">
        <v>0</v>
      </c>
      <c r="C17" s="52">
        <v>0</v>
      </c>
      <c r="D17" s="53">
        <f t="shared" si="0"/>
        <v>992788</v>
      </c>
      <c r="E17" s="61">
        <v>0</v>
      </c>
      <c r="F17" s="52">
        <v>0</v>
      </c>
      <c r="G17" s="53">
        <f t="shared" si="1"/>
        <v>992788</v>
      </c>
      <c r="H17" s="61">
        <v>0</v>
      </c>
      <c r="I17" s="50">
        <v>0</v>
      </c>
      <c r="J17" s="53">
        <f t="shared" si="2"/>
        <v>992788</v>
      </c>
      <c r="K17" s="53">
        <v>0</v>
      </c>
      <c r="L17" s="124">
        <v>0</v>
      </c>
      <c r="M17" s="61">
        <v>0</v>
      </c>
      <c r="N17" s="124">
        <v>0</v>
      </c>
      <c r="O17" s="131">
        <v>0</v>
      </c>
      <c r="P17" s="125">
        <v>0</v>
      </c>
    </row>
    <row r="18" spans="1:16" x14ac:dyDescent="0.2">
      <c r="A18" s="1">
        <v>36690</v>
      </c>
      <c r="B18" s="48">
        <v>0</v>
      </c>
      <c r="C18" s="52">
        <v>0</v>
      </c>
      <c r="D18" s="53">
        <f t="shared" si="0"/>
        <v>992788</v>
      </c>
      <c r="E18" s="61">
        <v>0</v>
      </c>
      <c r="F18" s="52">
        <v>0</v>
      </c>
      <c r="G18" s="53">
        <f t="shared" si="1"/>
        <v>992788</v>
      </c>
      <c r="H18" s="61">
        <v>0</v>
      </c>
      <c r="I18" s="50">
        <v>0</v>
      </c>
      <c r="J18" s="53">
        <f t="shared" si="2"/>
        <v>992788</v>
      </c>
      <c r="K18" s="53">
        <v>0</v>
      </c>
      <c r="L18" s="124">
        <v>0</v>
      </c>
      <c r="M18" s="61">
        <v>0</v>
      </c>
      <c r="N18" s="124">
        <v>0</v>
      </c>
      <c r="O18" s="131">
        <v>0</v>
      </c>
      <c r="P18" s="125">
        <v>0</v>
      </c>
    </row>
    <row r="19" spans="1:16" x14ac:dyDescent="0.2">
      <c r="A19" s="1">
        <v>36691</v>
      </c>
      <c r="B19" s="48">
        <v>0</v>
      </c>
      <c r="C19" s="52">
        <v>0</v>
      </c>
      <c r="D19" s="53">
        <f t="shared" si="0"/>
        <v>992788</v>
      </c>
      <c r="E19" s="61">
        <v>0</v>
      </c>
      <c r="F19" s="52">
        <v>0</v>
      </c>
      <c r="G19" s="53">
        <f t="shared" si="1"/>
        <v>992788</v>
      </c>
      <c r="H19" s="61">
        <v>0</v>
      </c>
      <c r="I19" s="50">
        <v>0</v>
      </c>
      <c r="J19" s="53">
        <f t="shared" si="2"/>
        <v>992788</v>
      </c>
      <c r="K19" s="53">
        <v>0</v>
      </c>
      <c r="L19" s="124">
        <v>0</v>
      </c>
      <c r="M19" s="61">
        <v>0</v>
      </c>
      <c r="N19" s="124">
        <v>0</v>
      </c>
      <c r="O19" s="131">
        <v>0</v>
      </c>
      <c r="P19" s="125">
        <v>0</v>
      </c>
    </row>
    <row r="20" spans="1:16" x14ac:dyDescent="0.2">
      <c r="A20" s="1">
        <v>36692</v>
      </c>
      <c r="B20" s="48">
        <v>0</v>
      </c>
      <c r="C20" s="52">
        <v>0</v>
      </c>
      <c r="D20" s="53">
        <f t="shared" si="0"/>
        <v>992788</v>
      </c>
      <c r="E20" s="61">
        <v>0</v>
      </c>
      <c r="F20" s="52">
        <v>0</v>
      </c>
      <c r="G20" s="53">
        <f t="shared" si="1"/>
        <v>992788</v>
      </c>
      <c r="H20" s="61">
        <v>0</v>
      </c>
      <c r="I20" s="50">
        <v>0</v>
      </c>
      <c r="J20" s="53">
        <f t="shared" si="2"/>
        <v>992788</v>
      </c>
      <c r="K20" s="53">
        <v>0</v>
      </c>
      <c r="L20" s="124">
        <v>0</v>
      </c>
      <c r="M20" s="61">
        <v>0</v>
      </c>
      <c r="N20" s="124">
        <v>0</v>
      </c>
      <c r="O20" s="131">
        <v>0</v>
      </c>
      <c r="P20" s="125">
        <v>0</v>
      </c>
    </row>
    <row r="21" spans="1:16" x14ac:dyDescent="0.2">
      <c r="A21" s="1">
        <v>36693</v>
      </c>
      <c r="B21" s="48">
        <v>0</v>
      </c>
      <c r="C21" s="52">
        <v>0</v>
      </c>
      <c r="D21" s="53">
        <f t="shared" si="0"/>
        <v>992788</v>
      </c>
      <c r="E21" s="61">
        <v>0</v>
      </c>
      <c r="F21" s="52">
        <v>0</v>
      </c>
      <c r="G21" s="53">
        <f t="shared" si="1"/>
        <v>992788</v>
      </c>
      <c r="H21" s="61">
        <v>0</v>
      </c>
      <c r="I21" s="50">
        <v>0</v>
      </c>
      <c r="J21" s="53">
        <f t="shared" si="2"/>
        <v>992788</v>
      </c>
      <c r="K21" s="53">
        <v>0</v>
      </c>
      <c r="L21" s="124">
        <v>0</v>
      </c>
      <c r="M21" s="61">
        <v>0</v>
      </c>
      <c r="N21" s="124">
        <v>0</v>
      </c>
      <c r="O21" s="131">
        <v>0</v>
      </c>
      <c r="P21" s="125">
        <v>0</v>
      </c>
    </row>
    <row r="22" spans="1:16" x14ac:dyDescent="0.2">
      <c r="A22" s="1">
        <v>36694</v>
      </c>
      <c r="B22" s="48">
        <v>0</v>
      </c>
      <c r="C22" s="52">
        <v>0</v>
      </c>
      <c r="D22" s="53">
        <f t="shared" si="0"/>
        <v>992788</v>
      </c>
      <c r="E22" s="61">
        <v>0</v>
      </c>
      <c r="F22" s="52">
        <v>0</v>
      </c>
      <c r="G22" s="53">
        <f t="shared" si="1"/>
        <v>992788</v>
      </c>
      <c r="H22" s="61">
        <v>0</v>
      </c>
      <c r="I22" s="50">
        <v>0</v>
      </c>
      <c r="J22" s="53">
        <f t="shared" si="2"/>
        <v>992788</v>
      </c>
      <c r="K22" s="53">
        <v>0</v>
      </c>
      <c r="L22" s="124">
        <v>0</v>
      </c>
      <c r="M22" s="61">
        <v>0</v>
      </c>
      <c r="N22" s="124">
        <v>0</v>
      </c>
      <c r="O22" s="131">
        <v>0</v>
      </c>
      <c r="P22" s="125">
        <v>0</v>
      </c>
    </row>
    <row r="23" spans="1:16" x14ac:dyDescent="0.2">
      <c r="A23" s="1">
        <v>36695</v>
      </c>
      <c r="B23" s="48">
        <v>0</v>
      </c>
      <c r="C23" s="52">
        <v>0</v>
      </c>
      <c r="D23" s="53">
        <f t="shared" si="0"/>
        <v>992788</v>
      </c>
      <c r="E23" s="61">
        <v>0</v>
      </c>
      <c r="F23" s="52">
        <v>0</v>
      </c>
      <c r="G23" s="53">
        <f t="shared" si="1"/>
        <v>992788</v>
      </c>
      <c r="H23" s="61">
        <v>0</v>
      </c>
      <c r="I23" s="50">
        <v>0</v>
      </c>
      <c r="J23" s="53">
        <f t="shared" si="2"/>
        <v>992788</v>
      </c>
      <c r="K23" s="53">
        <v>0</v>
      </c>
      <c r="L23" s="124">
        <v>0</v>
      </c>
      <c r="M23" s="61">
        <v>0</v>
      </c>
      <c r="N23" s="124">
        <v>0</v>
      </c>
      <c r="O23" s="131">
        <v>0</v>
      </c>
      <c r="P23" s="125">
        <v>0</v>
      </c>
    </row>
    <row r="24" spans="1:16" x14ac:dyDescent="0.2">
      <c r="A24" s="1">
        <v>36696</v>
      </c>
      <c r="B24" s="48">
        <v>0</v>
      </c>
      <c r="C24" s="52">
        <v>0</v>
      </c>
      <c r="D24" s="53">
        <f t="shared" si="0"/>
        <v>992788</v>
      </c>
      <c r="E24" s="61">
        <v>0</v>
      </c>
      <c r="F24" s="52">
        <v>0</v>
      </c>
      <c r="G24" s="53">
        <f t="shared" si="1"/>
        <v>992788</v>
      </c>
      <c r="H24" s="61">
        <v>0</v>
      </c>
      <c r="I24" s="50">
        <v>0</v>
      </c>
      <c r="J24" s="53">
        <f t="shared" si="2"/>
        <v>992788</v>
      </c>
      <c r="K24" s="53">
        <v>0</v>
      </c>
      <c r="L24" s="124">
        <v>0</v>
      </c>
      <c r="M24" s="61">
        <v>0</v>
      </c>
      <c r="N24" s="124">
        <v>0</v>
      </c>
      <c r="O24" s="131">
        <v>0</v>
      </c>
      <c r="P24" s="125">
        <v>0</v>
      </c>
    </row>
    <row r="25" spans="1:16" x14ac:dyDescent="0.2">
      <c r="A25" s="1">
        <v>36697</v>
      </c>
      <c r="B25" s="48">
        <v>0</v>
      </c>
      <c r="C25" s="52">
        <v>0</v>
      </c>
      <c r="D25" s="53">
        <f t="shared" si="0"/>
        <v>992788</v>
      </c>
      <c r="E25" s="61">
        <v>0</v>
      </c>
      <c r="F25" s="52">
        <v>0</v>
      </c>
      <c r="G25" s="53">
        <f t="shared" si="1"/>
        <v>992788</v>
      </c>
      <c r="H25" s="61">
        <v>0</v>
      </c>
      <c r="I25" s="50">
        <v>4000</v>
      </c>
      <c r="J25" s="53">
        <f t="shared" si="2"/>
        <v>988788</v>
      </c>
      <c r="K25" s="53">
        <v>0</v>
      </c>
      <c r="L25" s="124">
        <v>0</v>
      </c>
      <c r="M25" s="61">
        <v>0</v>
      </c>
      <c r="N25" s="124">
        <v>0</v>
      </c>
      <c r="O25" s="131">
        <v>0</v>
      </c>
      <c r="P25" s="125">
        <v>0</v>
      </c>
    </row>
    <row r="26" spans="1:16" x14ac:dyDescent="0.2">
      <c r="A26" s="1">
        <v>36698</v>
      </c>
      <c r="B26" s="48">
        <v>0</v>
      </c>
      <c r="C26" s="52">
        <v>0</v>
      </c>
      <c r="D26" s="53">
        <f t="shared" si="0"/>
        <v>992788</v>
      </c>
      <c r="E26" s="61">
        <v>0</v>
      </c>
      <c r="F26" s="52">
        <v>0</v>
      </c>
      <c r="G26" s="53">
        <f t="shared" si="1"/>
        <v>992788</v>
      </c>
      <c r="H26" s="61">
        <v>0</v>
      </c>
      <c r="I26" s="50">
        <v>0</v>
      </c>
      <c r="J26" s="53">
        <f t="shared" si="2"/>
        <v>988788</v>
      </c>
      <c r="K26" s="53">
        <v>0</v>
      </c>
      <c r="L26" s="124">
        <v>0</v>
      </c>
      <c r="M26" s="61">
        <v>0</v>
      </c>
      <c r="N26" s="124">
        <v>0</v>
      </c>
      <c r="O26" s="131">
        <v>0</v>
      </c>
      <c r="P26" s="125">
        <v>0</v>
      </c>
    </row>
    <row r="27" spans="1:16" x14ac:dyDescent="0.2">
      <c r="A27" s="1">
        <v>36699</v>
      </c>
      <c r="B27" s="48">
        <v>0</v>
      </c>
      <c r="C27" s="52">
        <v>0</v>
      </c>
      <c r="D27" s="53">
        <f t="shared" si="0"/>
        <v>992788</v>
      </c>
      <c r="E27" s="61">
        <v>0</v>
      </c>
      <c r="F27" s="52">
        <v>0</v>
      </c>
      <c r="G27" s="53">
        <f t="shared" si="1"/>
        <v>992788</v>
      </c>
      <c r="H27" s="61">
        <v>0</v>
      </c>
      <c r="I27" s="50">
        <v>0</v>
      </c>
      <c r="J27" s="53">
        <f t="shared" si="2"/>
        <v>988788</v>
      </c>
      <c r="K27" s="53">
        <v>0</v>
      </c>
      <c r="L27" s="124">
        <v>0</v>
      </c>
      <c r="M27" s="61">
        <v>0</v>
      </c>
      <c r="N27" s="124">
        <v>0</v>
      </c>
      <c r="O27" s="131">
        <v>0</v>
      </c>
      <c r="P27" s="125">
        <v>0</v>
      </c>
    </row>
    <row r="28" spans="1:16" x14ac:dyDescent="0.2">
      <c r="A28" s="1">
        <v>36700</v>
      </c>
      <c r="B28" s="48">
        <v>0</v>
      </c>
      <c r="C28" s="52">
        <v>0</v>
      </c>
      <c r="D28" s="53">
        <f t="shared" si="0"/>
        <v>992788</v>
      </c>
      <c r="E28" s="61">
        <v>0</v>
      </c>
      <c r="F28" s="52">
        <v>0</v>
      </c>
      <c r="G28" s="53">
        <f t="shared" si="1"/>
        <v>992788</v>
      </c>
      <c r="H28" s="61">
        <v>0</v>
      </c>
      <c r="I28" s="50">
        <v>0</v>
      </c>
      <c r="J28" s="53">
        <f t="shared" si="2"/>
        <v>988788</v>
      </c>
      <c r="K28" s="53">
        <v>0</v>
      </c>
      <c r="L28" s="124">
        <v>0</v>
      </c>
      <c r="M28" s="61">
        <v>0</v>
      </c>
      <c r="N28" s="55">
        <v>0</v>
      </c>
      <c r="O28" s="131">
        <v>0</v>
      </c>
      <c r="P28" s="125">
        <v>0</v>
      </c>
    </row>
    <row r="29" spans="1:16" x14ac:dyDescent="0.2">
      <c r="A29" s="1">
        <v>36701</v>
      </c>
      <c r="B29" s="48">
        <v>0</v>
      </c>
      <c r="C29" s="52">
        <v>0</v>
      </c>
      <c r="D29" s="53">
        <f t="shared" si="0"/>
        <v>992788</v>
      </c>
      <c r="E29" s="61">
        <v>0</v>
      </c>
      <c r="F29" s="52">
        <v>0</v>
      </c>
      <c r="G29" s="53">
        <f t="shared" si="1"/>
        <v>992788</v>
      </c>
      <c r="H29" s="61">
        <v>1656</v>
      </c>
      <c r="I29" s="50">
        <v>1008</v>
      </c>
      <c r="J29" s="53">
        <f t="shared" si="2"/>
        <v>989436</v>
      </c>
      <c r="K29" s="53">
        <v>0</v>
      </c>
      <c r="L29" s="124">
        <v>0</v>
      </c>
      <c r="M29" s="61">
        <v>0</v>
      </c>
      <c r="N29" s="55">
        <v>0</v>
      </c>
      <c r="O29" s="131">
        <v>0</v>
      </c>
      <c r="P29" s="125">
        <v>0</v>
      </c>
    </row>
    <row r="30" spans="1:16" x14ac:dyDescent="0.2">
      <c r="A30" s="1">
        <v>36702</v>
      </c>
      <c r="B30" s="48">
        <v>0</v>
      </c>
      <c r="C30" s="52">
        <v>0</v>
      </c>
      <c r="D30" s="53">
        <f t="shared" si="0"/>
        <v>992788</v>
      </c>
      <c r="E30" s="61">
        <v>0</v>
      </c>
      <c r="F30" s="52">
        <v>0</v>
      </c>
      <c r="G30" s="53">
        <f t="shared" si="1"/>
        <v>992788</v>
      </c>
      <c r="H30" s="61">
        <v>1656</v>
      </c>
      <c r="I30" s="50">
        <v>1008</v>
      </c>
      <c r="J30" s="53">
        <f t="shared" si="2"/>
        <v>990084</v>
      </c>
      <c r="K30" s="53">
        <v>0</v>
      </c>
      <c r="L30" s="124">
        <v>0</v>
      </c>
      <c r="M30" s="61">
        <v>0</v>
      </c>
      <c r="N30" s="55">
        <v>0</v>
      </c>
      <c r="O30" s="131">
        <v>0</v>
      </c>
      <c r="P30" s="125">
        <v>0</v>
      </c>
    </row>
    <row r="31" spans="1:16" x14ac:dyDescent="0.2">
      <c r="A31" s="1">
        <v>36703</v>
      </c>
      <c r="B31" s="48">
        <v>0</v>
      </c>
      <c r="C31" s="52">
        <v>0</v>
      </c>
      <c r="D31" s="53">
        <f t="shared" si="0"/>
        <v>992788</v>
      </c>
      <c r="E31" s="61">
        <v>0</v>
      </c>
      <c r="F31" s="52">
        <v>0</v>
      </c>
      <c r="G31" s="53">
        <f t="shared" si="1"/>
        <v>992788</v>
      </c>
      <c r="H31" s="61">
        <v>1656</v>
      </c>
      <c r="I31" s="50">
        <v>1008</v>
      </c>
      <c r="J31" s="53">
        <f t="shared" si="2"/>
        <v>990732</v>
      </c>
      <c r="K31" s="53">
        <v>0</v>
      </c>
      <c r="L31" s="52">
        <v>0</v>
      </c>
      <c r="M31" s="61">
        <v>0</v>
      </c>
      <c r="N31" s="55">
        <v>0</v>
      </c>
      <c r="O31" s="131">
        <v>0</v>
      </c>
      <c r="P31" s="125">
        <v>0</v>
      </c>
    </row>
    <row r="32" spans="1:16" x14ac:dyDescent="0.2">
      <c r="A32" s="1">
        <v>36704</v>
      </c>
      <c r="B32" s="48">
        <v>0</v>
      </c>
      <c r="C32" s="52">
        <v>0</v>
      </c>
      <c r="D32" s="53">
        <f t="shared" si="0"/>
        <v>992788</v>
      </c>
      <c r="E32" s="61">
        <v>0</v>
      </c>
      <c r="F32" s="52">
        <v>0</v>
      </c>
      <c r="G32" s="53">
        <f t="shared" si="1"/>
        <v>992788</v>
      </c>
      <c r="H32" s="61">
        <v>0</v>
      </c>
      <c r="I32" s="50">
        <v>0</v>
      </c>
      <c r="J32" s="53">
        <f t="shared" si="2"/>
        <v>990732</v>
      </c>
      <c r="K32" s="53">
        <v>0</v>
      </c>
      <c r="L32" s="124">
        <v>0</v>
      </c>
      <c r="M32" s="61">
        <v>0</v>
      </c>
      <c r="N32" s="55">
        <v>0</v>
      </c>
      <c r="O32" s="131">
        <v>0</v>
      </c>
      <c r="P32" s="125">
        <v>0</v>
      </c>
    </row>
    <row r="33" spans="1:16" x14ac:dyDescent="0.2">
      <c r="A33" s="1">
        <v>36705</v>
      </c>
      <c r="B33" s="48">
        <v>0</v>
      </c>
      <c r="C33" s="52">
        <v>0</v>
      </c>
      <c r="D33" s="53">
        <f t="shared" si="0"/>
        <v>992788</v>
      </c>
      <c r="E33" s="61">
        <v>0</v>
      </c>
      <c r="F33" s="52">
        <v>0</v>
      </c>
      <c r="G33" s="53">
        <f t="shared" si="1"/>
        <v>992788</v>
      </c>
      <c r="H33" s="61">
        <v>0</v>
      </c>
      <c r="I33" s="50">
        <v>0</v>
      </c>
      <c r="J33" s="53">
        <f t="shared" si="2"/>
        <v>990732</v>
      </c>
      <c r="K33" s="53">
        <v>0</v>
      </c>
      <c r="L33" s="124">
        <v>0</v>
      </c>
      <c r="M33" s="61">
        <v>0</v>
      </c>
      <c r="N33" s="55">
        <v>0</v>
      </c>
      <c r="O33" s="131">
        <v>0</v>
      </c>
      <c r="P33" s="125">
        <v>0</v>
      </c>
    </row>
    <row r="34" spans="1:16" x14ac:dyDescent="0.2">
      <c r="A34" s="1">
        <v>36706</v>
      </c>
      <c r="B34" s="48">
        <v>0</v>
      </c>
      <c r="C34" s="52">
        <v>0</v>
      </c>
      <c r="D34" s="53">
        <f t="shared" si="0"/>
        <v>992788</v>
      </c>
      <c r="E34" s="61">
        <v>0</v>
      </c>
      <c r="F34" s="52">
        <v>0</v>
      </c>
      <c r="G34" s="53">
        <f t="shared" si="1"/>
        <v>992788</v>
      </c>
      <c r="H34" s="61">
        <v>0</v>
      </c>
      <c r="I34" s="50">
        <v>0</v>
      </c>
      <c r="J34" s="53">
        <f t="shared" si="2"/>
        <v>990732</v>
      </c>
      <c r="K34" s="53">
        <v>0</v>
      </c>
      <c r="L34" s="124">
        <v>0</v>
      </c>
      <c r="M34" s="61">
        <v>0</v>
      </c>
      <c r="N34" s="55">
        <v>0</v>
      </c>
      <c r="O34" s="131">
        <v>0</v>
      </c>
      <c r="P34" s="125">
        <v>0</v>
      </c>
    </row>
    <row r="35" spans="1:16" x14ac:dyDescent="0.2">
      <c r="A35" s="1">
        <v>36707</v>
      </c>
      <c r="B35" s="48">
        <v>0</v>
      </c>
      <c r="C35" s="52">
        <v>0</v>
      </c>
      <c r="D35" s="53">
        <f t="shared" si="0"/>
        <v>992788</v>
      </c>
      <c r="E35" s="61">
        <v>0</v>
      </c>
      <c r="F35" s="56">
        <v>0</v>
      </c>
      <c r="G35" s="53">
        <f t="shared" si="1"/>
        <v>992788</v>
      </c>
      <c r="H35" s="61">
        <v>0</v>
      </c>
      <c r="I35" s="50">
        <v>0</v>
      </c>
      <c r="J35" s="53">
        <f t="shared" si="2"/>
        <v>990732</v>
      </c>
      <c r="K35" s="53">
        <v>0</v>
      </c>
      <c r="L35" s="55">
        <v>0</v>
      </c>
      <c r="M35" s="61">
        <v>0</v>
      </c>
      <c r="N35" s="55">
        <v>0</v>
      </c>
      <c r="O35" s="131">
        <v>0</v>
      </c>
      <c r="P35" s="125">
        <v>0</v>
      </c>
    </row>
    <row r="36" spans="1:16" x14ac:dyDescent="0.2">
      <c r="A36" s="1" t="s">
        <v>11</v>
      </c>
      <c r="B36" s="48"/>
      <c r="C36" s="53"/>
      <c r="D36" s="53"/>
      <c r="E36" s="53"/>
      <c r="F36" s="53"/>
      <c r="G36" s="53"/>
      <c r="H36" s="53"/>
      <c r="I36" s="53"/>
      <c r="J36" s="53"/>
      <c r="K36" s="53"/>
      <c r="L36" s="135"/>
      <c r="M36" s="53"/>
      <c r="N36" s="55"/>
      <c r="O36" s="131"/>
      <c r="P36" s="125"/>
    </row>
    <row r="37" spans="1:16" x14ac:dyDescent="0.2">
      <c r="A37" s="2" t="s">
        <v>33</v>
      </c>
      <c r="B37" s="25">
        <v>990732</v>
      </c>
      <c r="C37" s="25">
        <f>SUM(C6:C35)</f>
        <v>0</v>
      </c>
      <c r="D37" s="25"/>
      <c r="E37" s="25">
        <f>SUM(E6:E35)</f>
        <v>0</v>
      </c>
      <c r="F37" s="25">
        <f>SUM(F6:F35)</f>
        <v>0</v>
      </c>
      <c r="G37" s="6"/>
      <c r="H37" s="25">
        <f>SUM(H6:H35)</f>
        <v>4968</v>
      </c>
      <c r="I37" s="25">
        <f>SUM(I6:I35)</f>
        <v>7024</v>
      </c>
      <c r="J37" s="6">
        <v>0</v>
      </c>
      <c r="K37" s="25">
        <f>SUM(SUM(K6:K35)+SUM(M6:M35)+K5+SUM(L6:L35)+SUM(N6:N35))+SUM(O6:O37)-SUM(P6:P37)</f>
        <v>998964</v>
      </c>
      <c r="L37" s="25"/>
      <c r="M37" s="25"/>
      <c r="N37" s="120"/>
      <c r="O37" s="132">
        <v>0</v>
      </c>
      <c r="P37" s="126">
        <v>0</v>
      </c>
    </row>
    <row r="38" spans="1:16" x14ac:dyDescent="0.2">
      <c r="A38" s="2" t="s">
        <v>4</v>
      </c>
      <c r="B38" s="26">
        <v>1371225</v>
      </c>
      <c r="C38" s="16"/>
      <c r="D38" s="16"/>
      <c r="E38" s="16"/>
      <c r="F38" s="16"/>
      <c r="G38" s="16"/>
      <c r="H38" s="16"/>
      <c r="I38" s="16"/>
      <c r="J38" s="37"/>
      <c r="K38" s="26">
        <v>999975</v>
      </c>
      <c r="L38" s="23"/>
      <c r="M38" s="46"/>
      <c r="N38" s="47"/>
      <c r="O38" s="127"/>
      <c r="P38" s="47"/>
    </row>
    <row r="39" spans="1:16" ht="13.5" thickBot="1" x14ac:dyDescent="0.25">
      <c r="A39" s="2" t="s">
        <v>5</v>
      </c>
      <c r="B39" s="27">
        <f>+B38-B37</f>
        <v>380493</v>
      </c>
      <c r="C39" s="38"/>
      <c r="D39" s="38"/>
      <c r="E39" s="39"/>
      <c r="F39" s="39"/>
      <c r="G39" s="39"/>
      <c r="H39" s="39"/>
      <c r="I39" s="39"/>
      <c r="J39" s="40"/>
      <c r="K39" s="27">
        <f>+K38-K37</f>
        <v>1011</v>
      </c>
      <c r="L39" s="28"/>
      <c r="M39" s="29"/>
      <c r="N39" s="30"/>
      <c r="O39" s="128"/>
      <c r="P39" s="129"/>
    </row>
    <row r="40" spans="1:16" ht="14.25" thickTop="1" thickBot="1" x14ac:dyDescent="0.25">
      <c r="A40" s="94" t="s">
        <v>24</v>
      </c>
      <c r="B40" s="96">
        <f>+B37+K37</f>
        <v>1989696</v>
      </c>
    </row>
    <row r="41" spans="1:16" ht="13.5" thickTop="1" x14ac:dyDescent="0.2"/>
    <row r="42" spans="1:16" x14ac:dyDescent="0.2">
      <c r="A42" t="s">
        <v>28</v>
      </c>
    </row>
  </sheetData>
  <mergeCells count="5">
    <mergeCell ref="A1:O1"/>
    <mergeCell ref="B2:E2"/>
    <mergeCell ref="K2:L2"/>
    <mergeCell ref="K3:N3"/>
    <mergeCell ref="B3:J3"/>
  </mergeCells>
  <pageMargins left="0" right="0" top="0.5" bottom="0.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E6" sqref="E6"/>
    </sheetView>
  </sheetViews>
  <sheetFormatPr defaultRowHeight="12.75" x14ac:dyDescent="0.2"/>
  <cols>
    <col min="1" max="1" width="21" customWidth="1"/>
    <col min="2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/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">
      <c r="B4" s="19" t="s">
        <v>8</v>
      </c>
      <c r="C4" s="8" t="s">
        <v>7</v>
      </c>
      <c r="D4" s="11" t="s">
        <v>9</v>
      </c>
      <c r="E4" s="15"/>
      <c r="F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ht="13.5" thickBot="1" x14ac:dyDescent="0.25">
      <c r="A5" s="2" t="s">
        <v>2</v>
      </c>
      <c r="B5" s="21">
        <f>+June00GulfCoast!B37</f>
        <v>990732</v>
      </c>
      <c r="C5" s="9"/>
      <c r="D5" s="4"/>
      <c r="E5" s="4"/>
      <c r="F5" s="34"/>
      <c r="G5" s="21">
        <f>+June00GulfCoast!K37</f>
        <v>998964</v>
      </c>
      <c r="H5" s="9"/>
      <c r="I5" s="14"/>
      <c r="J5" s="22"/>
    </row>
    <row r="6" spans="1:11" ht="13.5" thickBot="1" x14ac:dyDescent="0.25">
      <c r="A6" s="1">
        <v>36708</v>
      </c>
      <c r="B6" s="58">
        <v>1862</v>
      </c>
      <c r="C6" s="49">
        <v>0</v>
      </c>
      <c r="D6" s="60">
        <v>0</v>
      </c>
      <c r="E6" s="53"/>
      <c r="F6" s="50">
        <v>0</v>
      </c>
      <c r="G6" s="58"/>
      <c r="H6" s="53">
        <v>0</v>
      </c>
      <c r="I6" s="60">
        <v>0</v>
      </c>
      <c r="J6" s="51">
        <v>0</v>
      </c>
    </row>
    <row r="7" spans="1:11" ht="13.5" thickBot="1" x14ac:dyDescent="0.25">
      <c r="A7" s="1">
        <v>36709</v>
      </c>
      <c r="B7" s="59">
        <v>1862</v>
      </c>
      <c r="C7" s="56">
        <v>0</v>
      </c>
      <c r="D7" s="61">
        <v>0</v>
      </c>
      <c r="E7" s="53"/>
      <c r="F7" s="50">
        <v>0</v>
      </c>
      <c r="G7" s="58">
        <v>0</v>
      </c>
      <c r="H7" s="53">
        <v>0</v>
      </c>
      <c r="I7" s="61">
        <v>0</v>
      </c>
      <c r="J7" s="54">
        <v>0</v>
      </c>
    </row>
    <row r="8" spans="1:11" ht="13.5" thickBot="1" x14ac:dyDescent="0.25">
      <c r="A8" s="1">
        <v>36710</v>
      </c>
      <c r="B8" s="59">
        <v>1862</v>
      </c>
      <c r="C8" s="56">
        <v>0</v>
      </c>
      <c r="D8" s="61">
        <v>0</v>
      </c>
      <c r="E8" s="53"/>
      <c r="F8" s="50">
        <v>0</v>
      </c>
      <c r="G8" s="58"/>
      <c r="H8" s="53">
        <v>0</v>
      </c>
      <c r="I8" s="61">
        <v>0</v>
      </c>
      <c r="J8" s="54">
        <v>0</v>
      </c>
    </row>
    <row r="9" spans="1:11" ht="13.5" thickBot="1" x14ac:dyDescent="0.25">
      <c r="A9" s="1">
        <v>36711</v>
      </c>
      <c r="B9" s="59">
        <v>1862</v>
      </c>
      <c r="C9" s="56">
        <v>0</v>
      </c>
      <c r="D9" s="61">
        <v>0</v>
      </c>
      <c r="E9" s="53"/>
      <c r="F9" s="50">
        <v>0</v>
      </c>
      <c r="G9" s="58"/>
      <c r="H9" s="53">
        <v>0</v>
      </c>
      <c r="I9" s="61">
        <v>0</v>
      </c>
      <c r="J9" s="54">
        <v>0</v>
      </c>
    </row>
    <row r="10" spans="1:11" ht="13.5" thickBot="1" x14ac:dyDescent="0.25">
      <c r="A10" s="1">
        <v>36712</v>
      </c>
      <c r="B10" s="59">
        <v>1862</v>
      </c>
      <c r="C10" s="56">
        <v>0</v>
      </c>
      <c r="D10" s="61">
        <v>0</v>
      </c>
      <c r="E10" s="53"/>
      <c r="F10" s="50">
        <v>0</v>
      </c>
      <c r="G10" s="58"/>
      <c r="H10" s="53">
        <v>0</v>
      </c>
      <c r="I10" s="61">
        <v>0</v>
      </c>
      <c r="J10" s="54">
        <v>0</v>
      </c>
    </row>
    <row r="11" spans="1:11" ht="13.5" thickBot="1" x14ac:dyDescent="0.25">
      <c r="A11" s="1">
        <v>36713</v>
      </c>
      <c r="B11" s="59">
        <v>1862</v>
      </c>
      <c r="C11" s="52">
        <v>0</v>
      </c>
      <c r="D11" s="61">
        <v>0</v>
      </c>
      <c r="E11" s="53"/>
      <c r="F11" s="50">
        <v>0</v>
      </c>
      <c r="G11" s="58"/>
      <c r="H11" s="55">
        <v>0</v>
      </c>
      <c r="I11" s="61">
        <v>0</v>
      </c>
      <c r="J11" s="54">
        <v>0</v>
      </c>
    </row>
    <row r="12" spans="1:11" ht="13.5" thickBot="1" x14ac:dyDescent="0.25">
      <c r="A12" s="1">
        <v>36714</v>
      </c>
      <c r="B12" s="59">
        <v>1862</v>
      </c>
      <c r="C12" s="52">
        <v>0</v>
      </c>
      <c r="D12" s="61">
        <v>0</v>
      </c>
      <c r="E12" s="53"/>
      <c r="F12" s="50">
        <v>0</v>
      </c>
      <c r="G12" s="58"/>
      <c r="H12" s="55">
        <v>0</v>
      </c>
      <c r="I12" s="61">
        <v>0</v>
      </c>
      <c r="J12" s="54">
        <v>0</v>
      </c>
    </row>
    <row r="13" spans="1:11" ht="13.5" thickBot="1" x14ac:dyDescent="0.25">
      <c r="A13" s="1">
        <v>36715</v>
      </c>
      <c r="B13" s="59">
        <v>1862</v>
      </c>
      <c r="C13" s="52">
        <v>0</v>
      </c>
      <c r="D13" s="61">
        <v>0</v>
      </c>
      <c r="E13" s="53"/>
      <c r="F13" s="50">
        <v>0</v>
      </c>
      <c r="G13" s="58"/>
      <c r="H13" s="55">
        <v>0</v>
      </c>
      <c r="I13" s="61">
        <v>0</v>
      </c>
      <c r="J13" s="54">
        <v>0</v>
      </c>
    </row>
    <row r="14" spans="1:11" ht="13.5" thickBot="1" x14ac:dyDescent="0.25">
      <c r="A14" s="1">
        <v>36716</v>
      </c>
      <c r="B14" s="59">
        <v>1862</v>
      </c>
      <c r="C14" s="52">
        <v>0</v>
      </c>
      <c r="D14" s="61">
        <v>0</v>
      </c>
      <c r="E14" s="53"/>
      <c r="F14" s="50">
        <v>0</v>
      </c>
      <c r="G14" s="58"/>
      <c r="H14" s="55">
        <v>0</v>
      </c>
      <c r="I14" s="61">
        <v>0</v>
      </c>
      <c r="J14" s="54">
        <v>0</v>
      </c>
    </row>
    <row r="15" spans="1:11" ht="13.5" thickBot="1" x14ac:dyDescent="0.25">
      <c r="A15" s="1">
        <v>36717</v>
      </c>
      <c r="B15" s="48">
        <v>0</v>
      </c>
      <c r="C15" s="52">
        <v>0</v>
      </c>
      <c r="D15" s="61">
        <v>0</v>
      </c>
      <c r="E15" s="53"/>
      <c r="F15" s="50">
        <v>0</v>
      </c>
      <c r="G15" s="58"/>
      <c r="H15" s="55">
        <v>0</v>
      </c>
      <c r="I15" s="61">
        <v>0</v>
      </c>
      <c r="J15" s="54">
        <v>0</v>
      </c>
    </row>
    <row r="16" spans="1:11" ht="13.5" thickBot="1" x14ac:dyDescent="0.25">
      <c r="A16" s="1">
        <v>36718</v>
      </c>
      <c r="B16" s="48">
        <v>0</v>
      </c>
      <c r="C16" s="52">
        <v>0</v>
      </c>
      <c r="D16" s="61">
        <v>0</v>
      </c>
      <c r="E16" s="53"/>
      <c r="F16" s="50">
        <v>0</v>
      </c>
      <c r="G16" s="58"/>
      <c r="H16" s="55">
        <v>0</v>
      </c>
      <c r="I16" s="61">
        <v>0</v>
      </c>
      <c r="J16" s="54">
        <v>0</v>
      </c>
    </row>
    <row r="17" spans="1:10" ht="13.5" thickBot="1" x14ac:dyDescent="0.25">
      <c r="A17" s="1">
        <v>36719</v>
      </c>
      <c r="B17" s="48">
        <v>0</v>
      </c>
      <c r="C17" s="52">
        <v>0</v>
      </c>
      <c r="D17" s="61">
        <v>0</v>
      </c>
      <c r="E17" s="53"/>
      <c r="F17" s="50">
        <v>0</v>
      </c>
      <c r="G17" s="58"/>
      <c r="H17" s="55">
        <v>0</v>
      </c>
      <c r="I17" s="61">
        <v>0</v>
      </c>
      <c r="J17" s="54">
        <v>0</v>
      </c>
    </row>
    <row r="18" spans="1:10" ht="13.5" thickBot="1" x14ac:dyDescent="0.25">
      <c r="A18" s="1">
        <v>36720</v>
      </c>
      <c r="B18" s="48">
        <v>0</v>
      </c>
      <c r="C18" s="52">
        <v>0</v>
      </c>
      <c r="D18" s="61">
        <v>0</v>
      </c>
      <c r="E18" s="53"/>
      <c r="F18" s="50">
        <v>0</v>
      </c>
      <c r="G18" s="58"/>
      <c r="H18" s="55">
        <v>0</v>
      </c>
      <c r="I18" s="61">
        <v>0</v>
      </c>
      <c r="J18" s="54">
        <v>0</v>
      </c>
    </row>
    <row r="19" spans="1:10" ht="13.5" thickBot="1" x14ac:dyDescent="0.25">
      <c r="A19" s="1">
        <v>36721</v>
      </c>
      <c r="B19" s="48">
        <v>0</v>
      </c>
      <c r="C19" s="52">
        <v>0</v>
      </c>
      <c r="D19" s="61">
        <v>0</v>
      </c>
      <c r="E19" s="53"/>
      <c r="F19" s="50">
        <v>0</v>
      </c>
      <c r="G19" s="58"/>
      <c r="H19" s="55">
        <v>0</v>
      </c>
      <c r="I19" s="61">
        <v>0</v>
      </c>
      <c r="J19" s="54">
        <v>0</v>
      </c>
    </row>
    <row r="20" spans="1:10" ht="13.5" thickBot="1" x14ac:dyDescent="0.25">
      <c r="A20" s="1">
        <v>36722</v>
      </c>
      <c r="B20" s="48">
        <v>0</v>
      </c>
      <c r="C20" s="52">
        <v>0</v>
      </c>
      <c r="D20" s="61">
        <v>0</v>
      </c>
      <c r="E20" s="53"/>
      <c r="F20" s="50">
        <v>0</v>
      </c>
      <c r="G20" s="58"/>
      <c r="H20" s="55">
        <v>0</v>
      </c>
      <c r="I20" s="61">
        <v>0</v>
      </c>
      <c r="J20" s="54">
        <v>0</v>
      </c>
    </row>
    <row r="21" spans="1:10" ht="13.5" thickBot="1" x14ac:dyDescent="0.25">
      <c r="A21" s="1">
        <v>36723</v>
      </c>
      <c r="B21" s="48">
        <v>0</v>
      </c>
      <c r="C21" s="52">
        <v>0</v>
      </c>
      <c r="D21" s="61">
        <v>0</v>
      </c>
      <c r="E21" s="53"/>
      <c r="F21" s="50">
        <v>0</v>
      </c>
      <c r="G21" s="58"/>
      <c r="H21" s="55">
        <v>0</v>
      </c>
      <c r="I21" s="61">
        <v>0</v>
      </c>
      <c r="J21" s="54">
        <v>0</v>
      </c>
    </row>
    <row r="22" spans="1:10" ht="13.5" thickBot="1" x14ac:dyDescent="0.25">
      <c r="A22" s="1">
        <v>36724</v>
      </c>
      <c r="B22" s="48">
        <v>0</v>
      </c>
      <c r="C22" s="52">
        <v>0</v>
      </c>
      <c r="D22" s="61">
        <v>0</v>
      </c>
      <c r="E22" s="53"/>
      <c r="F22" s="50">
        <v>0</v>
      </c>
      <c r="G22" s="58"/>
      <c r="H22" s="55">
        <v>0</v>
      </c>
      <c r="I22" s="61">
        <v>0</v>
      </c>
      <c r="J22" s="54">
        <v>0</v>
      </c>
    </row>
    <row r="23" spans="1:10" ht="13.5" thickBot="1" x14ac:dyDescent="0.25">
      <c r="A23" s="1">
        <v>36725</v>
      </c>
      <c r="B23" s="48">
        <v>0</v>
      </c>
      <c r="C23" s="52">
        <v>0</v>
      </c>
      <c r="D23" s="61">
        <v>0</v>
      </c>
      <c r="E23" s="53"/>
      <c r="F23" s="50">
        <v>0</v>
      </c>
      <c r="G23" s="58"/>
      <c r="H23" s="55">
        <v>0</v>
      </c>
      <c r="I23" s="61">
        <v>0</v>
      </c>
      <c r="J23" s="54">
        <v>0</v>
      </c>
    </row>
    <row r="24" spans="1:10" ht="13.5" thickBot="1" x14ac:dyDescent="0.25">
      <c r="A24" s="1">
        <v>36726</v>
      </c>
      <c r="B24" s="48">
        <v>0</v>
      </c>
      <c r="C24" s="52">
        <v>0</v>
      </c>
      <c r="D24" s="61">
        <v>0</v>
      </c>
      <c r="E24" s="53"/>
      <c r="F24" s="50">
        <v>0</v>
      </c>
      <c r="G24" s="58"/>
      <c r="H24" s="55">
        <v>0</v>
      </c>
      <c r="I24" s="61">
        <v>0</v>
      </c>
      <c r="J24" s="54">
        <v>0</v>
      </c>
    </row>
    <row r="25" spans="1:10" ht="13.5" thickBot="1" x14ac:dyDescent="0.25">
      <c r="A25" s="1">
        <v>36727</v>
      </c>
      <c r="B25" s="48">
        <v>0</v>
      </c>
      <c r="C25" s="52">
        <v>0</v>
      </c>
      <c r="D25" s="61">
        <v>0</v>
      </c>
      <c r="E25" s="53"/>
      <c r="F25" s="50">
        <v>0</v>
      </c>
      <c r="G25" s="58"/>
      <c r="H25" s="55">
        <v>0</v>
      </c>
      <c r="I25" s="61">
        <v>0</v>
      </c>
      <c r="J25" s="54">
        <v>0</v>
      </c>
    </row>
    <row r="26" spans="1:10" ht="13.5" thickBot="1" x14ac:dyDescent="0.25">
      <c r="A26" s="1">
        <v>36728</v>
      </c>
      <c r="B26" s="48">
        <v>0</v>
      </c>
      <c r="C26" s="52">
        <v>0</v>
      </c>
      <c r="D26" s="61">
        <v>0</v>
      </c>
      <c r="E26" s="53"/>
      <c r="F26" s="50">
        <v>0</v>
      </c>
      <c r="G26" s="58"/>
      <c r="H26" s="55">
        <v>0</v>
      </c>
      <c r="I26" s="61">
        <v>0</v>
      </c>
      <c r="J26" s="54">
        <v>0</v>
      </c>
    </row>
    <row r="27" spans="1:10" ht="13.5" thickBot="1" x14ac:dyDescent="0.25">
      <c r="A27" s="1">
        <v>36729</v>
      </c>
      <c r="B27" s="48">
        <v>0</v>
      </c>
      <c r="C27" s="52">
        <v>0</v>
      </c>
      <c r="D27" s="61">
        <v>0</v>
      </c>
      <c r="E27" s="53"/>
      <c r="F27" s="50">
        <v>0</v>
      </c>
      <c r="G27" s="58"/>
      <c r="H27" s="55">
        <v>0</v>
      </c>
      <c r="I27" s="61">
        <v>0</v>
      </c>
      <c r="J27" s="54">
        <v>0</v>
      </c>
    </row>
    <row r="28" spans="1:10" ht="13.5" thickBot="1" x14ac:dyDescent="0.25">
      <c r="A28" s="1">
        <v>36730</v>
      </c>
      <c r="B28" s="48">
        <v>0</v>
      </c>
      <c r="C28" s="52">
        <v>0</v>
      </c>
      <c r="D28" s="61">
        <v>0</v>
      </c>
      <c r="E28" s="53"/>
      <c r="F28" s="50">
        <v>0</v>
      </c>
      <c r="G28" s="58"/>
      <c r="H28" s="55">
        <v>0</v>
      </c>
      <c r="I28" s="61">
        <v>0</v>
      </c>
      <c r="J28" s="54">
        <v>0</v>
      </c>
    </row>
    <row r="29" spans="1:10" ht="13.5" thickBot="1" x14ac:dyDescent="0.25">
      <c r="A29" s="1">
        <v>36731</v>
      </c>
      <c r="B29" s="48">
        <v>0</v>
      </c>
      <c r="C29" s="52">
        <v>0</v>
      </c>
      <c r="D29" s="61">
        <v>0</v>
      </c>
      <c r="E29" s="53"/>
      <c r="F29" s="50">
        <v>0</v>
      </c>
      <c r="G29" s="58"/>
      <c r="H29" s="55">
        <v>0</v>
      </c>
      <c r="I29" s="61">
        <v>0</v>
      </c>
      <c r="J29" s="54">
        <v>0</v>
      </c>
    </row>
    <row r="30" spans="1:10" ht="13.5" thickBot="1" x14ac:dyDescent="0.25">
      <c r="A30" s="1">
        <v>36732</v>
      </c>
      <c r="B30" s="48">
        <v>0</v>
      </c>
      <c r="C30" s="52">
        <v>0</v>
      </c>
      <c r="D30" s="61">
        <v>0</v>
      </c>
      <c r="E30" s="53"/>
      <c r="F30" s="50">
        <v>0</v>
      </c>
      <c r="G30" s="58"/>
      <c r="H30" s="55">
        <v>0</v>
      </c>
      <c r="I30" s="61">
        <v>0</v>
      </c>
      <c r="J30" s="54">
        <v>0</v>
      </c>
    </row>
    <row r="31" spans="1:10" ht="13.5" thickBot="1" x14ac:dyDescent="0.25">
      <c r="A31" s="1">
        <v>36733</v>
      </c>
      <c r="B31" s="48">
        <v>0</v>
      </c>
      <c r="C31" s="52">
        <v>0</v>
      </c>
      <c r="D31" s="61">
        <v>0</v>
      </c>
      <c r="E31" s="53"/>
      <c r="F31" s="50">
        <v>0</v>
      </c>
      <c r="G31" s="58"/>
      <c r="H31" s="56">
        <v>0</v>
      </c>
      <c r="I31" s="61">
        <v>0</v>
      </c>
      <c r="J31" s="54">
        <v>0</v>
      </c>
    </row>
    <row r="32" spans="1:10" ht="13.5" thickBot="1" x14ac:dyDescent="0.25">
      <c r="A32" s="1">
        <v>36734</v>
      </c>
      <c r="B32" s="48">
        <v>0</v>
      </c>
      <c r="C32" s="52">
        <v>0</v>
      </c>
      <c r="D32" s="61">
        <v>0</v>
      </c>
      <c r="E32" s="53"/>
      <c r="F32" s="50">
        <v>0</v>
      </c>
      <c r="G32" s="58"/>
      <c r="H32" s="55">
        <v>0</v>
      </c>
      <c r="I32" s="61">
        <v>0</v>
      </c>
      <c r="J32" s="54">
        <v>0</v>
      </c>
    </row>
    <row r="33" spans="1:10" ht="13.5" thickBot="1" x14ac:dyDescent="0.25">
      <c r="A33" s="1">
        <v>36735</v>
      </c>
      <c r="B33" s="48">
        <v>0</v>
      </c>
      <c r="C33" s="52">
        <v>0</v>
      </c>
      <c r="D33" s="61">
        <v>0</v>
      </c>
      <c r="E33" s="53"/>
      <c r="F33" s="50">
        <v>0</v>
      </c>
      <c r="G33" s="58"/>
      <c r="H33" s="55">
        <v>0</v>
      </c>
      <c r="I33" s="61">
        <v>0</v>
      </c>
      <c r="J33" s="54">
        <v>0</v>
      </c>
    </row>
    <row r="34" spans="1:10" ht="13.5" thickBot="1" x14ac:dyDescent="0.25">
      <c r="A34" s="1">
        <v>36736</v>
      </c>
      <c r="B34" s="48">
        <v>0</v>
      </c>
      <c r="C34" s="52">
        <v>0</v>
      </c>
      <c r="D34" s="61">
        <v>0</v>
      </c>
      <c r="E34" s="53"/>
      <c r="F34" s="50">
        <v>0</v>
      </c>
      <c r="G34" s="58"/>
      <c r="H34" s="55">
        <v>0</v>
      </c>
      <c r="I34" s="61">
        <v>0</v>
      </c>
      <c r="J34" s="54">
        <v>0</v>
      </c>
    </row>
    <row r="35" spans="1:10" x14ac:dyDescent="0.2">
      <c r="A35" s="1">
        <v>36737</v>
      </c>
      <c r="B35" s="137">
        <v>0</v>
      </c>
      <c r="C35" s="52">
        <v>0</v>
      </c>
      <c r="D35" s="61">
        <v>0</v>
      </c>
      <c r="E35" s="53"/>
      <c r="F35" s="50">
        <v>0</v>
      </c>
      <c r="G35" s="58"/>
      <c r="H35" s="55">
        <v>0</v>
      </c>
      <c r="I35" s="61">
        <v>0</v>
      </c>
      <c r="J35" s="54">
        <v>0</v>
      </c>
    </row>
    <row r="36" spans="1:10" x14ac:dyDescent="0.2">
      <c r="A36" s="1">
        <v>36738</v>
      </c>
      <c r="B36" s="59"/>
      <c r="C36" s="137"/>
      <c r="D36" s="137"/>
      <c r="E36" s="53"/>
      <c r="F36" s="53"/>
      <c r="G36" s="59">
        <v>0</v>
      </c>
      <c r="H36" s="135"/>
      <c r="I36" s="53"/>
      <c r="J36" s="135"/>
    </row>
    <row r="37" spans="1:10" x14ac:dyDescent="0.2">
      <c r="A37" s="2" t="s">
        <v>3</v>
      </c>
      <c r="B37" s="25">
        <f>SUM(SUM(B6:B35)+SUM(D6:D35)+B5+SUM(C6:C35)+SUM(F6:F35))</f>
        <v>1007490</v>
      </c>
      <c r="C37" s="25">
        <v>0</v>
      </c>
      <c r="D37" s="25">
        <v>0</v>
      </c>
      <c r="E37" s="25"/>
      <c r="F37" s="25">
        <v>0</v>
      </c>
      <c r="G37" s="25">
        <f>SUM(SUM(G6:G35)+SUM(I6:I35)+G5+SUM(H6:H35)+SUM(J6:J35))</f>
        <v>998964</v>
      </c>
      <c r="H37" s="25">
        <f>SUM(SUM(H6:H35)+SUM(J6:J35)+H5+SUM(I6:I35)+SUM(K6:K35))</f>
        <v>0</v>
      </c>
      <c r="I37" s="25">
        <f>SUM(SUM(I6:I35)+SUM(K6:K35)+I5+SUM(J6:J35)+SUM(L6:L35))</f>
        <v>0</v>
      </c>
      <c r="J37" s="25">
        <f>SUM(SUM(J6:J35)+SUM(L6:L35)+J5+SUM(K6:K35)+SUM(M6:M35))</f>
        <v>0</v>
      </c>
    </row>
    <row r="38" spans="1:10" x14ac:dyDescent="0.2">
      <c r="A38" s="2" t="s">
        <v>4</v>
      </c>
      <c r="B38" s="26">
        <v>1371225</v>
      </c>
      <c r="C38" s="16"/>
      <c r="D38" s="16"/>
      <c r="E38" s="16"/>
      <c r="F38" s="37"/>
      <c r="G38" s="26">
        <v>999975</v>
      </c>
      <c r="H38" s="23"/>
      <c r="I38" s="46"/>
      <c r="J38" s="47"/>
    </row>
    <row r="39" spans="1:10" ht="13.5" thickBot="1" x14ac:dyDescent="0.25">
      <c r="A39" s="2" t="s">
        <v>5</v>
      </c>
      <c r="B39" s="27">
        <f>+B38-B37</f>
        <v>363735</v>
      </c>
      <c r="C39" s="38"/>
      <c r="D39" s="39"/>
      <c r="E39" s="39"/>
      <c r="F39" s="40"/>
      <c r="G39" s="27">
        <f>+G38-G37</f>
        <v>1011</v>
      </c>
      <c r="H39" s="28"/>
      <c r="I39" s="29"/>
      <c r="J39" s="30"/>
    </row>
    <row r="40" spans="1:10" ht="14.25" thickTop="1" thickBot="1" x14ac:dyDescent="0.25">
      <c r="A40" s="94" t="s">
        <v>24</v>
      </c>
      <c r="B40" s="96">
        <f>+B37+G37</f>
        <v>2006454</v>
      </c>
    </row>
    <row r="41" spans="1:10" ht="13.5" thickTop="1" x14ac:dyDescent="0.2"/>
    <row r="42" spans="1:10" x14ac:dyDescent="0.2">
      <c r="A42" t="s">
        <v>28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C1" workbookViewId="0">
      <selection activeCell="B38" sqref="B38"/>
    </sheetView>
  </sheetViews>
  <sheetFormatPr defaultRowHeight="12.75" x14ac:dyDescent="0.2"/>
  <cols>
    <col min="1" max="1" width="21" customWidth="1"/>
    <col min="2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/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">
      <c r="B4" s="19" t="s">
        <v>8</v>
      </c>
      <c r="C4" s="8" t="s">
        <v>7</v>
      </c>
      <c r="D4" s="11" t="s">
        <v>9</v>
      </c>
      <c r="E4" s="15"/>
      <c r="F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ht="13.5" thickBot="1" x14ac:dyDescent="0.25">
      <c r="A5" s="2" t="s">
        <v>2</v>
      </c>
      <c r="B5" s="21">
        <f>+June00GulfCoast!B37</f>
        <v>990732</v>
      </c>
      <c r="C5" s="9"/>
      <c r="D5" s="4"/>
      <c r="E5" s="4"/>
      <c r="F5" s="34"/>
      <c r="G5" s="21">
        <f>+June00GulfCoast!K37</f>
        <v>998964</v>
      </c>
      <c r="H5" s="9"/>
      <c r="I5" s="14"/>
      <c r="J5" s="22"/>
    </row>
    <row r="6" spans="1:11" ht="13.5" thickBot="1" x14ac:dyDescent="0.25">
      <c r="A6" s="1">
        <v>36739</v>
      </c>
      <c r="B6" s="58">
        <v>1862</v>
      </c>
      <c r="C6" s="49">
        <v>0</v>
      </c>
      <c r="D6" s="60">
        <v>0</v>
      </c>
      <c r="E6" s="53"/>
      <c r="F6" s="50">
        <v>0</v>
      </c>
      <c r="G6" s="58"/>
      <c r="H6" s="53">
        <v>0</v>
      </c>
      <c r="I6" s="60">
        <v>0</v>
      </c>
      <c r="J6" s="51">
        <v>0</v>
      </c>
    </row>
    <row r="7" spans="1:11" ht="13.5" thickBot="1" x14ac:dyDescent="0.25">
      <c r="A7" s="1">
        <v>36740</v>
      </c>
      <c r="B7" s="59">
        <v>1862</v>
      </c>
      <c r="C7" s="56">
        <v>0</v>
      </c>
      <c r="D7" s="61">
        <v>0</v>
      </c>
      <c r="E7" s="53"/>
      <c r="F7" s="50">
        <v>0</v>
      </c>
      <c r="G7" s="58">
        <v>0</v>
      </c>
      <c r="H7" s="53">
        <v>0</v>
      </c>
      <c r="I7" s="61">
        <v>0</v>
      </c>
      <c r="J7" s="54">
        <v>0</v>
      </c>
    </row>
    <row r="8" spans="1:11" ht="13.5" thickBot="1" x14ac:dyDescent="0.25">
      <c r="A8" s="1">
        <v>36741</v>
      </c>
      <c r="B8" s="59">
        <v>1862</v>
      </c>
      <c r="C8" s="56">
        <v>0</v>
      </c>
      <c r="D8" s="61">
        <v>0</v>
      </c>
      <c r="E8" s="53"/>
      <c r="F8" s="50">
        <v>0</v>
      </c>
      <c r="G8" s="58"/>
      <c r="H8" s="53">
        <v>0</v>
      </c>
      <c r="I8" s="61">
        <v>0</v>
      </c>
      <c r="J8" s="54">
        <v>0</v>
      </c>
    </row>
    <row r="9" spans="1:11" ht="13.5" thickBot="1" x14ac:dyDescent="0.25">
      <c r="A9" s="1">
        <v>36742</v>
      </c>
      <c r="B9" s="59">
        <v>1862</v>
      </c>
      <c r="C9" s="56">
        <v>0</v>
      </c>
      <c r="D9" s="61">
        <v>0</v>
      </c>
      <c r="E9" s="53"/>
      <c r="F9" s="50">
        <v>0</v>
      </c>
      <c r="G9" s="58"/>
      <c r="H9" s="53">
        <v>0</v>
      </c>
      <c r="I9" s="61">
        <v>0</v>
      </c>
      <c r="J9" s="54">
        <v>0</v>
      </c>
    </row>
    <row r="10" spans="1:11" ht="13.5" thickBot="1" x14ac:dyDescent="0.25">
      <c r="A10" s="1">
        <v>36743</v>
      </c>
      <c r="B10" s="59">
        <v>1862</v>
      </c>
      <c r="C10" s="56">
        <v>0</v>
      </c>
      <c r="D10" s="61">
        <v>0</v>
      </c>
      <c r="E10" s="53"/>
      <c r="F10" s="50">
        <v>0</v>
      </c>
      <c r="G10" s="58"/>
      <c r="H10" s="53">
        <v>0</v>
      </c>
      <c r="I10" s="61">
        <v>0</v>
      </c>
      <c r="J10" s="54">
        <v>0</v>
      </c>
    </row>
    <row r="11" spans="1:11" ht="13.5" thickBot="1" x14ac:dyDescent="0.25">
      <c r="A11" s="1">
        <v>36744</v>
      </c>
      <c r="B11" s="59">
        <v>1862</v>
      </c>
      <c r="C11" s="52">
        <v>0</v>
      </c>
      <c r="D11" s="61">
        <v>0</v>
      </c>
      <c r="E11" s="53"/>
      <c r="F11" s="50">
        <v>0</v>
      </c>
      <c r="G11" s="58"/>
      <c r="H11" s="55">
        <v>0</v>
      </c>
      <c r="I11" s="61">
        <v>0</v>
      </c>
      <c r="J11" s="54">
        <v>0</v>
      </c>
    </row>
    <row r="12" spans="1:11" ht="13.5" thickBot="1" x14ac:dyDescent="0.25">
      <c r="A12" s="1">
        <v>36745</v>
      </c>
      <c r="B12" s="59">
        <v>1862</v>
      </c>
      <c r="C12" s="52">
        <v>0</v>
      </c>
      <c r="D12" s="61">
        <v>0</v>
      </c>
      <c r="E12" s="53"/>
      <c r="F12" s="50">
        <v>0</v>
      </c>
      <c r="G12" s="58"/>
      <c r="H12" s="55">
        <v>0</v>
      </c>
      <c r="I12" s="61">
        <v>0</v>
      </c>
      <c r="J12" s="54">
        <v>0</v>
      </c>
    </row>
    <row r="13" spans="1:11" ht="13.5" thickBot="1" x14ac:dyDescent="0.25">
      <c r="A13" s="1">
        <v>36746</v>
      </c>
      <c r="B13" s="59">
        <v>1862</v>
      </c>
      <c r="C13" s="52">
        <v>0</v>
      </c>
      <c r="D13" s="61">
        <v>0</v>
      </c>
      <c r="E13" s="53"/>
      <c r="F13" s="50">
        <v>0</v>
      </c>
      <c r="G13" s="58"/>
      <c r="H13" s="55">
        <v>0</v>
      </c>
      <c r="I13" s="61">
        <v>0</v>
      </c>
      <c r="J13" s="54">
        <v>0</v>
      </c>
    </row>
    <row r="14" spans="1:11" ht="13.5" thickBot="1" x14ac:dyDescent="0.25">
      <c r="A14" s="1">
        <v>36747</v>
      </c>
      <c r="B14" s="59">
        <v>1862</v>
      </c>
      <c r="C14" s="52">
        <v>0</v>
      </c>
      <c r="D14" s="61">
        <v>0</v>
      </c>
      <c r="E14" s="53"/>
      <c r="F14" s="50">
        <v>0</v>
      </c>
      <c r="G14" s="58"/>
      <c r="H14" s="55">
        <v>0</v>
      </c>
      <c r="I14" s="61">
        <v>0</v>
      </c>
      <c r="J14" s="54">
        <v>0</v>
      </c>
    </row>
    <row r="15" spans="1:11" ht="13.5" thickBot="1" x14ac:dyDescent="0.25">
      <c r="A15" s="1">
        <v>36748</v>
      </c>
      <c r="B15" s="48">
        <v>1862</v>
      </c>
      <c r="C15" s="52">
        <v>0</v>
      </c>
      <c r="D15" s="61">
        <v>0</v>
      </c>
      <c r="E15" s="53"/>
      <c r="F15" s="50">
        <v>0</v>
      </c>
      <c r="G15" s="58"/>
      <c r="H15" s="55">
        <v>0</v>
      </c>
      <c r="I15" s="61">
        <v>0</v>
      </c>
      <c r="J15" s="54">
        <v>0</v>
      </c>
    </row>
    <row r="16" spans="1:11" ht="13.5" thickBot="1" x14ac:dyDescent="0.25">
      <c r="A16" s="1">
        <v>36749</v>
      </c>
      <c r="B16" s="48">
        <v>1862</v>
      </c>
      <c r="C16" s="52">
        <v>0</v>
      </c>
      <c r="D16" s="61">
        <v>0</v>
      </c>
      <c r="E16" s="53"/>
      <c r="F16" s="50">
        <v>0</v>
      </c>
      <c r="G16" s="58"/>
      <c r="H16" s="55">
        <v>0</v>
      </c>
      <c r="I16" s="61">
        <v>0</v>
      </c>
      <c r="J16" s="54">
        <v>0</v>
      </c>
    </row>
    <row r="17" spans="1:10" ht="13.5" thickBot="1" x14ac:dyDescent="0.25">
      <c r="A17" s="1">
        <v>36750</v>
      </c>
      <c r="B17" s="48">
        <v>1862</v>
      </c>
      <c r="C17" s="52">
        <v>0</v>
      </c>
      <c r="D17" s="61">
        <v>0</v>
      </c>
      <c r="E17" s="53"/>
      <c r="F17" s="50">
        <v>0</v>
      </c>
      <c r="G17" s="58"/>
      <c r="H17" s="55">
        <v>0</v>
      </c>
      <c r="I17" s="61">
        <v>0</v>
      </c>
      <c r="J17" s="54">
        <v>0</v>
      </c>
    </row>
    <row r="18" spans="1:10" ht="13.5" thickBot="1" x14ac:dyDescent="0.25">
      <c r="A18" s="1">
        <v>36751</v>
      </c>
      <c r="B18" s="48">
        <v>1862</v>
      </c>
      <c r="C18" s="52">
        <v>0</v>
      </c>
      <c r="D18" s="61">
        <v>0</v>
      </c>
      <c r="E18" s="53"/>
      <c r="F18" s="50">
        <v>0</v>
      </c>
      <c r="G18" s="58"/>
      <c r="H18" s="55">
        <v>0</v>
      </c>
      <c r="I18" s="61">
        <v>0</v>
      </c>
      <c r="J18" s="54">
        <v>0</v>
      </c>
    </row>
    <row r="19" spans="1:10" ht="13.5" thickBot="1" x14ac:dyDescent="0.25">
      <c r="A19" s="1">
        <v>36752</v>
      </c>
      <c r="B19" s="48">
        <v>1862</v>
      </c>
      <c r="C19" s="52">
        <v>0</v>
      </c>
      <c r="D19" s="61">
        <v>0</v>
      </c>
      <c r="E19" s="53"/>
      <c r="F19" s="50">
        <v>0</v>
      </c>
      <c r="G19" s="58"/>
      <c r="H19" s="55">
        <v>0</v>
      </c>
      <c r="I19" s="61">
        <v>0</v>
      </c>
      <c r="J19" s="54">
        <v>0</v>
      </c>
    </row>
    <row r="20" spans="1:10" ht="13.5" thickBot="1" x14ac:dyDescent="0.25">
      <c r="A20" s="1">
        <v>36753</v>
      </c>
      <c r="B20" s="48">
        <v>1862</v>
      </c>
      <c r="C20" s="52">
        <v>0</v>
      </c>
      <c r="D20" s="61">
        <v>0</v>
      </c>
      <c r="E20" s="53"/>
      <c r="F20" s="50">
        <v>0</v>
      </c>
      <c r="G20" s="58"/>
      <c r="H20" s="55">
        <v>0</v>
      </c>
      <c r="I20" s="61">
        <v>0</v>
      </c>
      <c r="J20" s="54">
        <v>0</v>
      </c>
    </row>
    <row r="21" spans="1:10" ht="13.5" thickBot="1" x14ac:dyDescent="0.25">
      <c r="A21" s="1">
        <v>36754</v>
      </c>
      <c r="B21" s="48">
        <v>1862</v>
      </c>
      <c r="C21" s="52">
        <v>0</v>
      </c>
      <c r="D21" s="61">
        <v>0</v>
      </c>
      <c r="E21" s="53"/>
      <c r="F21" s="50">
        <v>0</v>
      </c>
      <c r="G21" s="58"/>
      <c r="H21" s="55">
        <v>0</v>
      </c>
      <c r="I21" s="61">
        <v>0</v>
      </c>
      <c r="J21" s="54">
        <v>0</v>
      </c>
    </row>
    <row r="22" spans="1:10" ht="13.5" thickBot="1" x14ac:dyDescent="0.25">
      <c r="A22" s="1">
        <v>36755</v>
      </c>
      <c r="B22" s="48">
        <v>1862</v>
      </c>
      <c r="C22" s="52">
        <v>0</v>
      </c>
      <c r="D22" s="61">
        <v>0</v>
      </c>
      <c r="E22" s="53"/>
      <c r="F22" s="50">
        <v>0</v>
      </c>
      <c r="G22" s="58"/>
      <c r="H22" s="55">
        <v>0</v>
      </c>
      <c r="I22" s="61">
        <v>0</v>
      </c>
      <c r="J22" s="54">
        <v>0</v>
      </c>
    </row>
    <row r="23" spans="1:10" ht="13.5" thickBot="1" x14ac:dyDescent="0.25">
      <c r="A23" s="1">
        <v>36756</v>
      </c>
      <c r="B23" s="48">
        <v>1862</v>
      </c>
      <c r="C23" s="52">
        <v>0</v>
      </c>
      <c r="D23" s="61">
        <v>0</v>
      </c>
      <c r="E23" s="53"/>
      <c r="F23" s="50">
        <v>0</v>
      </c>
      <c r="G23" s="58"/>
      <c r="H23" s="55">
        <v>0</v>
      </c>
      <c r="I23" s="61">
        <v>0</v>
      </c>
      <c r="J23" s="54">
        <v>0</v>
      </c>
    </row>
    <row r="24" spans="1:10" ht="13.5" thickBot="1" x14ac:dyDescent="0.25">
      <c r="A24" s="1">
        <v>36757</v>
      </c>
      <c r="B24" s="48">
        <v>1862</v>
      </c>
      <c r="C24" s="52">
        <v>0</v>
      </c>
      <c r="D24" s="61">
        <v>0</v>
      </c>
      <c r="E24" s="53"/>
      <c r="F24" s="50">
        <v>0</v>
      </c>
      <c r="G24" s="58"/>
      <c r="H24" s="55">
        <v>0</v>
      </c>
      <c r="I24" s="61">
        <v>0</v>
      </c>
      <c r="J24" s="54">
        <v>0</v>
      </c>
    </row>
    <row r="25" spans="1:10" ht="13.5" thickBot="1" x14ac:dyDescent="0.25">
      <c r="A25" s="1">
        <v>36758</v>
      </c>
      <c r="B25" s="48">
        <v>1862</v>
      </c>
      <c r="C25" s="52">
        <v>0</v>
      </c>
      <c r="D25" s="61">
        <v>0</v>
      </c>
      <c r="E25" s="53"/>
      <c r="F25" s="50">
        <v>0</v>
      </c>
      <c r="G25" s="58"/>
      <c r="H25" s="55">
        <v>0</v>
      </c>
      <c r="I25" s="61">
        <v>0</v>
      </c>
      <c r="J25" s="54">
        <v>0</v>
      </c>
    </row>
    <row r="26" spans="1:10" ht="13.5" thickBot="1" x14ac:dyDescent="0.25">
      <c r="A26" s="1">
        <v>36759</v>
      </c>
      <c r="B26" s="48">
        <v>1862</v>
      </c>
      <c r="C26" s="52">
        <v>0</v>
      </c>
      <c r="D26" s="61">
        <v>0</v>
      </c>
      <c r="E26" s="53"/>
      <c r="F26" s="50">
        <v>0</v>
      </c>
      <c r="G26" s="58"/>
      <c r="H26" s="55">
        <v>0</v>
      </c>
      <c r="I26" s="61">
        <v>0</v>
      </c>
      <c r="J26" s="54">
        <v>0</v>
      </c>
    </row>
    <row r="27" spans="1:10" ht="13.5" thickBot="1" x14ac:dyDescent="0.25">
      <c r="A27" s="1">
        <v>36760</v>
      </c>
      <c r="B27" s="48">
        <v>1862</v>
      </c>
      <c r="C27" s="52">
        <v>0</v>
      </c>
      <c r="D27" s="61">
        <v>0</v>
      </c>
      <c r="E27" s="53"/>
      <c r="F27" s="50">
        <v>0</v>
      </c>
      <c r="G27" s="58"/>
      <c r="H27" s="55">
        <v>0</v>
      </c>
      <c r="I27" s="61">
        <v>0</v>
      </c>
      <c r="J27" s="54">
        <v>0</v>
      </c>
    </row>
    <row r="28" spans="1:10" ht="13.5" thickBot="1" x14ac:dyDescent="0.25">
      <c r="A28" s="1">
        <v>36761</v>
      </c>
      <c r="B28" s="48">
        <v>1862</v>
      </c>
      <c r="C28" s="52">
        <v>0</v>
      </c>
      <c r="D28" s="61">
        <v>0</v>
      </c>
      <c r="E28" s="53"/>
      <c r="F28" s="50">
        <v>0</v>
      </c>
      <c r="G28" s="58"/>
      <c r="H28" s="55">
        <v>0</v>
      </c>
      <c r="I28" s="61">
        <v>0</v>
      </c>
      <c r="J28" s="54">
        <v>0</v>
      </c>
    </row>
    <row r="29" spans="1:10" ht="13.5" thickBot="1" x14ac:dyDescent="0.25">
      <c r="A29" s="1">
        <v>36762</v>
      </c>
      <c r="B29" s="48">
        <v>1862</v>
      </c>
      <c r="C29" s="52">
        <v>0</v>
      </c>
      <c r="D29" s="61">
        <v>0</v>
      </c>
      <c r="E29" s="53"/>
      <c r="F29" s="50">
        <v>0</v>
      </c>
      <c r="G29" s="58"/>
      <c r="H29" s="55">
        <v>0</v>
      </c>
      <c r="I29" s="61">
        <v>0</v>
      </c>
      <c r="J29" s="54">
        <v>0</v>
      </c>
    </row>
    <row r="30" spans="1:10" ht="13.5" thickBot="1" x14ac:dyDescent="0.25">
      <c r="A30" s="1">
        <v>36763</v>
      </c>
      <c r="B30" s="48">
        <v>1862</v>
      </c>
      <c r="C30" s="52">
        <v>0</v>
      </c>
      <c r="D30" s="61">
        <v>0</v>
      </c>
      <c r="E30" s="53"/>
      <c r="F30" s="50">
        <v>0</v>
      </c>
      <c r="G30" s="58"/>
      <c r="H30" s="55">
        <v>0</v>
      </c>
      <c r="I30" s="61">
        <v>0</v>
      </c>
      <c r="J30" s="54">
        <v>0</v>
      </c>
    </row>
    <row r="31" spans="1:10" ht="13.5" thickBot="1" x14ac:dyDescent="0.25">
      <c r="A31" s="1">
        <v>36764</v>
      </c>
      <c r="B31" s="48">
        <v>1862</v>
      </c>
      <c r="C31" s="52">
        <v>0</v>
      </c>
      <c r="D31" s="61">
        <v>0</v>
      </c>
      <c r="E31" s="53"/>
      <c r="F31" s="50">
        <v>0</v>
      </c>
      <c r="G31" s="58"/>
      <c r="H31" s="56">
        <v>0</v>
      </c>
      <c r="I31" s="61">
        <v>0</v>
      </c>
      <c r="J31" s="54">
        <v>0</v>
      </c>
    </row>
    <row r="32" spans="1:10" ht="13.5" thickBot="1" x14ac:dyDescent="0.25">
      <c r="A32" s="1">
        <v>36765</v>
      </c>
      <c r="B32" s="48">
        <v>1862</v>
      </c>
      <c r="C32" s="52">
        <v>0</v>
      </c>
      <c r="D32" s="61">
        <v>0</v>
      </c>
      <c r="E32" s="53"/>
      <c r="F32" s="50">
        <v>0</v>
      </c>
      <c r="G32" s="58"/>
      <c r="H32" s="55">
        <v>0</v>
      </c>
      <c r="I32" s="61">
        <v>0</v>
      </c>
      <c r="J32" s="54">
        <v>0</v>
      </c>
    </row>
    <row r="33" spans="1:10" ht="13.5" thickBot="1" x14ac:dyDescent="0.25">
      <c r="A33" s="1">
        <v>36766</v>
      </c>
      <c r="B33" s="48">
        <v>1862</v>
      </c>
      <c r="C33" s="52">
        <v>0</v>
      </c>
      <c r="D33" s="61">
        <v>0</v>
      </c>
      <c r="E33" s="53"/>
      <c r="F33" s="50">
        <v>0</v>
      </c>
      <c r="G33" s="58"/>
      <c r="H33" s="55">
        <v>0</v>
      </c>
      <c r="I33" s="61">
        <v>0</v>
      </c>
      <c r="J33" s="54">
        <v>0</v>
      </c>
    </row>
    <row r="34" spans="1:10" ht="13.5" thickBot="1" x14ac:dyDescent="0.25">
      <c r="A34" s="1">
        <v>36767</v>
      </c>
      <c r="B34" s="48">
        <v>1862</v>
      </c>
      <c r="C34" s="52">
        <v>0</v>
      </c>
      <c r="D34" s="61">
        <v>0</v>
      </c>
      <c r="E34" s="53"/>
      <c r="F34" s="50">
        <v>0</v>
      </c>
      <c r="G34" s="58"/>
      <c r="H34" s="55">
        <v>0</v>
      </c>
      <c r="I34" s="61">
        <v>0</v>
      </c>
      <c r="J34" s="54">
        <v>0</v>
      </c>
    </row>
    <row r="35" spans="1:10" x14ac:dyDescent="0.2">
      <c r="A35" s="1">
        <v>36768</v>
      </c>
      <c r="B35" s="137">
        <v>1862</v>
      </c>
      <c r="C35" s="52">
        <v>0</v>
      </c>
      <c r="D35" s="61">
        <v>0</v>
      </c>
      <c r="E35" s="53"/>
      <c r="F35" s="50">
        <v>0</v>
      </c>
      <c r="G35" s="58"/>
      <c r="H35" s="55">
        <v>0</v>
      </c>
      <c r="I35" s="61">
        <v>0</v>
      </c>
      <c r="J35" s="54">
        <v>0</v>
      </c>
    </row>
    <row r="36" spans="1:10" x14ac:dyDescent="0.2">
      <c r="A36" s="1">
        <v>36769</v>
      </c>
      <c r="B36" s="59">
        <v>1862</v>
      </c>
      <c r="C36" s="137"/>
      <c r="D36" s="137"/>
      <c r="E36" s="53"/>
      <c r="F36" s="53"/>
      <c r="G36" s="59">
        <v>0</v>
      </c>
      <c r="H36" s="135"/>
      <c r="I36" s="53"/>
      <c r="J36" s="135"/>
    </row>
    <row r="37" spans="1:10" x14ac:dyDescent="0.2">
      <c r="A37" s="2" t="s">
        <v>3</v>
      </c>
      <c r="B37" s="25">
        <f>SUM(SUM(B6:B35)+SUM(D6:D35)+B5+SUM(C6:C35)+SUM(F6:F35))</f>
        <v>1046592</v>
      </c>
      <c r="C37" s="25">
        <v>0</v>
      </c>
      <c r="D37" s="25">
        <v>0</v>
      </c>
      <c r="E37" s="25"/>
      <c r="F37" s="25">
        <v>0</v>
      </c>
      <c r="G37" s="25">
        <f>SUM(SUM(G6:G35)+SUM(I6:I35)+G5+SUM(H6:H35)+SUM(J6:J35))</f>
        <v>998964</v>
      </c>
      <c r="H37" s="25">
        <f>SUM(SUM(H6:H35)+SUM(J6:J35)+H5+SUM(I6:I35)+SUM(K6:K35))</f>
        <v>0</v>
      </c>
      <c r="I37" s="25">
        <f>SUM(SUM(I6:I35)+SUM(K6:K35)+I5+SUM(J6:J35)+SUM(L6:L35))</f>
        <v>0</v>
      </c>
      <c r="J37" s="25">
        <f>SUM(SUM(J6:J35)+SUM(L6:L35)+J5+SUM(K6:K35)+SUM(M6:M35))</f>
        <v>0</v>
      </c>
    </row>
    <row r="38" spans="1:10" x14ac:dyDescent="0.2">
      <c r="A38" s="2" t="s">
        <v>4</v>
      </c>
      <c r="B38" s="26">
        <v>1371225</v>
      </c>
      <c r="C38" s="16"/>
      <c r="D38" s="16"/>
      <c r="E38" s="16"/>
      <c r="F38" s="37"/>
      <c r="G38" s="26">
        <v>999975</v>
      </c>
      <c r="H38" s="23"/>
      <c r="I38" s="46"/>
      <c r="J38" s="47"/>
    </row>
    <row r="39" spans="1:10" ht="13.5" thickBot="1" x14ac:dyDescent="0.25">
      <c r="A39" s="2" t="s">
        <v>5</v>
      </c>
      <c r="B39" s="27">
        <f>+B38-B37</f>
        <v>324633</v>
      </c>
      <c r="C39" s="38"/>
      <c r="D39" s="39"/>
      <c r="E39" s="39"/>
      <c r="F39" s="40"/>
      <c r="G39" s="27">
        <f>+G38-G37</f>
        <v>1011</v>
      </c>
      <c r="H39" s="28"/>
      <c r="I39" s="29"/>
      <c r="J39" s="30"/>
    </row>
    <row r="40" spans="1:10" ht="14.25" thickTop="1" thickBot="1" x14ac:dyDescent="0.25">
      <c r="A40" s="94" t="s">
        <v>24</v>
      </c>
      <c r="B40" s="96">
        <f>+B37+G37</f>
        <v>2045556</v>
      </c>
    </row>
    <row r="41" spans="1:10" ht="13.5" thickTop="1" x14ac:dyDescent="0.2"/>
    <row r="42" spans="1:10" x14ac:dyDescent="0.2">
      <c r="A42" t="s">
        <v>28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8" workbookViewId="0">
      <selection activeCell="B37" sqref="B37"/>
    </sheetView>
  </sheetViews>
  <sheetFormatPr defaultRowHeight="12.75" x14ac:dyDescent="0.2"/>
  <cols>
    <col min="1" max="1" width="21" customWidth="1"/>
    <col min="2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">
      <c r="B4" s="19" t="s">
        <v>8</v>
      </c>
      <c r="C4" s="8" t="s">
        <v>7</v>
      </c>
      <c r="D4" s="11" t="s">
        <v>9</v>
      </c>
      <c r="E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ht="13.5" thickBot="1" x14ac:dyDescent="0.25">
      <c r="A5" s="2" t="s">
        <v>2</v>
      </c>
      <c r="B5" s="21">
        <v>564547</v>
      </c>
      <c r="C5" s="9"/>
      <c r="D5" s="4">
        <v>477598</v>
      </c>
      <c r="E5" s="4"/>
      <c r="F5" s="141"/>
      <c r="G5" s="4">
        <f>+June00GulfCoast!K37</f>
        <v>998964</v>
      </c>
      <c r="H5" s="9"/>
      <c r="I5" s="14"/>
      <c r="J5" s="22"/>
    </row>
    <row r="6" spans="1:11" x14ac:dyDescent="0.2">
      <c r="A6" s="1">
        <v>36770</v>
      </c>
      <c r="B6" s="58">
        <v>0</v>
      </c>
      <c r="C6" s="49">
        <v>0</v>
      </c>
      <c r="D6" s="60">
        <v>0</v>
      </c>
      <c r="E6" s="144" t="s">
        <v>36</v>
      </c>
      <c r="F6" s="142">
        <v>0</v>
      </c>
      <c r="G6" s="145"/>
      <c r="H6" s="53">
        <v>0</v>
      </c>
      <c r="I6" s="60">
        <v>0</v>
      </c>
      <c r="J6" s="51">
        <v>0</v>
      </c>
    </row>
    <row r="7" spans="1:11" x14ac:dyDescent="0.2">
      <c r="A7" s="1">
        <v>36771</v>
      </c>
      <c r="B7" s="59">
        <v>0</v>
      </c>
      <c r="C7" s="56">
        <v>0</v>
      </c>
      <c r="D7" s="61">
        <v>0</v>
      </c>
      <c r="E7" s="144" t="s">
        <v>36</v>
      </c>
      <c r="F7" s="143">
        <v>0</v>
      </c>
      <c r="G7" s="137">
        <v>0</v>
      </c>
      <c r="H7" s="53">
        <v>0</v>
      </c>
      <c r="I7" s="61">
        <v>0</v>
      </c>
      <c r="J7" s="54">
        <v>0</v>
      </c>
    </row>
    <row r="8" spans="1:11" x14ac:dyDescent="0.2">
      <c r="A8" s="1">
        <v>36772</v>
      </c>
      <c r="B8" s="59">
        <v>0</v>
      </c>
      <c r="C8" s="56">
        <v>0</v>
      </c>
      <c r="D8" s="61">
        <v>0</v>
      </c>
      <c r="E8" s="53"/>
      <c r="F8" s="143">
        <v>0</v>
      </c>
      <c r="G8" s="137"/>
      <c r="H8" s="53">
        <v>0</v>
      </c>
      <c r="I8" s="61">
        <v>0</v>
      </c>
      <c r="J8" s="54">
        <v>0</v>
      </c>
    </row>
    <row r="9" spans="1:11" x14ac:dyDescent="0.2">
      <c r="A9" s="1">
        <v>36773</v>
      </c>
      <c r="B9" s="59">
        <v>0</v>
      </c>
      <c r="C9" s="56">
        <v>0</v>
      </c>
      <c r="D9" s="61">
        <v>0</v>
      </c>
      <c r="E9" s="53"/>
      <c r="F9" s="143">
        <v>0</v>
      </c>
      <c r="G9" s="137"/>
      <c r="H9" s="53">
        <v>0</v>
      </c>
      <c r="I9" s="61">
        <v>0</v>
      </c>
      <c r="J9" s="54">
        <v>0</v>
      </c>
    </row>
    <row r="10" spans="1:11" x14ac:dyDescent="0.2">
      <c r="A10" s="1">
        <v>36774</v>
      </c>
      <c r="B10" s="59">
        <v>0</v>
      </c>
      <c r="C10" s="56">
        <v>0</v>
      </c>
      <c r="D10" s="61">
        <v>0</v>
      </c>
      <c r="E10" s="53"/>
      <c r="F10" s="143">
        <v>0</v>
      </c>
      <c r="G10" s="137"/>
      <c r="H10" s="53">
        <v>0</v>
      </c>
      <c r="I10" s="61">
        <v>0</v>
      </c>
      <c r="J10" s="54">
        <v>0</v>
      </c>
    </row>
    <row r="11" spans="1:11" x14ac:dyDescent="0.2">
      <c r="A11" s="1">
        <v>36775</v>
      </c>
      <c r="B11" s="59">
        <v>3147</v>
      </c>
      <c r="C11" s="52">
        <v>0</v>
      </c>
      <c r="D11" s="61">
        <v>0</v>
      </c>
      <c r="E11" s="53"/>
      <c r="F11" s="143">
        <v>0</v>
      </c>
      <c r="G11" s="137"/>
      <c r="H11" s="55">
        <v>0</v>
      </c>
      <c r="I11" s="61">
        <v>0</v>
      </c>
      <c r="J11" s="54">
        <v>0</v>
      </c>
    </row>
    <row r="12" spans="1:11" x14ac:dyDescent="0.2">
      <c r="A12" s="1">
        <v>36776</v>
      </c>
      <c r="B12" s="59">
        <v>7861</v>
      </c>
      <c r="C12" s="52">
        <v>0</v>
      </c>
      <c r="D12" s="61">
        <v>5163</v>
      </c>
      <c r="E12" s="53"/>
      <c r="F12" s="143">
        <v>0</v>
      </c>
      <c r="G12" s="137"/>
      <c r="H12" s="55">
        <v>0</v>
      </c>
      <c r="I12" s="61">
        <v>0</v>
      </c>
      <c r="J12" s="54">
        <v>0</v>
      </c>
    </row>
    <row r="13" spans="1:11" x14ac:dyDescent="0.2">
      <c r="A13" s="1">
        <v>36777</v>
      </c>
      <c r="B13" s="59">
        <v>7861</v>
      </c>
      <c r="C13" s="52">
        <v>0</v>
      </c>
      <c r="D13" s="61">
        <v>5163</v>
      </c>
      <c r="E13" s="53"/>
      <c r="F13" s="143">
        <v>0</v>
      </c>
      <c r="G13" s="137"/>
      <c r="H13" s="55">
        <v>0</v>
      </c>
      <c r="I13" s="61">
        <v>0</v>
      </c>
      <c r="J13" s="54">
        <v>0</v>
      </c>
    </row>
    <row r="14" spans="1:11" x14ac:dyDescent="0.2">
      <c r="A14" s="1">
        <v>36778</v>
      </c>
      <c r="B14" s="59">
        <v>7861</v>
      </c>
      <c r="C14" s="52">
        <v>0</v>
      </c>
      <c r="D14" s="61">
        <v>5163</v>
      </c>
      <c r="E14" s="53"/>
      <c r="F14" s="143">
        <v>0</v>
      </c>
      <c r="G14" s="137"/>
      <c r="H14" s="55">
        <v>0</v>
      </c>
      <c r="I14" s="61">
        <v>0</v>
      </c>
      <c r="J14" s="54">
        <v>0</v>
      </c>
    </row>
    <row r="15" spans="1:11" x14ac:dyDescent="0.2">
      <c r="A15" s="1">
        <v>36779</v>
      </c>
      <c r="B15" s="59">
        <v>7861</v>
      </c>
      <c r="C15" s="52">
        <v>0</v>
      </c>
      <c r="D15" s="61">
        <v>5163</v>
      </c>
      <c r="E15" s="53"/>
      <c r="F15" s="143">
        <v>0</v>
      </c>
      <c r="G15" s="137"/>
      <c r="H15" s="55">
        <v>0</v>
      </c>
      <c r="I15" s="61">
        <v>0</v>
      </c>
      <c r="J15" s="54">
        <v>0</v>
      </c>
    </row>
    <row r="16" spans="1:11" x14ac:dyDescent="0.2">
      <c r="A16" s="1">
        <v>36780</v>
      </c>
      <c r="B16" s="59">
        <v>7861</v>
      </c>
      <c r="C16" s="52">
        <v>0</v>
      </c>
      <c r="D16" s="61">
        <v>5163</v>
      </c>
      <c r="E16" s="53"/>
      <c r="F16" s="143">
        <v>0</v>
      </c>
      <c r="G16" s="137"/>
      <c r="H16" s="55">
        <v>0</v>
      </c>
      <c r="I16" s="61">
        <v>0</v>
      </c>
      <c r="J16" s="54">
        <v>0</v>
      </c>
    </row>
    <row r="17" spans="1:10" x14ac:dyDescent="0.2">
      <c r="A17" s="1">
        <v>36781</v>
      </c>
      <c r="B17" s="48">
        <v>7861</v>
      </c>
      <c r="C17" s="52">
        <v>0</v>
      </c>
      <c r="D17" s="61">
        <v>5163</v>
      </c>
      <c r="E17" s="53"/>
      <c r="F17" s="143">
        <v>0</v>
      </c>
      <c r="G17" s="137"/>
      <c r="H17" s="55">
        <v>0</v>
      </c>
      <c r="I17" s="61">
        <v>0</v>
      </c>
      <c r="J17" s="54">
        <v>0</v>
      </c>
    </row>
    <row r="18" spans="1:10" x14ac:dyDescent="0.2">
      <c r="A18" s="1">
        <v>36782</v>
      </c>
      <c r="B18" s="48">
        <v>7861</v>
      </c>
      <c r="C18" s="52">
        <v>0</v>
      </c>
      <c r="D18" s="61">
        <v>5163</v>
      </c>
      <c r="E18" s="53"/>
      <c r="F18" s="143">
        <v>0</v>
      </c>
      <c r="G18" s="137"/>
      <c r="H18" s="55">
        <v>0</v>
      </c>
      <c r="I18" s="61">
        <v>0</v>
      </c>
      <c r="J18" s="54">
        <v>0</v>
      </c>
    </row>
    <row r="19" spans="1:10" x14ac:dyDescent="0.2">
      <c r="A19" s="1">
        <v>36783</v>
      </c>
      <c r="B19" s="48">
        <v>1868</v>
      </c>
      <c r="C19" s="52">
        <v>0</v>
      </c>
      <c r="D19" s="61">
        <v>5163</v>
      </c>
      <c r="E19" s="53"/>
      <c r="F19" s="143">
        <v>0</v>
      </c>
      <c r="G19" s="137"/>
      <c r="H19" s="55">
        <v>0</v>
      </c>
      <c r="I19" s="61">
        <v>0</v>
      </c>
      <c r="J19" s="54">
        <v>0</v>
      </c>
    </row>
    <row r="20" spans="1:10" x14ac:dyDescent="0.2">
      <c r="A20" s="1">
        <v>36784</v>
      </c>
      <c r="B20" s="48">
        <v>10810</v>
      </c>
      <c r="C20" s="52">
        <v>0</v>
      </c>
      <c r="D20" s="61">
        <v>5163</v>
      </c>
      <c r="E20" s="53"/>
      <c r="F20" s="143">
        <v>0</v>
      </c>
      <c r="G20" s="137"/>
      <c r="H20" s="55">
        <v>0</v>
      </c>
      <c r="I20" s="61">
        <v>0</v>
      </c>
      <c r="J20" s="54">
        <v>0</v>
      </c>
    </row>
    <row r="21" spans="1:10" x14ac:dyDescent="0.2">
      <c r="A21" s="1">
        <v>36785</v>
      </c>
      <c r="B21" s="48">
        <v>7861</v>
      </c>
      <c r="C21" s="52">
        <v>0</v>
      </c>
      <c r="D21" s="61">
        <v>5163</v>
      </c>
      <c r="E21" s="53"/>
      <c r="F21" s="143">
        <v>0</v>
      </c>
      <c r="G21" s="137"/>
      <c r="H21" s="55">
        <v>0</v>
      </c>
      <c r="I21" s="61">
        <v>0</v>
      </c>
      <c r="J21" s="54">
        <v>0</v>
      </c>
    </row>
    <row r="22" spans="1:10" x14ac:dyDescent="0.2">
      <c r="A22" s="1">
        <v>36786</v>
      </c>
      <c r="B22" s="48">
        <v>7861</v>
      </c>
      <c r="C22" s="52">
        <v>0</v>
      </c>
      <c r="D22" s="61">
        <v>5163</v>
      </c>
      <c r="E22" s="53"/>
      <c r="F22" s="143">
        <v>0</v>
      </c>
      <c r="G22" s="137"/>
      <c r="H22" s="55">
        <v>0</v>
      </c>
      <c r="I22" s="61">
        <v>0</v>
      </c>
      <c r="J22" s="54">
        <v>0</v>
      </c>
    </row>
    <row r="23" spans="1:10" x14ac:dyDescent="0.2">
      <c r="A23" s="1">
        <v>36787</v>
      </c>
      <c r="B23" s="48">
        <v>7861</v>
      </c>
      <c r="C23" s="52">
        <v>0</v>
      </c>
      <c r="D23" s="61">
        <v>5163</v>
      </c>
      <c r="E23" s="53"/>
      <c r="F23" s="143">
        <v>0</v>
      </c>
      <c r="G23" s="137"/>
      <c r="H23" s="55">
        <v>0</v>
      </c>
      <c r="I23" s="61">
        <v>0</v>
      </c>
      <c r="J23" s="54">
        <v>0</v>
      </c>
    </row>
    <row r="24" spans="1:10" x14ac:dyDescent="0.2">
      <c r="A24" s="1">
        <v>36788</v>
      </c>
      <c r="B24" s="48">
        <v>7861</v>
      </c>
      <c r="C24" s="52">
        <v>0</v>
      </c>
      <c r="D24" s="61">
        <v>5163</v>
      </c>
      <c r="E24" s="53"/>
      <c r="F24" s="143">
        <v>0</v>
      </c>
      <c r="G24" s="137"/>
      <c r="H24" s="55">
        <v>0</v>
      </c>
      <c r="I24" s="61">
        <v>0</v>
      </c>
      <c r="J24" s="54">
        <v>0</v>
      </c>
    </row>
    <row r="25" spans="1:10" x14ac:dyDescent="0.2">
      <c r="A25" s="1">
        <v>36789</v>
      </c>
      <c r="B25" s="48">
        <v>7861</v>
      </c>
      <c r="C25" s="52">
        <v>0</v>
      </c>
      <c r="D25" s="61">
        <v>5163</v>
      </c>
      <c r="E25" s="53"/>
      <c r="F25" s="143">
        <v>0</v>
      </c>
      <c r="G25" s="137"/>
      <c r="H25" s="55">
        <v>0</v>
      </c>
      <c r="I25" s="61">
        <v>0</v>
      </c>
      <c r="J25" s="54">
        <v>0</v>
      </c>
    </row>
    <row r="26" spans="1:10" x14ac:dyDescent="0.2">
      <c r="A26" s="1">
        <v>36790</v>
      </c>
      <c r="B26" s="48">
        <v>7861</v>
      </c>
      <c r="C26" s="52">
        <v>0</v>
      </c>
      <c r="D26" s="61">
        <v>5163</v>
      </c>
      <c r="E26" s="53"/>
      <c r="F26" s="143">
        <v>0</v>
      </c>
      <c r="G26" s="137"/>
      <c r="H26" s="55">
        <v>0</v>
      </c>
      <c r="I26" s="61">
        <v>0</v>
      </c>
      <c r="J26" s="54">
        <v>0</v>
      </c>
    </row>
    <row r="27" spans="1:10" x14ac:dyDescent="0.2">
      <c r="A27" s="1">
        <v>36791</v>
      </c>
      <c r="B27" s="48">
        <v>7861</v>
      </c>
      <c r="C27" s="52">
        <v>0</v>
      </c>
      <c r="D27" s="61">
        <v>5163</v>
      </c>
      <c r="E27" s="53"/>
      <c r="F27" s="143">
        <v>0</v>
      </c>
      <c r="G27" s="137"/>
      <c r="H27" s="55">
        <v>0</v>
      </c>
      <c r="I27" s="61">
        <v>0</v>
      </c>
      <c r="J27" s="54">
        <v>0</v>
      </c>
    </row>
    <row r="28" spans="1:10" x14ac:dyDescent="0.2">
      <c r="A28" s="1">
        <v>36792</v>
      </c>
      <c r="B28" s="48">
        <v>7861</v>
      </c>
      <c r="C28" s="52">
        <v>0</v>
      </c>
      <c r="D28" s="61">
        <v>5163</v>
      </c>
      <c r="E28" s="53"/>
      <c r="F28" s="143">
        <v>0</v>
      </c>
      <c r="G28" s="137"/>
      <c r="H28" s="55">
        <v>0</v>
      </c>
      <c r="I28" s="61">
        <v>0</v>
      </c>
      <c r="J28" s="54">
        <v>0</v>
      </c>
    </row>
    <row r="29" spans="1:10" x14ac:dyDescent="0.2">
      <c r="A29" s="1">
        <v>36793</v>
      </c>
      <c r="B29" s="48">
        <v>7861</v>
      </c>
      <c r="C29" s="52">
        <v>0</v>
      </c>
      <c r="D29" s="61">
        <v>5163</v>
      </c>
      <c r="E29" s="53"/>
      <c r="F29" s="143">
        <v>0</v>
      </c>
      <c r="G29" s="137"/>
      <c r="H29" s="55">
        <v>0</v>
      </c>
      <c r="I29" s="61">
        <v>0</v>
      </c>
      <c r="J29" s="54">
        <v>0</v>
      </c>
    </row>
    <row r="30" spans="1:10" x14ac:dyDescent="0.2">
      <c r="A30" s="1">
        <v>36794</v>
      </c>
      <c r="B30" s="48">
        <v>7861</v>
      </c>
      <c r="C30" s="52">
        <v>0</v>
      </c>
      <c r="D30" s="61">
        <v>5163</v>
      </c>
      <c r="E30" s="53"/>
      <c r="F30" s="143">
        <v>0</v>
      </c>
      <c r="G30" s="137"/>
      <c r="H30" s="55">
        <v>0</v>
      </c>
      <c r="I30" s="61">
        <v>0</v>
      </c>
      <c r="J30" s="54">
        <v>0</v>
      </c>
    </row>
    <row r="31" spans="1:10" x14ac:dyDescent="0.2">
      <c r="A31" s="1">
        <v>36795</v>
      </c>
      <c r="B31" s="48">
        <v>7861</v>
      </c>
      <c r="C31" s="52">
        <v>0</v>
      </c>
      <c r="D31" s="61">
        <v>5163</v>
      </c>
      <c r="E31" s="53"/>
      <c r="F31" s="143">
        <v>0</v>
      </c>
      <c r="G31" s="137"/>
      <c r="H31" s="56">
        <v>0</v>
      </c>
      <c r="I31" s="61">
        <v>0</v>
      </c>
      <c r="J31" s="54">
        <v>0</v>
      </c>
    </row>
    <row r="32" spans="1:10" x14ac:dyDescent="0.2">
      <c r="A32" s="1">
        <v>36796</v>
      </c>
      <c r="B32" s="48">
        <v>7861</v>
      </c>
      <c r="C32" s="52">
        <v>0</v>
      </c>
      <c r="D32" s="61">
        <v>5163</v>
      </c>
      <c r="E32" s="53"/>
      <c r="F32" s="143">
        <v>0</v>
      </c>
      <c r="G32" s="137"/>
      <c r="H32" s="55">
        <v>0</v>
      </c>
      <c r="I32" s="61">
        <v>0</v>
      </c>
      <c r="J32" s="54">
        <v>0</v>
      </c>
    </row>
    <row r="33" spans="1:10" x14ac:dyDescent="0.2">
      <c r="A33" s="1">
        <v>36797</v>
      </c>
      <c r="B33" s="48">
        <v>7861</v>
      </c>
      <c r="C33" s="52">
        <v>0</v>
      </c>
      <c r="D33" s="61">
        <v>5163</v>
      </c>
      <c r="E33" s="53"/>
      <c r="F33" s="143">
        <v>0</v>
      </c>
      <c r="G33" s="137"/>
      <c r="H33" s="55">
        <v>0</v>
      </c>
      <c r="I33" s="61">
        <v>0</v>
      </c>
      <c r="J33" s="54">
        <v>0</v>
      </c>
    </row>
    <row r="34" spans="1:10" x14ac:dyDescent="0.2">
      <c r="A34" s="1">
        <v>36798</v>
      </c>
      <c r="B34" s="48">
        <v>7861</v>
      </c>
      <c r="C34" s="52">
        <v>0</v>
      </c>
      <c r="D34" s="61">
        <v>5163</v>
      </c>
      <c r="E34" s="53"/>
      <c r="F34" s="143">
        <v>0</v>
      </c>
      <c r="G34" s="137"/>
      <c r="H34" s="55">
        <v>0</v>
      </c>
      <c r="I34" s="61">
        <v>0</v>
      </c>
      <c r="J34" s="54">
        <v>0</v>
      </c>
    </row>
    <row r="35" spans="1:10" x14ac:dyDescent="0.2">
      <c r="A35" s="1">
        <v>36799</v>
      </c>
      <c r="B35" s="48">
        <v>4803</v>
      </c>
      <c r="C35" s="52">
        <v>0</v>
      </c>
      <c r="D35" s="61">
        <v>5163</v>
      </c>
      <c r="E35" s="53"/>
      <c r="F35" s="143">
        <v>0</v>
      </c>
      <c r="G35" s="137"/>
      <c r="H35" s="55">
        <v>0</v>
      </c>
      <c r="I35" s="61">
        <v>0</v>
      </c>
      <c r="J35" s="54">
        <v>0</v>
      </c>
    </row>
    <row r="36" spans="1:10" x14ac:dyDescent="0.2">
      <c r="A36" s="1"/>
      <c r="B36" s="48">
        <v>0</v>
      </c>
      <c r="C36" s="137"/>
      <c r="D36" s="137"/>
      <c r="E36" s="53"/>
      <c r="F36" s="143"/>
      <c r="G36" s="137">
        <v>0</v>
      </c>
      <c r="H36" s="135"/>
      <c r="I36" s="53"/>
      <c r="J36" s="135"/>
    </row>
    <row r="37" spans="1:10" x14ac:dyDescent="0.2">
      <c r="A37" s="2" t="s">
        <v>3</v>
      </c>
      <c r="B37" s="25">
        <f>SUM(B11:B36)+B5</f>
        <v>750256</v>
      </c>
      <c r="C37" s="25">
        <v>0</v>
      </c>
      <c r="D37" s="25">
        <f>SUM(SUM(D6:D35)+SUM(F6:F35)+D5+SUM(E6:E35)+SUM(H6:H35))</f>
        <v>601510</v>
      </c>
      <c r="E37" s="25"/>
      <c r="F37" s="25">
        <v>0</v>
      </c>
      <c r="G37" s="25">
        <f>SUM(SUM(G6:G35)+SUM(I6:I35)+G5+SUM(H6:H35)+SUM(J6:J35))</f>
        <v>998964</v>
      </c>
      <c r="H37" s="25">
        <f>SUM(SUM(H6:H35)+SUM(J6:J35)+H5+SUM(I6:I35)+SUM(K6:K35))</f>
        <v>0</v>
      </c>
      <c r="I37" s="25">
        <f>SUM(SUM(I6:I35)+SUM(K6:K35)+I5+SUM(J6:J35)+SUM(L6:L35))</f>
        <v>0</v>
      </c>
      <c r="J37" s="25">
        <f>SUM(SUM(J6:J35)+SUM(L6:L35)+J5+SUM(K6:K35)+SUM(M6:M35))</f>
        <v>0</v>
      </c>
    </row>
    <row r="38" spans="1:10" x14ac:dyDescent="0.2">
      <c r="A38" s="2" t="s">
        <v>4</v>
      </c>
      <c r="B38" s="26">
        <v>1371225</v>
      </c>
      <c r="C38" s="16"/>
      <c r="D38" s="16"/>
      <c r="E38" s="16"/>
      <c r="F38" s="37"/>
      <c r="G38" s="26">
        <v>999975</v>
      </c>
      <c r="H38" s="23"/>
      <c r="I38" s="46"/>
      <c r="J38" s="47"/>
    </row>
    <row r="39" spans="1:10" ht="13.5" thickBot="1" x14ac:dyDescent="0.25">
      <c r="A39" s="2" t="s">
        <v>5</v>
      </c>
      <c r="B39" s="27">
        <f>+B38-B37</f>
        <v>620969</v>
      </c>
      <c r="C39" s="38"/>
      <c r="D39" s="39"/>
      <c r="E39" s="39"/>
      <c r="F39" s="40"/>
      <c r="G39" s="27">
        <f>+G38-G37</f>
        <v>1011</v>
      </c>
      <c r="H39" s="28"/>
      <c r="I39" s="29"/>
      <c r="J39" s="30"/>
    </row>
    <row r="40" spans="1:10" ht="14.25" thickTop="1" thickBot="1" x14ac:dyDescent="0.25">
      <c r="A40" s="94" t="s">
        <v>24</v>
      </c>
      <c r="B40" s="96">
        <f>+B37+G37</f>
        <v>1749220</v>
      </c>
    </row>
    <row r="41" spans="1:10" ht="13.5" thickTop="1" x14ac:dyDescent="0.2"/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C1" workbookViewId="0">
      <selection activeCell="H7" sqref="H7"/>
    </sheetView>
  </sheetViews>
  <sheetFormatPr defaultRowHeight="12.75" x14ac:dyDescent="0.2"/>
  <cols>
    <col min="1" max="1" width="24.85546875" customWidth="1"/>
    <col min="2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">
      <c r="B4" s="19" t="s">
        <v>8</v>
      </c>
      <c r="C4" s="8" t="s">
        <v>7</v>
      </c>
      <c r="D4" s="11" t="s">
        <v>9</v>
      </c>
      <c r="E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x14ac:dyDescent="0.2">
      <c r="B5" s="151" t="s">
        <v>37</v>
      </c>
      <c r="C5" s="152" t="s">
        <v>38</v>
      </c>
      <c r="D5" s="150" t="s">
        <v>37</v>
      </c>
      <c r="E5" s="153" t="s">
        <v>38</v>
      </c>
      <c r="G5" s="148"/>
      <c r="H5" s="147"/>
      <c r="I5" s="148"/>
      <c r="J5" s="149"/>
    </row>
    <row r="6" spans="1:11" ht="13.5" thickBot="1" x14ac:dyDescent="0.25">
      <c r="A6" s="2" t="s">
        <v>2</v>
      </c>
      <c r="B6" s="21">
        <v>564547</v>
      </c>
      <c r="C6" s="9">
        <v>750256</v>
      </c>
      <c r="D6" s="4">
        <v>477598</v>
      </c>
      <c r="E6" s="4">
        <v>601510</v>
      </c>
      <c r="F6" s="141"/>
      <c r="G6" s="4">
        <v>671237</v>
      </c>
      <c r="H6" s="9">
        <v>671237</v>
      </c>
      <c r="I6" s="14"/>
      <c r="J6" s="34">
        <v>340978</v>
      </c>
    </row>
    <row r="7" spans="1:11" x14ac:dyDescent="0.2">
      <c r="A7" s="146">
        <v>36800</v>
      </c>
      <c r="B7" s="58">
        <v>0</v>
      </c>
      <c r="C7" s="49">
        <v>0</v>
      </c>
      <c r="D7" s="60">
        <v>0</v>
      </c>
      <c r="E7" s="144" t="s">
        <v>36</v>
      </c>
      <c r="F7" s="142">
        <v>0</v>
      </c>
      <c r="G7" s="145"/>
      <c r="H7" s="53">
        <v>0</v>
      </c>
      <c r="I7" s="60">
        <v>0</v>
      </c>
      <c r="J7" s="51">
        <v>0</v>
      </c>
    </row>
    <row r="8" spans="1:11" x14ac:dyDescent="0.2">
      <c r="A8" s="146">
        <v>36801</v>
      </c>
      <c r="B8" s="59">
        <v>0</v>
      </c>
      <c r="C8" s="56">
        <v>0</v>
      </c>
      <c r="D8" s="61">
        <v>0</v>
      </c>
      <c r="E8" s="144" t="s">
        <v>36</v>
      </c>
      <c r="F8" s="143">
        <v>0</v>
      </c>
      <c r="G8" s="137">
        <v>0</v>
      </c>
      <c r="H8" s="53">
        <v>0</v>
      </c>
      <c r="I8" s="61">
        <v>0</v>
      </c>
      <c r="J8" s="54">
        <v>0</v>
      </c>
    </row>
    <row r="9" spans="1:11" x14ac:dyDescent="0.2">
      <c r="A9" s="146">
        <v>36802</v>
      </c>
      <c r="B9" s="59">
        <v>0</v>
      </c>
      <c r="C9" s="56">
        <v>0</v>
      </c>
      <c r="D9" s="61">
        <v>0</v>
      </c>
      <c r="E9" s="53"/>
      <c r="F9" s="143">
        <v>0</v>
      </c>
      <c r="G9" s="137"/>
      <c r="H9" s="53">
        <v>0</v>
      </c>
      <c r="I9" s="61">
        <v>0</v>
      </c>
      <c r="J9" s="54">
        <v>0</v>
      </c>
    </row>
    <row r="10" spans="1:11" x14ac:dyDescent="0.2">
      <c r="A10" s="146">
        <v>36803</v>
      </c>
      <c r="B10" s="59">
        <v>0</v>
      </c>
      <c r="C10" s="56">
        <v>-5218</v>
      </c>
      <c r="D10" s="61">
        <v>0</v>
      </c>
      <c r="E10" s="53"/>
      <c r="F10" s="143">
        <v>0</v>
      </c>
      <c r="G10" s="137"/>
      <c r="H10" s="53">
        <v>0</v>
      </c>
      <c r="I10" s="61">
        <v>0</v>
      </c>
      <c r="J10" s="54">
        <v>0</v>
      </c>
    </row>
    <row r="11" spans="1:11" x14ac:dyDescent="0.2">
      <c r="A11" s="146">
        <v>36804</v>
      </c>
      <c r="B11" s="59">
        <v>0</v>
      </c>
      <c r="C11" s="56">
        <v>0</v>
      </c>
      <c r="D11" s="61">
        <v>0</v>
      </c>
      <c r="E11" s="53"/>
      <c r="F11" s="143">
        <v>0</v>
      </c>
      <c r="G11" s="137"/>
      <c r="H11" s="53">
        <v>0</v>
      </c>
      <c r="I11" s="61">
        <v>0</v>
      </c>
      <c r="J11" s="54">
        <v>0</v>
      </c>
    </row>
    <row r="12" spans="1:11" x14ac:dyDescent="0.2">
      <c r="A12" s="146">
        <v>36805</v>
      </c>
      <c r="B12" s="61">
        <v>0</v>
      </c>
      <c r="C12" s="52">
        <v>0</v>
      </c>
      <c r="D12" s="61">
        <v>0</v>
      </c>
      <c r="E12" s="144">
        <v>-5000</v>
      </c>
      <c r="F12" s="143">
        <v>0</v>
      </c>
      <c r="G12" s="137"/>
      <c r="H12" s="55">
        <v>0</v>
      </c>
      <c r="I12" s="61">
        <v>0</v>
      </c>
      <c r="J12" s="54">
        <v>0</v>
      </c>
    </row>
    <row r="13" spans="1:11" x14ac:dyDescent="0.2">
      <c r="A13" s="146">
        <v>36806</v>
      </c>
      <c r="B13" s="61">
        <v>0</v>
      </c>
      <c r="C13" s="52">
        <v>-7650</v>
      </c>
      <c r="D13" s="61">
        <v>0</v>
      </c>
      <c r="E13" s="53">
        <v>-10633</v>
      </c>
      <c r="F13" s="143">
        <v>0</v>
      </c>
      <c r="G13" s="137"/>
      <c r="H13" s="56">
        <v>-7425</v>
      </c>
      <c r="I13" s="61">
        <v>0</v>
      </c>
      <c r="J13" s="54">
        <v>0</v>
      </c>
    </row>
    <row r="14" spans="1:11" x14ac:dyDescent="0.2">
      <c r="A14" s="146">
        <v>36807</v>
      </c>
      <c r="B14" s="61">
        <v>0</v>
      </c>
      <c r="C14" s="52">
        <v>-7650</v>
      </c>
      <c r="D14" s="61">
        <v>0</v>
      </c>
      <c r="E14" s="53">
        <v>-10633</v>
      </c>
      <c r="F14" s="143">
        <v>0</v>
      </c>
      <c r="G14" s="137"/>
      <c r="H14" s="56">
        <v>-7425</v>
      </c>
      <c r="I14" s="61">
        <v>0</v>
      </c>
      <c r="J14" s="54">
        <v>0</v>
      </c>
    </row>
    <row r="15" spans="1:11" x14ac:dyDescent="0.2">
      <c r="A15" s="146">
        <v>36808</v>
      </c>
      <c r="B15" s="61">
        <v>0</v>
      </c>
      <c r="C15" s="52">
        <v>-7650</v>
      </c>
      <c r="D15" s="61">
        <v>0</v>
      </c>
      <c r="E15" s="53">
        <v>-10633</v>
      </c>
      <c r="F15" s="143">
        <v>0</v>
      </c>
      <c r="G15" s="137"/>
      <c r="H15" s="56">
        <v>-7425</v>
      </c>
      <c r="I15" s="61">
        <v>0</v>
      </c>
      <c r="J15" s="54">
        <v>0</v>
      </c>
    </row>
    <row r="16" spans="1:11" x14ac:dyDescent="0.2">
      <c r="A16" s="146">
        <v>36809</v>
      </c>
      <c r="B16" s="61">
        <v>0</v>
      </c>
      <c r="C16" s="52">
        <v>-9051</v>
      </c>
      <c r="D16" s="61">
        <v>0</v>
      </c>
      <c r="E16" s="53">
        <v>-5052</v>
      </c>
      <c r="F16" s="143">
        <v>0</v>
      </c>
      <c r="G16" s="137"/>
      <c r="H16" s="55">
        <v>0</v>
      </c>
      <c r="I16" s="61">
        <v>0</v>
      </c>
      <c r="J16" s="54">
        <v>0</v>
      </c>
    </row>
    <row r="17" spans="1:10" x14ac:dyDescent="0.2">
      <c r="A17" s="146">
        <v>36810</v>
      </c>
      <c r="B17" s="61">
        <v>0</v>
      </c>
      <c r="C17" s="52">
        <v>-9031</v>
      </c>
      <c r="D17" s="61">
        <v>0</v>
      </c>
      <c r="E17" s="53">
        <v>-9252</v>
      </c>
      <c r="F17" s="143">
        <v>0</v>
      </c>
      <c r="G17" s="137"/>
      <c r="H17" s="56">
        <v>-4539</v>
      </c>
      <c r="I17" s="61">
        <v>0</v>
      </c>
      <c r="J17" s="54">
        <v>0</v>
      </c>
    </row>
    <row r="18" spans="1:10" x14ac:dyDescent="0.2">
      <c r="A18" s="146">
        <v>36811</v>
      </c>
      <c r="B18" s="61">
        <v>0</v>
      </c>
      <c r="C18" s="52">
        <v>-4532</v>
      </c>
      <c r="D18" s="61">
        <v>0</v>
      </c>
      <c r="E18" s="53">
        <v>-852</v>
      </c>
      <c r="F18" s="143">
        <v>0</v>
      </c>
      <c r="G18" s="137"/>
      <c r="H18" s="55">
        <v>0</v>
      </c>
      <c r="I18" s="61">
        <v>0</v>
      </c>
      <c r="J18" s="54">
        <v>0</v>
      </c>
    </row>
    <row r="19" spans="1:10" x14ac:dyDescent="0.2">
      <c r="A19" s="146">
        <v>36812</v>
      </c>
      <c r="B19" s="61">
        <v>0</v>
      </c>
      <c r="C19" s="52">
        <v>-9051</v>
      </c>
      <c r="D19" s="61">
        <v>0</v>
      </c>
      <c r="E19" s="53">
        <v>-5963</v>
      </c>
      <c r="F19" s="143">
        <v>0</v>
      </c>
      <c r="G19" s="137"/>
      <c r="H19" s="55">
        <v>0</v>
      </c>
      <c r="I19" s="61">
        <v>0</v>
      </c>
      <c r="J19" s="54">
        <v>0</v>
      </c>
    </row>
    <row r="20" spans="1:10" x14ac:dyDescent="0.2">
      <c r="A20" s="146">
        <v>36813</v>
      </c>
      <c r="B20" s="61">
        <v>0</v>
      </c>
      <c r="C20" s="52">
        <v>-9051</v>
      </c>
      <c r="D20" s="61">
        <v>0</v>
      </c>
      <c r="E20" s="53">
        <v>-5052</v>
      </c>
      <c r="F20" s="143">
        <v>0</v>
      </c>
      <c r="G20" s="137"/>
      <c r="H20" s="55">
        <v>0</v>
      </c>
      <c r="I20" s="61">
        <v>0</v>
      </c>
      <c r="J20" s="54">
        <v>0</v>
      </c>
    </row>
    <row r="21" spans="1:10" x14ac:dyDescent="0.2">
      <c r="A21" s="146">
        <v>36814</v>
      </c>
      <c r="B21" s="61">
        <v>0</v>
      </c>
      <c r="C21" s="52">
        <v>-9051</v>
      </c>
      <c r="D21" s="61">
        <v>0</v>
      </c>
      <c r="E21" s="53">
        <v>-5052</v>
      </c>
      <c r="F21" s="143">
        <v>0</v>
      </c>
      <c r="G21" s="137"/>
      <c r="H21" s="55">
        <v>0</v>
      </c>
      <c r="I21" s="61">
        <v>0</v>
      </c>
      <c r="J21" s="54">
        <v>0</v>
      </c>
    </row>
    <row r="22" spans="1:10" x14ac:dyDescent="0.2">
      <c r="A22" s="146">
        <v>36815</v>
      </c>
      <c r="B22" s="61">
        <v>0</v>
      </c>
      <c r="C22" s="52">
        <v>-9051</v>
      </c>
      <c r="D22" s="61">
        <v>0</v>
      </c>
      <c r="E22" s="53">
        <v>-5052</v>
      </c>
      <c r="F22" s="143">
        <v>0</v>
      </c>
      <c r="G22" s="137"/>
      <c r="H22" s="55">
        <v>0</v>
      </c>
      <c r="I22" s="61">
        <v>0</v>
      </c>
      <c r="J22" s="54">
        <v>0</v>
      </c>
    </row>
    <row r="23" spans="1:10" x14ac:dyDescent="0.2">
      <c r="A23" s="146">
        <v>36816</v>
      </c>
      <c r="B23" s="61">
        <v>0</v>
      </c>
      <c r="C23" s="52">
        <v>-9051</v>
      </c>
      <c r="D23" s="61">
        <v>0</v>
      </c>
      <c r="E23" s="53">
        <v>-5052</v>
      </c>
      <c r="F23" s="143">
        <v>0</v>
      </c>
      <c r="G23" s="137"/>
      <c r="H23" s="55">
        <v>0</v>
      </c>
      <c r="I23" s="61">
        <v>0</v>
      </c>
      <c r="J23" s="54">
        <v>0</v>
      </c>
    </row>
    <row r="24" spans="1:10" x14ac:dyDescent="0.2">
      <c r="A24" s="146">
        <v>36817</v>
      </c>
      <c r="B24" s="61">
        <v>0</v>
      </c>
      <c r="C24" s="52">
        <v>-9051</v>
      </c>
      <c r="D24" s="61">
        <v>0</v>
      </c>
      <c r="E24" s="53">
        <v>-5052</v>
      </c>
      <c r="F24" s="143">
        <v>0</v>
      </c>
      <c r="G24" s="137"/>
      <c r="H24" s="55">
        <v>0</v>
      </c>
      <c r="I24" s="61">
        <v>0</v>
      </c>
      <c r="J24" s="54">
        <v>0</v>
      </c>
    </row>
    <row r="25" spans="1:10" x14ac:dyDescent="0.2">
      <c r="A25" s="146">
        <v>36818</v>
      </c>
      <c r="B25" s="61">
        <v>0</v>
      </c>
      <c r="C25" s="52">
        <v>-9051</v>
      </c>
      <c r="D25" s="61">
        <v>0</v>
      </c>
      <c r="E25" s="53">
        <v>-5052</v>
      </c>
      <c r="F25" s="143">
        <v>0</v>
      </c>
      <c r="G25" s="137"/>
      <c r="H25" s="55">
        <v>0</v>
      </c>
      <c r="I25" s="61">
        <v>0</v>
      </c>
      <c r="J25" s="54">
        <v>0</v>
      </c>
    </row>
    <row r="26" spans="1:10" x14ac:dyDescent="0.2">
      <c r="A26" s="146">
        <v>36819</v>
      </c>
      <c r="B26" s="61">
        <v>0</v>
      </c>
      <c r="C26" s="52">
        <v>-9051</v>
      </c>
      <c r="D26" s="61">
        <v>0</v>
      </c>
      <c r="E26" s="53">
        <v>-5052</v>
      </c>
      <c r="F26" s="143">
        <v>0</v>
      </c>
      <c r="G26" s="137"/>
      <c r="H26" s="55">
        <v>0</v>
      </c>
      <c r="I26" s="61">
        <v>0</v>
      </c>
      <c r="J26" s="54">
        <v>0</v>
      </c>
    </row>
    <row r="27" spans="1:10" x14ac:dyDescent="0.2">
      <c r="A27" s="146">
        <v>36820</v>
      </c>
      <c r="B27" s="61">
        <v>0</v>
      </c>
      <c r="C27" s="52">
        <v>-9051</v>
      </c>
      <c r="D27" s="61">
        <v>0</v>
      </c>
      <c r="E27" s="53">
        <v>-5052</v>
      </c>
      <c r="F27" s="143">
        <v>0</v>
      </c>
      <c r="G27" s="137"/>
      <c r="H27" s="55">
        <v>0</v>
      </c>
      <c r="I27" s="61">
        <v>0</v>
      </c>
      <c r="J27" s="54">
        <v>0</v>
      </c>
    </row>
    <row r="28" spans="1:10" x14ac:dyDescent="0.2">
      <c r="A28" s="146">
        <v>36821</v>
      </c>
      <c r="B28" s="61">
        <v>0</v>
      </c>
      <c r="C28" s="52">
        <v>-9051</v>
      </c>
      <c r="D28" s="61">
        <v>0</v>
      </c>
      <c r="E28" s="53">
        <v>-5052</v>
      </c>
      <c r="F28" s="143">
        <v>0</v>
      </c>
      <c r="G28" s="137"/>
      <c r="H28" s="55">
        <v>0</v>
      </c>
      <c r="I28" s="61">
        <v>0</v>
      </c>
      <c r="J28" s="54">
        <v>0</v>
      </c>
    </row>
    <row r="29" spans="1:10" x14ac:dyDescent="0.2">
      <c r="A29" s="146">
        <v>36822</v>
      </c>
      <c r="B29" s="61">
        <v>0</v>
      </c>
      <c r="C29" s="52">
        <v>-9051</v>
      </c>
      <c r="D29" s="61">
        <v>0</v>
      </c>
      <c r="E29" s="53">
        <v>-5052</v>
      </c>
      <c r="F29" s="143">
        <v>0</v>
      </c>
      <c r="G29" s="137"/>
      <c r="H29" s="55">
        <v>0</v>
      </c>
      <c r="I29" s="61">
        <v>0</v>
      </c>
      <c r="J29" s="54">
        <v>0</v>
      </c>
    </row>
    <row r="30" spans="1:10" x14ac:dyDescent="0.2">
      <c r="A30" s="146">
        <v>36823</v>
      </c>
      <c r="B30" s="61">
        <v>0</v>
      </c>
      <c r="C30" s="52">
        <v>-9051</v>
      </c>
      <c r="D30" s="61">
        <v>0</v>
      </c>
      <c r="E30" s="53">
        <v>-5052</v>
      </c>
      <c r="F30" s="143">
        <v>0</v>
      </c>
      <c r="G30" s="137"/>
      <c r="H30" s="55">
        <v>0</v>
      </c>
      <c r="I30" s="61">
        <v>0</v>
      </c>
      <c r="J30" s="54">
        <v>0</v>
      </c>
    </row>
    <row r="31" spans="1:10" x14ac:dyDescent="0.2">
      <c r="A31" s="146">
        <v>36824</v>
      </c>
      <c r="B31" s="61">
        <v>0</v>
      </c>
      <c r="C31" s="52">
        <v>-9051</v>
      </c>
      <c r="D31" s="61">
        <v>0</v>
      </c>
      <c r="E31" s="53">
        <v>-5052</v>
      </c>
      <c r="F31" s="143">
        <v>0</v>
      </c>
      <c r="G31" s="137"/>
      <c r="H31" s="55">
        <v>0</v>
      </c>
      <c r="I31" s="61">
        <v>0</v>
      </c>
      <c r="J31" s="54">
        <v>0</v>
      </c>
    </row>
    <row r="32" spans="1:10" x14ac:dyDescent="0.2">
      <c r="A32" s="146">
        <v>36825</v>
      </c>
      <c r="B32" s="61">
        <v>0</v>
      </c>
      <c r="C32" s="52">
        <v>-9051</v>
      </c>
      <c r="D32" s="61">
        <v>0</v>
      </c>
      <c r="E32" s="53">
        <v>-5052</v>
      </c>
      <c r="F32" s="143">
        <v>0</v>
      </c>
      <c r="G32" s="137"/>
      <c r="H32" s="56">
        <v>0</v>
      </c>
      <c r="I32" s="61">
        <v>0</v>
      </c>
      <c r="J32" s="54">
        <v>0</v>
      </c>
    </row>
    <row r="33" spans="1:10" x14ac:dyDescent="0.2">
      <c r="A33" s="146">
        <v>36826</v>
      </c>
      <c r="B33" s="61">
        <v>0</v>
      </c>
      <c r="C33" s="156">
        <v>-13231</v>
      </c>
      <c r="D33" s="61">
        <v>0</v>
      </c>
      <c r="E33" s="157">
        <v>-5052</v>
      </c>
      <c r="F33" s="143">
        <v>0</v>
      </c>
      <c r="G33" s="137"/>
      <c r="H33" s="56">
        <v>-12542</v>
      </c>
      <c r="I33" s="61">
        <v>0</v>
      </c>
      <c r="J33" s="54">
        <v>0</v>
      </c>
    </row>
    <row r="34" spans="1:10" x14ac:dyDescent="0.2">
      <c r="A34" s="146">
        <v>36827</v>
      </c>
      <c r="B34" s="61">
        <v>0</v>
      </c>
      <c r="C34" s="156">
        <v>-3477</v>
      </c>
      <c r="D34" s="61">
        <v>0</v>
      </c>
      <c r="E34" s="157">
        <v>-5052</v>
      </c>
      <c r="F34" s="143">
        <v>0</v>
      </c>
      <c r="G34" s="137"/>
      <c r="H34" s="55">
        <v>0</v>
      </c>
      <c r="I34" s="61">
        <v>0</v>
      </c>
      <c r="J34" s="54">
        <v>0</v>
      </c>
    </row>
    <row r="35" spans="1:10" x14ac:dyDescent="0.2">
      <c r="A35" s="146">
        <v>36828</v>
      </c>
      <c r="B35" s="61">
        <v>0</v>
      </c>
      <c r="C35" s="156">
        <v>-3477</v>
      </c>
      <c r="D35" s="61">
        <v>0</v>
      </c>
      <c r="E35" s="157">
        <v>-5052</v>
      </c>
      <c r="F35" s="143">
        <v>0</v>
      </c>
      <c r="G35" s="137"/>
      <c r="H35" s="55">
        <v>0</v>
      </c>
      <c r="I35" s="61">
        <v>0</v>
      </c>
      <c r="J35" s="54">
        <v>0</v>
      </c>
    </row>
    <row r="36" spans="1:10" x14ac:dyDescent="0.2">
      <c r="A36" s="146">
        <v>36829</v>
      </c>
      <c r="B36" s="61">
        <v>0</v>
      </c>
      <c r="C36" s="156">
        <v>-3477</v>
      </c>
      <c r="D36" s="61">
        <v>0</v>
      </c>
      <c r="E36" s="157">
        <v>-5052</v>
      </c>
      <c r="F36" s="143">
        <v>0</v>
      </c>
      <c r="G36" s="137"/>
      <c r="H36" s="55">
        <v>0</v>
      </c>
      <c r="I36" s="61">
        <v>0</v>
      </c>
      <c r="J36" s="54">
        <v>0</v>
      </c>
    </row>
    <row r="37" spans="1:10" x14ac:dyDescent="0.2">
      <c r="A37" s="146">
        <v>36830</v>
      </c>
      <c r="B37" s="61">
        <v>0</v>
      </c>
      <c r="C37" s="172">
        <v>-9051</v>
      </c>
      <c r="D37" s="171"/>
      <c r="E37" s="159">
        <v>-6012</v>
      </c>
      <c r="F37" s="143"/>
      <c r="G37" s="137">
        <v>0</v>
      </c>
      <c r="H37" s="135"/>
      <c r="I37" s="53"/>
      <c r="J37" s="135"/>
    </row>
    <row r="38" spans="1:10" x14ac:dyDescent="0.2">
      <c r="A38" s="2" t="s">
        <v>40</v>
      </c>
      <c r="B38" s="25">
        <f>SUM(B12:B37)+B6</f>
        <v>564547</v>
      </c>
      <c r="C38" s="25">
        <v>540047</v>
      </c>
      <c r="D38" s="25">
        <v>601510</v>
      </c>
      <c r="E38" s="25">
        <v>451596</v>
      </c>
      <c r="F38" s="25">
        <v>0</v>
      </c>
      <c r="G38" s="25">
        <f>SUM(SUM(G7:G36)+SUM(I7:I36)+G6+SUM(H7:H36)+SUM(J7:J36))</f>
        <v>631881</v>
      </c>
      <c r="H38" s="25">
        <f>SUM(SUM(H7:H36)+SUM(J7:J36)+H6+SUM(I7:I36)+SUM(K7:K36))</f>
        <v>631881</v>
      </c>
      <c r="I38" s="25">
        <f>SUM(SUM(I7:I36)+SUM(K7:K36)+I6+SUM(J7:J36)+SUM(L7:L36))</f>
        <v>0</v>
      </c>
      <c r="J38" s="25">
        <f>SUM(SUM(J7:J36)+SUM(L7:L36)+J6+SUM(K7:K36)+SUM(M7:M36))</f>
        <v>340978</v>
      </c>
    </row>
    <row r="39" spans="1:10" x14ac:dyDescent="0.2">
      <c r="A39" s="2" t="s">
        <v>4</v>
      </c>
      <c r="B39" s="26">
        <v>1371225</v>
      </c>
      <c r="C39" s="16"/>
      <c r="D39" s="16"/>
      <c r="E39" s="16"/>
      <c r="F39" s="37"/>
      <c r="G39" s="26">
        <v>999975</v>
      </c>
      <c r="H39" s="23"/>
      <c r="I39" s="46"/>
      <c r="J39" s="47"/>
    </row>
    <row r="40" spans="1:10" ht="13.5" thickBot="1" x14ac:dyDescent="0.25">
      <c r="A40" s="2" t="s">
        <v>5</v>
      </c>
      <c r="B40" s="27">
        <f>+B39-B38</f>
        <v>806678</v>
      </c>
      <c r="C40" s="38"/>
      <c r="D40" s="39"/>
      <c r="E40" s="39"/>
      <c r="F40" s="40"/>
      <c r="G40" s="27">
        <f>+G39-G38</f>
        <v>368094</v>
      </c>
      <c r="H40" s="28"/>
      <c r="I40" s="29"/>
      <c r="J40" s="30"/>
    </row>
    <row r="41" spans="1:10" ht="14.25" thickTop="1" thickBot="1" x14ac:dyDescent="0.25">
      <c r="A41" s="94" t="s">
        <v>24</v>
      </c>
      <c r="B41" s="96">
        <f>+B38+G38</f>
        <v>1196428</v>
      </c>
    </row>
    <row r="42" spans="1:10" ht="13.5" thickTop="1" x14ac:dyDescent="0.2">
      <c r="B42" s="158">
        <f>SUM(B12:B37)</f>
        <v>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2" zoomScale="85" workbookViewId="0">
      <selection activeCell="K32" sqref="K32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43</v>
      </c>
      <c r="C3" s="215"/>
      <c r="D3" s="215"/>
      <c r="E3" s="215"/>
      <c r="F3" s="216"/>
      <c r="G3" s="214" t="s">
        <v>44</v>
      </c>
      <c r="H3" s="215"/>
      <c r="I3" s="215"/>
      <c r="J3" s="216"/>
    </row>
    <row r="4" spans="1:11" x14ac:dyDescent="0.2">
      <c r="B4" s="168" t="s">
        <v>8</v>
      </c>
      <c r="C4" s="8" t="s">
        <v>7</v>
      </c>
      <c r="D4" s="169" t="s">
        <v>9</v>
      </c>
      <c r="E4" s="20" t="s">
        <v>10</v>
      </c>
      <c r="G4" s="168" t="s">
        <v>29</v>
      </c>
      <c r="H4" s="8" t="s">
        <v>7</v>
      </c>
      <c r="I4" s="169" t="s">
        <v>9</v>
      </c>
      <c r="J4" s="20" t="s">
        <v>10</v>
      </c>
    </row>
    <row r="5" spans="1:11" x14ac:dyDescent="0.2">
      <c r="B5" s="173" t="s">
        <v>42</v>
      </c>
      <c r="C5" s="152" t="s">
        <v>39</v>
      </c>
      <c r="D5" s="170"/>
      <c r="E5" s="166" t="s">
        <v>39</v>
      </c>
      <c r="F5" s="167"/>
      <c r="G5" s="154">
        <v>25658</v>
      </c>
      <c r="H5" s="147"/>
      <c r="I5" s="155"/>
      <c r="J5" s="149"/>
    </row>
    <row r="6" spans="1:11" ht="13.5" thickBot="1" x14ac:dyDescent="0.25">
      <c r="A6" s="2" t="s">
        <v>41</v>
      </c>
      <c r="B6" s="177">
        <v>0</v>
      </c>
      <c r="C6" s="9">
        <v>540047</v>
      </c>
      <c r="D6" s="178">
        <v>0</v>
      </c>
      <c r="E6" s="141">
        <v>451596</v>
      </c>
      <c r="F6" s="141"/>
      <c r="G6" s="179"/>
      <c r="H6" s="9">
        <v>631881</v>
      </c>
      <c r="I6" s="180"/>
      <c r="J6" s="187">
        <v>340978</v>
      </c>
    </row>
    <row r="7" spans="1:11" x14ac:dyDescent="0.2">
      <c r="A7" s="146">
        <v>36831</v>
      </c>
      <c r="B7" s="58">
        <v>0</v>
      </c>
      <c r="C7" s="161">
        <v>-8697</v>
      </c>
      <c r="D7" s="60">
        <v>0</v>
      </c>
      <c r="E7" s="162">
        <v>-5752</v>
      </c>
      <c r="F7" s="142">
        <v>0</v>
      </c>
      <c r="G7" s="145"/>
      <c r="H7" s="53">
        <v>0</v>
      </c>
      <c r="I7" s="60">
        <v>0</v>
      </c>
      <c r="J7" s="51">
        <v>0</v>
      </c>
    </row>
    <row r="8" spans="1:11" x14ac:dyDescent="0.2">
      <c r="A8" s="146">
        <v>36832</v>
      </c>
      <c r="B8" s="59">
        <v>0</v>
      </c>
      <c r="C8" s="56">
        <v>-11163</v>
      </c>
      <c r="D8" s="61">
        <v>0</v>
      </c>
      <c r="E8" s="163">
        <v>-6822</v>
      </c>
      <c r="F8" s="143">
        <v>0</v>
      </c>
      <c r="G8" s="137">
        <v>0</v>
      </c>
      <c r="H8" s="175">
        <v>0</v>
      </c>
      <c r="I8" s="61">
        <v>0</v>
      </c>
      <c r="J8" s="54">
        <v>0</v>
      </c>
    </row>
    <row r="9" spans="1:11" x14ac:dyDescent="0.2">
      <c r="A9" s="146">
        <v>36833</v>
      </c>
      <c r="B9" s="59">
        <v>0</v>
      </c>
      <c r="C9" s="56">
        <v>-11682</v>
      </c>
      <c r="D9" s="61">
        <v>0</v>
      </c>
      <c r="E9" s="137">
        <v>-6601</v>
      </c>
      <c r="F9" s="143">
        <v>0</v>
      </c>
      <c r="G9" s="137"/>
      <c r="H9" s="175">
        <v>-5742</v>
      </c>
      <c r="I9" s="61">
        <v>0</v>
      </c>
      <c r="J9" s="54">
        <v>0</v>
      </c>
    </row>
    <row r="10" spans="1:11" x14ac:dyDescent="0.2">
      <c r="A10" s="146">
        <v>36834</v>
      </c>
      <c r="B10" s="59">
        <v>0</v>
      </c>
      <c r="C10" s="56">
        <v>-11251</v>
      </c>
      <c r="D10" s="61">
        <v>0</v>
      </c>
      <c r="E10" s="165">
        <v>-6712</v>
      </c>
      <c r="F10" s="143">
        <v>0</v>
      </c>
      <c r="G10" s="137"/>
      <c r="H10" s="53">
        <v>0</v>
      </c>
      <c r="I10" s="61">
        <v>0</v>
      </c>
      <c r="J10" s="54">
        <v>0</v>
      </c>
    </row>
    <row r="11" spans="1:11" x14ac:dyDescent="0.2">
      <c r="A11" s="146">
        <v>36835</v>
      </c>
      <c r="B11" s="59">
        <v>0</v>
      </c>
      <c r="C11" s="56">
        <v>-11251</v>
      </c>
      <c r="D11" s="61">
        <v>0</v>
      </c>
      <c r="E11" s="165">
        <v>-6712</v>
      </c>
      <c r="F11" s="143">
        <v>0</v>
      </c>
      <c r="G11" s="137"/>
      <c r="H11" s="53">
        <v>0</v>
      </c>
      <c r="I11" s="61">
        <v>0</v>
      </c>
      <c r="J11" s="54">
        <v>0</v>
      </c>
    </row>
    <row r="12" spans="1:11" x14ac:dyDescent="0.2">
      <c r="A12" s="146">
        <v>36836</v>
      </c>
      <c r="B12" s="59">
        <v>0</v>
      </c>
      <c r="C12" s="56">
        <v>-11251</v>
      </c>
      <c r="D12" s="61">
        <v>0</v>
      </c>
      <c r="E12" s="165">
        <v>-6712</v>
      </c>
      <c r="F12" s="143">
        <v>0</v>
      </c>
      <c r="G12" s="137"/>
      <c r="H12" s="55">
        <v>0</v>
      </c>
      <c r="I12" s="61">
        <v>0</v>
      </c>
      <c r="J12" s="54">
        <v>0</v>
      </c>
    </row>
    <row r="13" spans="1:11" x14ac:dyDescent="0.2">
      <c r="A13" s="146">
        <v>36837</v>
      </c>
      <c r="B13" s="59">
        <v>0</v>
      </c>
      <c r="C13" s="52">
        <v>-10974</v>
      </c>
      <c r="D13" s="61">
        <v>0</v>
      </c>
      <c r="E13" s="165">
        <v>-6712</v>
      </c>
      <c r="F13" s="143">
        <v>0</v>
      </c>
      <c r="G13" s="137"/>
      <c r="H13" s="56">
        <v>0</v>
      </c>
      <c r="I13" s="61">
        <v>0</v>
      </c>
      <c r="J13" s="54">
        <v>0</v>
      </c>
    </row>
    <row r="14" spans="1:11" x14ac:dyDescent="0.2">
      <c r="A14" s="146">
        <v>36838</v>
      </c>
      <c r="B14" s="59">
        <v>0</v>
      </c>
      <c r="C14" s="52">
        <v>-10974</v>
      </c>
      <c r="D14" s="61">
        <v>0</v>
      </c>
      <c r="E14" s="165">
        <v>-6712</v>
      </c>
      <c r="F14" s="143">
        <v>0</v>
      </c>
      <c r="G14" s="137"/>
      <c r="H14" s="56">
        <v>0</v>
      </c>
      <c r="I14" s="61">
        <v>0</v>
      </c>
      <c r="J14" s="54">
        <v>0</v>
      </c>
    </row>
    <row r="15" spans="1:11" x14ac:dyDescent="0.2">
      <c r="A15" s="146">
        <v>36839</v>
      </c>
      <c r="B15" s="59">
        <v>0</v>
      </c>
      <c r="C15" s="52">
        <v>-10974</v>
      </c>
      <c r="D15" s="61">
        <v>0</v>
      </c>
      <c r="E15" s="165">
        <v>-6712</v>
      </c>
      <c r="F15" s="143">
        <v>0</v>
      </c>
      <c r="G15" s="137"/>
      <c r="H15" s="56">
        <v>0</v>
      </c>
      <c r="I15" s="61">
        <v>0</v>
      </c>
      <c r="J15" s="54">
        <v>0</v>
      </c>
    </row>
    <row r="16" spans="1:11" x14ac:dyDescent="0.2">
      <c r="A16" s="146">
        <v>36840</v>
      </c>
      <c r="B16" s="59">
        <v>0</v>
      </c>
      <c r="C16" s="52">
        <v>-10974</v>
      </c>
      <c r="D16" s="61">
        <v>0</v>
      </c>
      <c r="E16" s="165">
        <v>-6712</v>
      </c>
      <c r="F16" s="143">
        <v>0</v>
      </c>
      <c r="G16" s="137"/>
      <c r="H16" s="55">
        <v>0</v>
      </c>
      <c r="I16" s="61">
        <v>0</v>
      </c>
      <c r="J16" s="54">
        <v>0</v>
      </c>
    </row>
    <row r="17" spans="1:10" x14ac:dyDescent="0.2">
      <c r="A17" s="146">
        <v>36841</v>
      </c>
      <c r="B17" s="59">
        <v>0</v>
      </c>
      <c r="C17" s="52">
        <v>-8884</v>
      </c>
      <c r="D17" s="61">
        <v>0</v>
      </c>
      <c r="E17" s="165">
        <v>-9399</v>
      </c>
      <c r="F17" s="143">
        <v>0</v>
      </c>
      <c r="G17" s="137"/>
      <c r="H17" s="174">
        <v>-4487</v>
      </c>
      <c r="I17" s="61">
        <v>0</v>
      </c>
      <c r="J17" s="54">
        <v>0</v>
      </c>
    </row>
    <row r="18" spans="1:10" x14ac:dyDescent="0.2">
      <c r="A18" s="146">
        <v>36842</v>
      </c>
      <c r="B18" s="59">
        <v>0</v>
      </c>
      <c r="C18" s="52">
        <v>-8884</v>
      </c>
      <c r="D18" s="61">
        <v>0</v>
      </c>
      <c r="E18" s="165">
        <v>-9399</v>
      </c>
      <c r="F18" s="143">
        <v>0</v>
      </c>
      <c r="G18" s="137"/>
      <c r="H18" s="174">
        <v>-4487</v>
      </c>
      <c r="I18" s="61">
        <v>0</v>
      </c>
      <c r="J18" s="54">
        <v>0</v>
      </c>
    </row>
    <row r="19" spans="1:10" x14ac:dyDescent="0.2">
      <c r="A19" s="146">
        <v>36843</v>
      </c>
      <c r="B19" s="59">
        <v>0</v>
      </c>
      <c r="C19" s="52">
        <v>-8884</v>
      </c>
      <c r="D19" s="61">
        <v>0</v>
      </c>
      <c r="E19" s="165">
        <v>-9399</v>
      </c>
      <c r="F19" s="143">
        <v>0</v>
      </c>
      <c r="G19" s="137"/>
      <c r="H19" s="174">
        <v>-4487</v>
      </c>
      <c r="I19" s="61">
        <v>0</v>
      </c>
      <c r="J19" s="54">
        <v>0</v>
      </c>
    </row>
    <row r="20" spans="1:10" x14ac:dyDescent="0.2">
      <c r="A20" s="146">
        <v>36844</v>
      </c>
      <c r="B20" s="59">
        <v>0</v>
      </c>
      <c r="C20" s="52">
        <v>-8884</v>
      </c>
      <c r="D20" s="61">
        <v>0</v>
      </c>
      <c r="E20" s="165">
        <v>-9399</v>
      </c>
      <c r="F20" s="143">
        <v>0</v>
      </c>
      <c r="G20" s="137"/>
      <c r="H20" s="174">
        <v>-4487</v>
      </c>
      <c r="I20" s="61">
        <v>0</v>
      </c>
      <c r="J20" s="54">
        <v>0</v>
      </c>
    </row>
    <row r="21" spans="1:10" x14ac:dyDescent="0.2">
      <c r="A21" s="146">
        <v>36845</v>
      </c>
      <c r="B21" s="59">
        <v>0</v>
      </c>
      <c r="C21" s="52">
        <v>-8884</v>
      </c>
      <c r="D21" s="61">
        <v>0</v>
      </c>
      <c r="E21" s="165">
        <v>-9399</v>
      </c>
      <c r="F21" s="143">
        <v>0</v>
      </c>
      <c r="G21" s="137"/>
      <c r="H21" s="174">
        <v>-4487</v>
      </c>
      <c r="I21" s="61">
        <v>0</v>
      </c>
      <c r="J21" s="54">
        <v>0</v>
      </c>
    </row>
    <row r="22" spans="1:10" x14ac:dyDescent="0.2">
      <c r="A22" s="146">
        <v>36846</v>
      </c>
      <c r="B22" s="59">
        <v>0</v>
      </c>
      <c r="C22" s="52">
        <v>-8884</v>
      </c>
      <c r="D22" s="61">
        <v>0</v>
      </c>
      <c r="E22" s="165">
        <v>-9399</v>
      </c>
      <c r="F22" s="143">
        <v>0</v>
      </c>
      <c r="G22" s="137"/>
      <c r="H22" s="174">
        <v>-4487</v>
      </c>
      <c r="I22" s="61">
        <v>0</v>
      </c>
      <c r="J22" s="54">
        <v>0</v>
      </c>
    </row>
    <row r="23" spans="1:10" x14ac:dyDescent="0.2">
      <c r="A23" s="146">
        <v>36847</v>
      </c>
      <c r="B23" s="59">
        <v>0</v>
      </c>
      <c r="C23" s="52">
        <v>-8884</v>
      </c>
      <c r="D23" s="61">
        <v>0</v>
      </c>
      <c r="E23" s="165">
        <v>-9399</v>
      </c>
      <c r="F23" s="143">
        <v>0</v>
      </c>
      <c r="G23" s="137"/>
      <c r="H23" s="174">
        <v>-10005</v>
      </c>
      <c r="I23" s="61">
        <v>0</v>
      </c>
      <c r="J23" s="54">
        <v>0</v>
      </c>
    </row>
    <row r="24" spans="1:10" x14ac:dyDescent="0.2">
      <c r="A24" s="146">
        <v>36848</v>
      </c>
      <c r="B24" s="59">
        <v>0</v>
      </c>
      <c r="C24" s="52">
        <v>-8884</v>
      </c>
      <c r="D24" s="61">
        <v>0</v>
      </c>
      <c r="E24" s="165">
        <v>-9399</v>
      </c>
      <c r="F24" s="143">
        <v>0</v>
      </c>
      <c r="G24" s="137"/>
      <c r="H24" s="174">
        <v>-12000</v>
      </c>
      <c r="I24" s="61">
        <v>0</v>
      </c>
      <c r="J24" s="54">
        <v>0</v>
      </c>
    </row>
    <row r="25" spans="1:10" x14ac:dyDescent="0.2">
      <c r="A25" s="146">
        <v>36849</v>
      </c>
      <c r="B25" s="59">
        <v>0</v>
      </c>
      <c r="C25" s="52">
        <v>-8884</v>
      </c>
      <c r="D25" s="61">
        <v>0</v>
      </c>
      <c r="E25" s="165">
        <v>-9399</v>
      </c>
      <c r="F25" s="143">
        <v>0</v>
      </c>
      <c r="G25" s="137"/>
      <c r="H25" s="56">
        <v>-12000</v>
      </c>
      <c r="I25" s="61">
        <v>0</v>
      </c>
      <c r="J25" s="54">
        <v>0</v>
      </c>
    </row>
    <row r="26" spans="1:10" x14ac:dyDescent="0.2">
      <c r="A26" s="146">
        <v>36850</v>
      </c>
      <c r="B26" s="59">
        <v>0</v>
      </c>
      <c r="C26" s="52">
        <v>-8884</v>
      </c>
      <c r="D26" s="61">
        <v>0</v>
      </c>
      <c r="E26" s="165">
        <v>-9399</v>
      </c>
      <c r="F26" s="143">
        <v>0</v>
      </c>
      <c r="G26" s="137"/>
      <c r="H26" s="56">
        <v>-12000</v>
      </c>
      <c r="I26" s="61">
        <v>0</v>
      </c>
      <c r="J26" s="54">
        <v>0</v>
      </c>
    </row>
    <row r="27" spans="1:10" x14ac:dyDescent="0.2">
      <c r="A27" s="146">
        <v>36851</v>
      </c>
      <c r="B27" s="59">
        <v>0</v>
      </c>
      <c r="C27" s="52">
        <v>-7473</v>
      </c>
      <c r="D27" s="61">
        <v>0</v>
      </c>
      <c r="E27" s="165">
        <v>-10810</v>
      </c>
      <c r="F27" s="143">
        <v>0</v>
      </c>
      <c r="G27" s="137"/>
      <c r="H27" s="56">
        <v>-9769</v>
      </c>
      <c r="I27" s="61">
        <v>0</v>
      </c>
      <c r="J27" s="54">
        <v>0</v>
      </c>
    </row>
    <row r="28" spans="1:10" x14ac:dyDescent="0.2">
      <c r="A28" s="146">
        <v>36852</v>
      </c>
      <c r="B28" s="59">
        <v>0</v>
      </c>
      <c r="C28" s="52">
        <v>-8473</v>
      </c>
      <c r="D28" s="61">
        <v>0</v>
      </c>
      <c r="E28" s="165">
        <v>-9810</v>
      </c>
      <c r="F28" s="143">
        <v>0</v>
      </c>
      <c r="G28" s="137"/>
      <c r="H28" s="56">
        <v>-12244</v>
      </c>
      <c r="I28" s="61">
        <v>0</v>
      </c>
      <c r="J28" s="54">
        <v>0</v>
      </c>
    </row>
    <row r="29" spans="1:10" x14ac:dyDescent="0.2">
      <c r="A29" s="146">
        <v>36853</v>
      </c>
      <c r="B29" s="59">
        <v>0</v>
      </c>
      <c r="C29" s="52">
        <v>-8884</v>
      </c>
      <c r="D29" s="61">
        <v>0</v>
      </c>
      <c r="E29" s="165">
        <v>-9399</v>
      </c>
      <c r="F29" s="143">
        <v>0</v>
      </c>
      <c r="G29" s="137">
        <v>387</v>
      </c>
      <c r="H29" s="56">
        <v>-5108</v>
      </c>
      <c r="I29" s="61">
        <v>0</v>
      </c>
      <c r="J29" s="54">
        <v>0</v>
      </c>
    </row>
    <row r="30" spans="1:10" x14ac:dyDescent="0.2">
      <c r="A30" s="146">
        <v>36854</v>
      </c>
      <c r="B30" s="59">
        <v>0</v>
      </c>
      <c r="C30" s="52">
        <v>-8884</v>
      </c>
      <c r="D30" s="61">
        <v>0</v>
      </c>
      <c r="E30" s="165">
        <v>-9399</v>
      </c>
      <c r="F30" s="143">
        <v>0</v>
      </c>
      <c r="G30" s="137">
        <v>26</v>
      </c>
      <c r="H30" s="56">
        <v>-5108</v>
      </c>
      <c r="I30" s="61">
        <v>0</v>
      </c>
      <c r="J30" s="54">
        <v>0</v>
      </c>
    </row>
    <row r="31" spans="1:10" x14ac:dyDescent="0.2">
      <c r="A31" s="146">
        <v>36855</v>
      </c>
      <c r="B31" s="59">
        <v>0</v>
      </c>
      <c r="C31" s="52">
        <v>-8884</v>
      </c>
      <c r="D31" s="61">
        <v>0</v>
      </c>
      <c r="E31" s="165">
        <v>-9399</v>
      </c>
      <c r="F31" s="143">
        <v>0</v>
      </c>
      <c r="G31" s="137">
        <v>339</v>
      </c>
      <c r="H31" s="56">
        <v>-5108</v>
      </c>
      <c r="I31" s="61">
        <v>0</v>
      </c>
      <c r="J31" s="54">
        <v>0</v>
      </c>
    </row>
    <row r="32" spans="1:10" x14ac:dyDescent="0.2">
      <c r="A32" s="146">
        <v>36856</v>
      </c>
      <c r="B32" s="59">
        <v>0</v>
      </c>
      <c r="C32" s="52">
        <v>-8884</v>
      </c>
      <c r="D32" s="61">
        <v>0</v>
      </c>
      <c r="E32" s="165">
        <v>-9399</v>
      </c>
      <c r="F32" s="143">
        <v>0</v>
      </c>
      <c r="G32" s="137">
        <v>320</v>
      </c>
      <c r="H32" s="56">
        <v>-5108</v>
      </c>
      <c r="I32" s="61">
        <v>0</v>
      </c>
      <c r="J32" s="54">
        <v>0</v>
      </c>
    </row>
    <row r="33" spans="1:10" x14ac:dyDescent="0.2">
      <c r="A33" s="146">
        <v>36857</v>
      </c>
      <c r="B33" s="59">
        <v>0</v>
      </c>
      <c r="C33" s="52">
        <v>-8884</v>
      </c>
      <c r="D33" s="61">
        <v>0</v>
      </c>
      <c r="E33" s="165">
        <v>-9399</v>
      </c>
      <c r="F33" s="143">
        <v>0</v>
      </c>
      <c r="G33" s="137">
        <v>315</v>
      </c>
      <c r="H33" s="56">
        <v>-5108</v>
      </c>
      <c r="I33" s="61">
        <v>0</v>
      </c>
      <c r="J33" s="54">
        <v>0</v>
      </c>
    </row>
    <row r="34" spans="1:10" x14ac:dyDescent="0.2">
      <c r="A34" s="146">
        <v>36858</v>
      </c>
      <c r="B34" s="59">
        <v>0</v>
      </c>
      <c r="C34" s="52">
        <v>-8884</v>
      </c>
      <c r="D34" s="61">
        <v>0</v>
      </c>
      <c r="E34" s="164">
        <v>0</v>
      </c>
      <c r="F34" s="143">
        <v>0</v>
      </c>
      <c r="G34" s="137">
        <v>319</v>
      </c>
      <c r="H34" s="56">
        <v>-5108</v>
      </c>
      <c r="I34" s="61">
        <v>0</v>
      </c>
      <c r="J34" s="54">
        <v>0</v>
      </c>
    </row>
    <row r="35" spans="1:10" x14ac:dyDescent="0.2">
      <c r="A35" s="146">
        <v>36859</v>
      </c>
      <c r="B35" s="59">
        <v>0</v>
      </c>
      <c r="C35" s="52">
        <v>-8884</v>
      </c>
      <c r="D35" s="61">
        <v>0</v>
      </c>
      <c r="E35" s="165">
        <v>-9399</v>
      </c>
      <c r="F35" s="143">
        <v>0</v>
      </c>
      <c r="G35" s="137">
        <v>308</v>
      </c>
      <c r="H35" s="56">
        <v>-6109</v>
      </c>
      <c r="I35" s="61">
        <v>0</v>
      </c>
      <c r="J35" s="54">
        <v>0</v>
      </c>
    </row>
    <row r="36" spans="1:10" x14ac:dyDescent="0.2">
      <c r="A36" s="146">
        <v>36860</v>
      </c>
      <c r="B36" s="59">
        <v>0</v>
      </c>
      <c r="C36" s="52">
        <v>-8884</v>
      </c>
      <c r="D36" s="61">
        <v>0</v>
      </c>
      <c r="E36" s="165">
        <v>-9399</v>
      </c>
      <c r="F36" s="143">
        <v>0</v>
      </c>
      <c r="G36" s="137">
        <v>315</v>
      </c>
      <c r="H36" s="56">
        <v>-5108</v>
      </c>
      <c r="I36" s="61">
        <v>0</v>
      </c>
      <c r="J36" s="54">
        <v>0</v>
      </c>
    </row>
    <row r="37" spans="1:10" x14ac:dyDescent="0.2">
      <c r="A37" s="146"/>
      <c r="B37" s="48">
        <v>0</v>
      </c>
      <c r="C37" s="160"/>
      <c r="D37" s="137"/>
      <c r="E37" s="164">
        <v>0</v>
      </c>
      <c r="F37" s="143"/>
      <c r="G37" s="137">
        <v>0</v>
      </c>
      <c r="H37" s="135"/>
      <c r="I37" s="53"/>
      <c r="J37" s="135"/>
    </row>
    <row r="38" spans="1:10" x14ac:dyDescent="0.2">
      <c r="A38" s="2" t="s">
        <v>45</v>
      </c>
      <c r="B38" s="25">
        <f t="shared" ref="B38:J38" si="0">SUM(B7:B37)</f>
        <v>0</v>
      </c>
      <c r="C38" s="25">
        <f t="shared" si="0"/>
        <v>-285049</v>
      </c>
      <c r="D38" s="25">
        <f t="shared" si="0"/>
        <v>0</v>
      </c>
      <c r="E38" s="25">
        <f t="shared" si="0"/>
        <v>-246562</v>
      </c>
      <c r="F38" s="25">
        <f t="shared" si="0"/>
        <v>0</v>
      </c>
      <c r="G38" s="25">
        <f t="shared" si="0"/>
        <v>2329</v>
      </c>
      <c r="H38" s="25">
        <f t="shared" si="0"/>
        <v>-142547</v>
      </c>
      <c r="I38" s="25">
        <f t="shared" si="0"/>
        <v>0</v>
      </c>
      <c r="J38" s="25">
        <f t="shared" si="0"/>
        <v>0</v>
      </c>
    </row>
    <row r="39" spans="1:10" x14ac:dyDescent="0.2">
      <c r="A39" s="2" t="s">
        <v>11</v>
      </c>
      <c r="B39" s="185">
        <f>C39+E39</f>
        <v>460032</v>
      </c>
      <c r="C39" s="16">
        <f>(C6+B38+C38)</f>
        <v>254998</v>
      </c>
      <c r="D39" s="181"/>
      <c r="E39" s="16">
        <f>E6+D38+E38</f>
        <v>205034</v>
      </c>
      <c r="F39" s="182"/>
      <c r="G39" s="185">
        <f>H39+J39</f>
        <v>832641</v>
      </c>
      <c r="H39" s="176">
        <f>H6+G38+H38</f>
        <v>491663</v>
      </c>
      <c r="I39" s="183"/>
      <c r="J39" s="184">
        <f>J6+I38+J38</f>
        <v>340978</v>
      </c>
    </row>
    <row r="40" spans="1:10" ht="13.5" thickBot="1" x14ac:dyDescent="0.25">
      <c r="A40" s="2" t="s">
        <v>5</v>
      </c>
      <c r="B40" s="188">
        <f>B41/2371200</f>
        <v>0.54515561740890683</v>
      </c>
      <c r="C40" s="38"/>
      <c r="D40" s="39"/>
      <c r="E40" s="39"/>
      <c r="F40" s="40"/>
      <c r="G40" s="27"/>
      <c r="H40" s="28"/>
      <c r="I40" s="29"/>
      <c r="J40" s="30"/>
    </row>
    <row r="41" spans="1:10" ht="14.25" thickTop="1" thickBot="1" x14ac:dyDescent="0.25">
      <c r="A41" s="94" t="s">
        <v>24</v>
      </c>
      <c r="B41" s="186">
        <f>B39+G39</f>
        <v>1292673</v>
      </c>
    </row>
    <row r="42" spans="1:10" ht="13.5" thickTop="1" x14ac:dyDescent="0.2">
      <c r="B42" s="158">
        <f>SUM(B12:B37)</f>
        <v>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8</vt:i4>
      </vt:variant>
    </vt:vector>
  </HeadingPairs>
  <TitlesOfParts>
    <vt:vector size="29" baseType="lpstr">
      <vt:lpstr>DEC99GULFCOAST</vt:lpstr>
      <vt:lpstr>JAN00GULFCOAST</vt:lpstr>
      <vt:lpstr>May00GulfCoast</vt:lpstr>
      <vt:lpstr>June00GulfCoast</vt:lpstr>
      <vt:lpstr>July2000GulfCoast</vt:lpstr>
      <vt:lpstr>August 2000 GulfCoast </vt:lpstr>
      <vt:lpstr>September 2000 GulfCoast</vt:lpstr>
      <vt:lpstr>October 2000 GulfCoast </vt:lpstr>
      <vt:lpstr>November 2000 GulfCoast  </vt:lpstr>
      <vt:lpstr>December 2000 GulfCoast   </vt:lpstr>
      <vt:lpstr>January 2001 GulfCoast </vt:lpstr>
      <vt:lpstr>Febuary 2001 GulfCoast </vt:lpstr>
      <vt:lpstr>March 2001 GulfCoast </vt:lpstr>
      <vt:lpstr>JANMOSSBLUFF</vt:lpstr>
      <vt:lpstr>FEBMOSSBLUFF</vt:lpstr>
      <vt:lpstr>MarMOSSBLUFF</vt:lpstr>
      <vt:lpstr>AprMOSSBLUFF</vt:lpstr>
      <vt:lpstr>MayMosBluff</vt:lpstr>
      <vt:lpstr>JuneMossBluff</vt:lpstr>
      <vt:lpstr>JulyMossBluff</vt:lpstr>
      <vt:lpstr>AugustMossBluff</vt:lpstr>
      <vt:lpstr>'December 2000 GulfCoast   '!Print_Area</vt:lpstr>
      <vt:lpstr>'Febuary 2001 GulfCoast '!Print_Area</vt:lpstr>
      <vt:lpstr>JANMOSSBLUFF!Print_Area</vt:lpstr>
      <vt:lpstr>'January 2001 GulfCoast '!Print_Area</vt:lpstr>
      <vt:lpstr>'March 2001 GulfCoast '!Print_Area</vt:lpstr>
      <vt:lpstr>'November 2000 GulfCoast  '!Print_Area</vt:lpstr>
      <vt:lpstr>'October 2000 GulfCoast '!Print_Area</vt:lpstr>
      <vt:lpstr>'September 2000 GulfCoast'!Print_Area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kinsey</dc:creator>
  <cp:lastModifiedBy>Jan Havlíček</cp:lastModifiedBy>
  <cp:lastPrinted>2001-02-13T12:28:22Z</cp:lastPrinted>
  <dcterms:created xsi:type="dcterms:W3CDTF">1999-12-06T14:15:36Z</dcterms:created>
  <dcterms:modified xsi:type="dcterms:W3CDTF">2023-09-15T14:48:22Z</dcterms:modified>
</cp:coreProperties>
</file>