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2F17924-67B5-4488-9653-A9C699B67A72}" xr6:coauthVersionLast="47" xr6:coauthVersionMax="47" xr10:uidLastSave="{00000000-0000-0000-0000-000000000000}"/>
  <bookViews>
    <workbookView xWindow="-120" yWindow="-120" windowWidth="38640" windowHeight="15720" tabRatio="621" firstSheet="8" activeTab="18"/>
  </bookViews>
  <sheets>
    <sheet name="1-00" sheetId="1" r:id="rId1"/>
    <sheet name="2-00" sheetId="10" r:id="rId2"/>
    <sheet name="3-00" sheetId="9" r:id="rId3"/>
    <sheet name="4-00" sheetId="8" r:id="rId4"/>
    <sheet name="5-00" sheetId="7" r:id="rId5"/>
    <sheet name="6-00" sheetId="6" r:id="rId6"/>
    <sheet name="7-00" sheetId="5" r:id="rId7"/>
    <sheet name="8-00" sheetId="4" r:id="rId8"/>
    <sheet name="9-00" sheetId="2" r:id="rId9"/>
    <sheet name="10-00" sheetId="3" r:id="rId10"/>
    <sheet name="11-00" sheetId="11" r:id="rId11"/>
    <sheet name="12-00" sheetId="12" r:id="rId12"/>
    <sheet name="Jan 01" sheetId="13" r:id="rId13"/>
    <sheet name="Feb 01" sheetId="14" r:id="rId14"/>
    <sheet name="Mar01" sheetId="18" r:id="rId15"/>
    <sheet name="Apr01" sheetId="17" r:id="rId16"/>
    <sheet name="May01" sheetId="16" r:id="rId17"/>
    <sheet name="June01" sheetId="19" r:id="rId18"/>
    <sheet name="July01" sheetId="20" r:id="rId19"/>
    <sheet name="Aug01" sheetId="15" r:id="rId20"/>
  </sheet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L3" i="1"/>
  <c r="M3" i="1"/>
  <c r="G4" i="1"/>
  <c r="L4" i="1"/>
  <c r="M4" i="1"/>
  <c r="G5" i="1"/>
  <c r="L5" i="1"/>
  <c r="M5" i="1"/>
  <c r="G6" i="1"/>
  <c r="L6" i="1"/>
  <c r="M6" i="1"/>
  <c r="G7" i="1"/>
  <c r="L7" i="1"/>
  <c r="M7" i="1"/>
  <c r="G8" i="1"/>
  <c r="L8" i="1"/>
  <c r="M8" i="1"/>
  <c r="G9" i="1"/>
  <c r="L9" i="1"/>
  <c r="M9" i="1"/>
  <c r="L10" i="1"/>
  <c r="M10" i="1"/>
  <c r="E11" i="1"/>
  <c r="J11" i="1"/>
  <c r="N11" i="1"/>
  <c r="G13" i="1"/>
  <c r="M13" i="1"/>
  <c r="G14" i="1"/>
  <c r="M14" i="1"/>
  <c r="G15" i="1"/>
  <c r="M15" i="1"/>
  <c r="G16" i="1"/>
  <c r="M16" i="1"/>
  <c r="M17" i="1"/>
  <c r="M18" i="1"/>
  <c r="M19" i="1"/>
  <c r="M20" i="1"/>
  <c r="M21" i="1"/>
  <c r="M22" i="1"/>
  <c r="M23" i="1"/>
  <c r="M24" i="1"/>
  <c r="M25" i="1"/>
  <c r="M26" i="1"/>
  <c r="M27" i="1"/>
  <c r="E28" i="1"/>
  <c r="J28" i="1"/>
  <c r="N28" i="1"/>
  <c r="G33" i="1"/>
  <c r="G34" i="1"/>
  <c r="G35" i="1"/>
  <c r="G36" i="1"/>
  <c r="G37" i="1"/>
  <c r="G38" i="1"/>
  <c r="E39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J55" i="1"/>
  <c r="G3" i="3"/>
  <c r="L3" i="3"/>
  <c r="M3" i="3"/>
  <c r="G4" i="3"/>
  <c r="L4" i="3"/>
  <c r="M4" i="3"/>
  <c r="G5" i="3"/>
  <c r="L5" i="3"/>
  <c r="M5" i="3"/>
  <c r="G6" i="3"/>
  <c r="L6" i="3"/>
  <c r="M6" i="3"/>
  <c r="G7" i="3"/>
  <c r="L7" i="3"/>
  <c r="M7" i="3"/>
  <c r="G8" i="3"/>
  <c r="L8" i="3"/>
  <c r="M8" i="3"/>
  <c r="G9" i="3"/>
  <c r="L9" i="3"/>
  <c r="M9" i="3"/>
  <c r="G10" i="3"/>
  <c r="L10" i="3"/>
  <c r="M10" i="3"/>
  <c r="G11" i="3"/>
  <c r="L11" i="3"/>
  <c r="M11" i="3"/>
  <c r="G12" i="3"/>
  <c r="L12" i="3"/>
  <c r="M12" i="3"/>
  <c r="G13" i="3"/>
  <c r="L13" i="3"/>
  <c r="M13" i="3"/>
  <c r="G14" i="3"/>
  <c r="L14" i="3"/>
  <c r="M14" i="3"/>
  <c r="G15" i="3"/>
  <c r="L15" i="3"/>
  <c r="M15" i="3"/>
  <c r="G16" i="3"/>
  <c r="L16" i="3"/>
  <c r="M16" i="3"/>
  <c r="G17" i="3"/>
  <c r="L17" i="3"/>
  <c r="M17" i="3"/>
  <c r="G18" i="3"/>
  <c r="L18" i="3"/>
  <c r="M18" i="3"/>
  <c r="G19" i="3"/>
  <c r="L19" i="3"/>
  <c r="M19" i="3"/>
  <c r="G20" i="3"/>
  <c r="L20" i="3"/>
  <c r="M20" i="3"/>
  <c r="G21" i="3"/>
  <c r="L21" i="3"/>
  <c r="M21" i="3"/>
  <c r="G22" i="3"/>
  <c r="L22" i="3"/>
  <c r="M22" i="3"/>
  <c r="G23" i="3"/>
  <c r="L23" i="3"/>
  <c r="M23" i="3"/>
  <c r="G24" i="3"/>
  <c r="L24" i="3"/>
  <c r="M24" i="3"/>
  <c r="G25" i="3"/>
  <c r="L25" i="3"/>
  <c r="M25" i="3"/>
  <c r="L26" i="3"/>
  <c r="M26" i="3"/>
  <c r="L27" i="3"/>
  <c r="M27" i="3"/>
  <c r="L28" i="3"/>
  <c r="M28" i="3"/>
  <c r="E29" i="3"/>
  <c r="J29" i="3"/>
  <c r="N29" i="3"/>
  <c r="G32" i="3"/>
  <c r="G33" i="3"/>
  <c r="G34" i="3"/>
  <c r="G35" i="3"/>
  <c r="G36" i="3"/>
  <c r="G37" i="3"/>
  <c r="G38" i="3"/>
  <c r="G39" i="3"/>
  <c r="G40" i="3"/>
  <c r="G41" i="3"/>
  <c r="G42" i="3"/>
  <c r="G43" i="3"/>
  <c r="L44" i="3"/>
  <c r="L45" i="3"/>
  <c r="L46" i="3"/>
  <c r="L47" i="3"/>
  <c r="L48" i="3"/>
  <c r="L49" i="3"/>
  <c r="L50" i="3"/>
  <c r="L51" i="3"/>
  <c r="L52" i="3"/>
  <c r="E53" i="3"/>
  <c r="J53" i="3"/>
  <c r="G55" i="3"/>
  <c r="G56" i="3"/>
  <c r="L59" i="3"/>
  <c r="G3" i="11"/>
  <c r="L3" i="11"/>
  <c r="M3" i="11"/>
  <c r="G4" i="11"/>
  <c r="L4" i="11"/>
  <c r="M4" i="11"/>
  <c r="G5" i="11"/>
  <c r="L5" i="11"/>
  <c r="M5" i="11"/>
  <c r="G6" i="11"/>
  <c r="L6" i="11"/>
  <c r="M6" i="11"/>
  <c r="G7" i="11"/>
  <c r="L7" i="11"/>
  <c r="M7" i="11"/>
  <c r="E8" i="11"/>
  <c r="J8" i="11"/>
  <c r="N8" i="11"/>
  <c r="G10" i="11"/>
  <c r="M10" i="11"/>
  <c r="G11" i="11"/>
  <c r="M11" i="11"/>
  <c r="G12" i="11"/>
  <c r="M12" i="11"/>
  <c r="G13" i="11"/>
  <c r="M13" i="11"/>
  <c r="G14" i="11"/>
  <c r="M14" i="11"/>
  <c r="G15" i="11"/>
  <c r="M15" i="11"/>
  <c r="G16" i="11"/>
  <c r="M16" i="11"/>
  <c r="G17" i="11"/>
  <c r="M17" i="11"/>
  <c r="G18" i="11"/>
  <c r="M18" i="11"/>
  <c r="L19" i="11"/>
  <c r="M19" i="11"/>
  <c r="L20" i="11"/>
  <c r="M20" i="11"/>
  <c r="L21" i="11"/>
  <c r="M21" i="11"/>
  <c r="L22" i="11"/>
  <c r="M22" i="11"/>
  <c r="L23" i="11"/>
  <c r="M23" i="11"/>
  <c r="L24" i="11"/>
  <c r="M24" i="11"/>
  <c r="L25" i="11"/>
  <c r="M25" i="11"/>
  <c r="L26" i="11"/>
  <c r="M26" i="11"/>
  <c r="L27" i="11"/>
  <c r="M27" i="11"/>
  <c r="L28" i="11"/>
  <c r="M28" i="11"/>
  <c r="L29" i="11"/>
  <c r="M29" i="11"/>
  <c r="L30" i="11"/>
  <c r="M30" i="11"/>
  <c r="L31" i="11"/>
  <c r="M31" i="11"/>
  <c r="L32" i="11"/>
  <c r="M32" i="11"/>
  <c r="L33" i="11"/>
  <c r="M33" i="11"/>
  <c r="E34" i="11"/>
  <c r="J34" i="11"/>
  <c r="G37" i="11"/>
  <c r="L37" i="11"/>
  <c r="M37" i="11"/>
  <c r="G40" i="11"/>
  <c r="G42" i="11"/>
  <c r="G43" i="11"/>
  <c r="G3" i="12"/>
  <c r="L3" i="12"/>
  <c r="M3" i="12"/>
  <c r="E4" i="12"/>
  <c r="J4" i="12"/>
  <c r="N4" i="12"/>
  <c r="G6" i="12"/>
  <c r="M6" i="12"/>
  <c r="G7" i="12"/>
  <c r="M7" i="12"/>
  <c r="G8" i="12"/>
  <c r="M8" i="12"/>
  <c r="G9" i="12"/>
  <c r="M9" i="12"/>
  <c r="G10" i="12"/>
  <c r="M10" i="12"/>
  <c r="L11" i="12"/>
  <c r="M11" i="12"/>
  <c r="L12" i="12"/>
  <c r="M12" i="12"/>
  <c r="L13" i="12"/>
  <c r="M13" i="12"/>
  <c r="L14" i="12"/>
  <c r="M14" i="12"/>
  <c r="L15" i="12"/>
  <c r="M15" i="12"/>
  <c r="L16" i="12"/>
  <c r="M16" i="12"/>
  <c r="L17" i="12"/>
  <c r="M17" i="12"/>
  <c r="L18" i="12"/>
  <c r="M18" i="12"/>
  <c r="E19" i="12"/>
  <c r="J19" i="12"/>
  <c r="G22" i="12"/>
  <c r="G23" i="12"/>
  <c r="G3" i="10"/>
  <c r="L3" i="10"/>
  <c r="M3" i="10"/>
  <c r="G4" i="10"/>
  <c r="L4" i="10"/>
  <c r="M4" i="10"/>
  <c r="E5" i="10"/>
  <c r="J5" i="10"/>
  <c r="N5" i="10"/>
  <c r="G7" i="10"/>
  <c r="L7" i="10"/>
  <c r="M7" i="10"/>
  <c r="G8" i="10"/>
  <c r="L8" i="10"/>
  <c r="M8" i="10"/>
  <c r="G9" i="10"/>
  <c r="L9" i="10"/>
  <c r="M9" i="10"/>
  <c r="G10" i="10"/>
  <c r="L10" i="10"/>
  <c r="M10" i="10"/>
  <c r="G11" i="10"/>
  <c r="L11" i="10"/>
  <c r="M11" i="10"/>
  <c r="G12" i="10"/>
  <c r="L12" i="10"/>
  <c r="M12" i="10"/>
  <c r="G13" i="10"/>
  <c r="L13" i="10"/>
  <c r="M13" i="10"/>
  <c r="G14" i="10"/>
  <c r="L14" i="10"/>
  <c r="M14" i="10"/>
  <c r="G15" i="10"/>
  <c r="L15" i="10"/>
  <c r="M15" i="10"/>
  <c r="G16" i="10"/>
  <c r="L16" i="10"/>
  <c r="M16" i="10"/>
  <c r="L17" i="10"/>
  <c r="M17" i="10"/>
  <c r="L18" i="10"/>
  <c r="M18" i="10"/>
  <c r="L19" i="10"/>
  <c r="M19" i="10"/>
  <c r="L20" i="10"/>
  <c r="M20" i="10"/>
  <c r="E21" i="10"/>
  <c r="J21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G3" i="9"/>
  <c r="L3" i="9"/>
  <c r="M3" i="9"/>
  <c r="G4" i="9"/>
  <c r="L4" i="9"/>
  <c r="M4" i="9"/>
  <c r="E5" i="9"/>
  <c r="J5" i="9"/>
  <c r="G7" i="9"/>
  <c r="L7" i="9"/>
  <c r="M7" i="9"/>
  <c r="G8" i="9"/>
  <c r="L8" i="9"/>
  <c r="M8" i="9"/>
  <c r="G9" i="9"/>
  <c r="L9" i="9"/>
  <c r="M9" i="9"/>
  <c r="G10" i="9"/>
  <c r="L10" i="9"/>
  <c r="M10" i="9"/>
  <c r="G11" i="9"/>
  <c r="L11" i="9"/>
  <c r="M11" i="9"/>
  <c r="G12" i="9"/>
  <c r="L12" i="9"/>
  <c r="M12" i="9"/>
  <c r="G13" i="9"/>
  <c r="L13" i="9"/>
  <c r="M13" i="9"/>
  <c r="G14" i="9"/>
  <c r="L14" i="9"/>
  <c r="M14" i="9"/>
  <c r="G15" i="9"/>
  <c r="L15" i="9"/>
  <c r="M15" i="9"/>
  <c r="G16" i="9"/>
  <c r="L16" i="9"/>
  <c r="M16" i="9"/>
  <c r="G17" i="9"/>
  <c r="L17" i="9"/>
  <c r="M17" i="9"/>
  <c r="G18" i="9"/>
  <c r="L18" i="9"/>
  <c r="M18" i="9"/>
  <c r="G19" i="9"/>
  <c r="L19" i="9"/>
  <c r="M19" i="9"/>
  <c r="G20" i="9"/>
  <c r="L20" i="9"/>
  <c r="M20" i="9"/>
  <c r="G21" i="9"/>
  <c r="L21" i="9"/>
  <c r="M21" i="9"/>
  <c r="G22" i="9"/>
  <c r="L22" i="9"/>
  <c r="M22" i="9"/>
  <c r="G23" i="9"/>
  <c r="L23" i="9"/>
  <c r="M23" i="9"/>
  <c r="N23" i="9"/>
  <c r="L24" i="9"/>
  <c r="M24" i="9"/>
  <c r="L25" i="9"/>
  <c r="M25" i="9"/>
  <c r="L26" i="9"/>
  <c r="M26" i="9"/>
  <c r="L27" i="9"/>
  <c r="M27" i="9"/>
  <c r="L28" i="9"/>
  <c r="M28" i="9"/>
  <c r="E29" i="9"/>
  <c r="J29" i="9"/>
  <c r="G31" i="9"/>
  <c r="L31" i="9"/>
  <c r="M31" i="9"/>
  <c r="G32" i="9"/>
  <c r="L32" i="9"/>
  <c r="M32" i="9"/>
  <c r="L33" i="9"/>
  <c r="M33" i="9"/>
  <c r="G36" i="9"/>
  <c r="L36" i="9"/>
  <c r="M36" i="9"/>
  <c r="G37" i="9"/>
  <c r="L37" i="9"/>
  <c r="M37" i="9"/>
  <c r="G40" i="9"/>
  <c r="M40" i="9"/>
  <c r="L41" i="9"/>
  <c r="M41" i="9"/>
  <c r="L42" i="9"/>
  <c r="M42" i="9"/>
  <c r="L43" i="9"/>
  <c r="M43" i="9"/>
  <c r="L44" i="9"/>
  <c r="M44" i="9"/>
  <c r="L45" i="9"/>
  <c r="M45" i="9"/>
  <c r="L46" i="9"/>
  <c r="M46" i="9"/>
  <c r="L47" i="9"/>
  <c r="M47" i="9"/>
  <c r="L48" i="9"/>
  <c r="M48" i="9"/>
  <c r="L49" i="9"/>
  <c r="M49" i="9"/>
  <c r="L50" i="9"/>
  <c r="M50" i="9"/>
  <c r="L51" i="9"/>
  <c r="M51" i="9"/>
  <c r="L52" i="9"/>
  <c r="M52" i="9"/>
  <c r="L53" i="9"/>
  <c r="M53" i="9"/>
  <c r="L54" i="9"/>
  <c r="M54" i="9"/>
  <c r="L55" i="9"/>
  <c r="M55" i="9"/>
  <c r="L56" i="9"/>
  <c r="M56" i="9"/>
  <c r="L57" i="9"/>
  <c r="M57" i="9"/>
  <c r="L58" i="9"/>
  <c r="M58" i="9"/>
  <c r="L59" i="9"/>
  <c r="M59" i="9"/>
  <c r="G3" i="8"/>
  <c r="G4" i="8"/>
  <c r="E5" i="8"/>
  <c r="G7" i="8"/>
  <c r="G8" i="8"/>
  <c r="G9" i="8"/>
  <c r="G10" i="8"/>
  <c r="G11" i="8"/>
  <c r="G12" i="8"/>
  <c r="G13" i="8"/>
  <c r="G14" i="8"/>
  <c r="G15" i="8"/>
  <c r="G16" i="8"/>
  <c r="E17" i="8"/>
  <c r="N17" i="8"/>
  <c r="L19" i="8"/>
  <c r="M19" i="8"/>
  <c r="L20" i="8"/>
  <c r="M20" i="8"/>
  <c r="L21" i="8"/>
  <c r="M21" i="8"/>
  <c r="L22" i="8"/>
  <c r="M22" i="8"/>
  <c r="L23" i="8"/>
  <c r="M23" i="8"/>
  <c r="L24" i="8"/>
  <c r="M24" i="8"/>
  <c r="J25" i="8"/>
  <c r="N25" i="8"/>
  <c r="G27" i="8"/>
  <c r="G28" i="8"/>
  <c r="G29" i="8"/>
  <c r="G30" i="8"/>
  <c r="G31" i="8"/>
  <c r="G32" i="8"/>
  <c r="G33" i="8"/>
  <c r="G34" i="8"/>
  <c r="L38" i="8"/>
  <c r="M38" i="8"/>
  <c r="L39" i="8"/>
  <c r="L40" i="8"/>
  <c r="L41" i="8"/>
  <c r="L42" i="8"/>
  <c r="L43" i="8"/>
  <c r="L44" i="8"/>
  <c r="L45" i="8"/>
  <c r="L46" i="8"/>
  <c r="L47" i="8"/>
  <c r="L48" i="8"/>
  <c r="G3" i="7"/>
  <c r="M3" i="7"/>
  <c r="G6" i="7"/>
  <c r="L6" i="7"/>
  <c r="M6" i="7"/>
  <c r="G7" i="7"/>
  <c r="L7" i="7"/>
  <c r="M7" i="7"/>
  <c r="G8" i="7"/>
  <c r="L8" i="7"/>
  <c r="M8" i="7"/>
  <c r="G9" i="7"/>
  <c r="L9" i="7"/>
  <c r="M9" i="7"/>
  <c r="G10" i="7"/>
  <c r="L10" i="7"/>
  <c r="M10" i="7"/>
  <c r="G11" i="7"/>
  <c r="L11" i="7"/>
  <c r="M11" i="7"/>
  <c r="G12" i="7"/>
  <c r="L12" i="7"/>
  <c r="M12" i="7"/>
  <c r="G13" i="7"/>
  <c r="L13" i="7"/>
  <c r="M13" i="7"/>
  <c r="G14" i="7"/>
  <c r="L14" i="7"/>
  <c r="M14" i="7"/>
  <c r="G15" i="7"/>
  <c r="L15" i="7"/>
  <c r="M15" i="7"/>
  <c r="G16" i="7"/>
  <c r="L16" i="7"/>
  <c r="M16" i="7"/>
  <c r="G17" i="7"/>
  <c r="L17" i="7"/>
  <c r="M17" i="7"/>
  <c r="G18" i="7"/>
  <c r="L18" i="7"/>
  <c r="M18" i="7"/>
  <c r="G19" i="7"/>
  <c r="L19" i="7"/>
  <c r="M19" i="7"/>
  <c r="E20" i="7"/>
  <c r="N20" i="7"/>
  <c r="L21" i="7"/>
  <c r="M21" i="7"/>
  <c r="L22" i="7"/>
  <c r="M22" i="7"/>
  <c r="L23" i="7"/>
  <c r="M23" i="7"/>
  <c r="L24" i="7"/>
  <c r="M24" i="7"/>
  <c r="L25" i="7"/>
  <c r="M25" i="7"/>
  <c r="L26" i="7"/>
  <c r="M26" i="7"/>
  <c r="L27" i="7"/>
  <c r="M27" i="7"/>
  <c r="L28" i="7"/>
  <c r="M28" i="7"/>
  <c r="L29" i="7"/>
  <c r="M29" i="7"/>
  <c r="L30" i="7"/>
  <c r="M30" i="7"/>
  <c r="J31" i="7"/>
  <c r="N31" i="7"/>
  <c r="L33" i="7"/>
  <c r="L34" i="7"/>
  <c r="L35" i="7"/>
  <c r="G3" i="6"/>
  <c r="L3" i="6"/>
  <c r="M3" i="6"/>
  <c r="G4" i="6"/>
  <c r="L4" i="6"/>
  <c r="M4" i="6"/>
  <c r="G5" i="6"/>
  <c r="L5" i="6"/>
  <c r="M5" i="6"/>
  <c r="E6" i="6"/>
  <c r="J6" i="6"/>
  <c r="N6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E25" i="6"/>
  <c r="N25" i="6"/>
  <c r="L26" i="6"/>
  <c r="M26" i="6"/>
  <c r="L27" i="6"/>
  <c r="M27" i="6"/>
  <c r="L28" i="6"/>
  <c r="M28" i="6"/>
  <c r="L29" i="6"/>
  <c r="M29" i="6"/>
  <c r="L30" i="6"/>
  <c r="M30" i="6"/>
  <c r="L31" i="6"/>
  <c r="M31" i="6"/>
  <c r="L32" i="6"/>
  <c r="M32" i="6"/>
  <c r="J33" i="6"/>
  <c r="N33" i="6"/>
  <c r="L34" i="6"/>
  <c r="M34" i="6"/>
  <c r="L35" i="6"/>
  <c r="M35" i="6"/>
  <c r="G36" i="6"/>
  <c r="G37" i="6"/>
  <c r="G38" i="6"/>
  <c r="G39" i="6"/>
  <c r="G40" i="6"/>
  <c r="G41" i="6"/>
  <c r="G42" i="6"/>
  <c r="E43" i="6"/>
  <c r="G45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J63" i="6"/>
  <c r="G3" i="5"/>
  <c r="L3" i="5"/>
  <c r="M3" i="5"/>
  <c r="N3" i="5"/>
  <c r="G4" i="5"/>
  <c r="L4" i="5"/>
  <c r="M4" i="5"/>
  <c r="N4" i="5"/>
  <c r="G5" i="5"/>
  <c r="L5" i="5"/>
  <c r="M5" i="5"/>
  <c r="N5" i="5"/>
  <c r="G6" i="5"/>
  <c r="L6" i="5"/>
  <c r="M6" i="5"/>
  <c r="N6" i="5"/>
  <c r="G7" i="5"/>
  <c r="L7" i="5"/>
  <c r="M7" i="5"/>
  <c r="N7" i="5"/>
  <c r="G8" i="5"/>
  <c r="L8" i="5"/>
  <c r="M8" i="5"/>
  <c r="N8" i="5"/>
  <c r="G9" i="5"/>
  <c r="L9" i="5"/>
  <c r="M9" i="5"/>
  <c r="N9" i="5"/>
  <c r="G10" i="5"/>
  <c r="L10" i="5"/>
  <c r="M10" i="5"/>
  <c r="N10" i="5"/>
  <c r="G11" i="5"/>
  <c r="L11" i="5"/>
  <c r="M11" i="5"/>
  <c r="N11" i="5"/>
  <c r="G12" i="5"/>
  <c r="L12" i="5"/>
  <c r="M12" i="5"/>
  <c r="N12" i="5"/>
  <c r="G13" i="5"/>
  <c r="L13" i="5"/>
  <c r="M13" i="5"/>
  <c r="N13" i="5"/>
  <c r="G14" i="5"/>
  <c r="L14" i="5"/>
  <c r="M14" i="5"/>
  <c r="N14" i="5"/>
  <c r="G15" i="5"/>
  <c r="L15" i="5"/>
  <c r="M15" i="5"/>
  <c r="N15" i="5"/>
  <c r="G16" i="5"/>
  <c r="L16" i="5"/>
  <c r="M16" i="5"/>
  <c r="N16" i="5"/>
  <c r="G17" i="5"/>
  <c r="L17" i="5"/>
  <c r="M17" i="5"/>
  <c r="N17" i="5"/>
  <c r="G18" i="5"/>
  <c r="L18" i="5"/>
  <c r="M18" i="5"/>
  <c r="N18" i="5"/>
  <c r="G19" i="5"/>
  <c r="L19" i="5"/>
  <c r="M19" i="5"/>
  <c r="N19" i="5"/>
  <c r="G20" i="5"/>
  <c r="L20" i="5"/>
  <c r="M20" i="5"/>
  <c r="N20" i="5"/>
  <c r="G21" i="5"/>
  <c r="L21" i="5"/>
  <c r="M21" i="5"/>
  <c r="N21" i="5"/>
  <c r="E22" i="5"/>
  <c r="J22" i="5"/>
  <c r="N22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E39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J50" i="5"/>
  <c r="L52" i="5"/>
  <c r="M52" i="5"/>
  <c r="L55" i="5"/>
  <c r="G3" i="4"/>
  <c r="L3" i="4"/>
  <c r="M3" i="4"/>
  <c r="G4" i="4"/>
  <c r="L4" i="4"/>
  <c r="M4" i="4"/>
  <c r="G5" i="4"/>
  <c r="L5" i="4"/>
  <c r="M5" i="4"/>
  <c r="G6" i="4"/>
  <c r="L6" i="4"/>
  <c r="M6" i="4"/>
  <c r="G7" i="4"/>
  <c r="L7" i="4"/>
  <c r="M7" i="4"/>
  <c r="G8" i="4"/>
  <c r="L8" i="4"/>
  <c r="M8" i="4"/>
  <c r="G9" i="4"/>
  <c r="L9" i="4"/>
  <c r="M9" i="4"/>
  <c r="G10" i="4"/>
  <c r="L10" i="4"/>
  <c r="M10" i="4"/>
  <c r="G11" i="4"/>
  <c r="L11" i="4"/>
  <c r="M11" i="4"/>
  <c r="G12" i="4"/>
  <c r="L12" i="4"/>
  <c r="M12" i="4"/>
  <c r="G13" i="4"/>
  <c r="L13" i="4"/>
  <c r="M13" i="4"/>
  <c r="G14" i="4"/>
  <c r="L14" i="4"/>
  <c r="M14" i="4"/>
  <c r="G15" i="4"/>
  <c r="L15" i="4"/>
  <c r="M15" i="4"/>
  <c r="G16" i="4"/>
  <c r="L16" i="4"/>
  <c r="M16" i="4"/>
  <c r="G17" i="4"/>
  <c r="L17" i="4"/>
  <c r="M17" i="4"/>
  <c r="G18" i="4"/>
  <c r="L18" i="4"/>
  <c r="M18" i="4"/>
  <c r="G19" i="4"/>
  <c r="L19" i="4"/>
  <c r="M19" i="4"/>
  <c r="G20" i="4"/>
  <c r="L20" i="4"/>
  <c r="M20" i="4"/>
  <c r="G21" i="4"/>
  <c r="L21" i="4"/>
  <c r="M21" i="4"/>
  <c r="G22" i="4"/>
  <c r="L22" i="4"/>
  <c r="M22" i="4"/>
  <c r="G23" i="4"/>
  <c r="L23" i="4"/>
  <c r="M23" i="4"/>
  <c r="E24" i="4"/>
  <c r="J24" i="4"/>
  <c r="N24" i="4"/>
  <c r="G27" i="4"/>
  <c r="M27" i="4"/>
  <c r="G28" i="4"/>
  <c r="M28" i="4"/>
  <c r="G29" i="4"/>
  <c r="M29" i="4"/>
  <c r="G30" i="4"/>
  <c r="M30" i="4"/>
  <c r="G31" i="4"/>
  <c r="M31" i="4"/>
  <c r="G32" i="4"/>
  <c r="M32" i="4"/>
  <c r="G33" i="4"/>
  <c r="M33" i="4"/>
  <c r="G34" i="4"/>
  <c r="M34" i="4"/>
  <c r="G35" i="4"/>
  <c r="M35" i="4"/>
  <c r="G36" i="4"/>
  <c r="M36" i="4"/>
  <c r="G37" i="4"/>
  <c r="M37" i="4"/>
  <c r="G38" i="4"/>
  <c r="M38" i="4"/>
  <c r="E39" i="4"/>
  <c r="G3" i="2"/>
  <c r="L3" i="2"/>
  <c r="M3" i="2"/>
  <c r="G4" i="2"/>
  <c r="L4" i="2"/>
  <c r="M4" i="2"/>
  <c r="G5" i="2"/>
  <c r="L5" i="2"/>
  <c r="M5" i="2"/>
  <c r="G6" i="2"/>
  <c r="L6" i="2"/>
  <c r="M6" i="2"/>
  <c r="G7" i="2"/>
  <c r="L7" i="2"/>
  <c r="M7" i="2"/>
  <c r="G8" i="2"/>
  <c r="L8" i="2"/>
  <c r="M8" i="2"/>
  <c r="G9" i="2"/>
  <c r="L9" i="2"/>
  <c r="M9" i="2"/>
  <c r="G10" i="2"/>
  <c r="L10" i="2"/>
  <c r="M10" i="2"/>
  <c r="G11" i="2"/>
  <c r="L11" i="2"/>
  <c r="M11" i="2"/>
  <c r="G12" i="2"/>
  <c r="L12" i="2"/>
  <c r="M12" i="2"/>
  <c r="G13" i="2"/>
  <c r="L13" i="2"/>
  <c r="M13" i="2"/>
  <c r="G14" i="2"/>
  <c r="L14" i="2"/>
  <c r="M14" i="2"/>
  <c r="G15" i="2"/>
  <c r="L15" i="2"/>
  <c r="M15" i="2"/>
  <c r="G16" i="2"/>
  <c r="L16" i="2"/>
  <c r="M16" i="2"/>
  <c r="G17" i="2"/>
  <c r="L17" i="2"/>
  <c r="M17" i="2"/>
  <c r="G18" i="2"/>
  <c r="L18" i="2"/>
  <c r="M18" i="2"/>
  <c r="G19" i="2"/>
  <c r="L19" i="2"/>
  <c r="M19" i="2"/>
  <c r="G20" i="2"/>
  <c r="L20" i="2"/>
  <c r="M20" i="2"/>
  <c r="G21" i="2"/>
  <c r="L21" i="2"/>
  <c r="M21" i="2"/>
  <c r="G22" i="2"/>
  <c r="L22" i="2"/>
  <c r="M22" i="2"/>
  <c r="G23" i="2"/>
  <c r="L23" i="2"/>
  <c r="M23" i="2"/>
  <c r="G24" i="2"/>
  <c r="L24" i="2"/>
  <c r="M24" i="2"/>
  <c r="E25" i="2"/>
  <c r="J25" i="2"/>
  <c r="N25" i="2"/>
  <c r="G27" i="2"/>
  <c r="L27" i="2"/>
  <c r="M27" i="2"/>
  <c r="G28" i="2"/>
  <c r="L28" i="2"/>
  <c r="M28" i="2"/>
  <c r="G29" i="2"/>
  <c r="L29" i="2"/>
  <c r="M29" i="2"/>
  <c r="G30" i="2"/>
  <c r="L30" i="2"/>
  <c r="M30" i="2"/>
  <c r="G31" i="2"/>
  <c r="L31" i="2"/>
  <c r="M31" i="2"/>
  <c r="G32" i="2"/>
  <c r="L32" i="2"/>
  <c r="M32" i="2"/>
  <c r="G33" i="2"/>
  <c r="L33" i="2"/>
  <c r="M33" i="2"/>
  <c r="G34" i="2"/>
  <c r="L34" i="2"/>
  <c r="M34" i="2"/>
  <c r="G35" i="2"/>
  <c r="L35" i="2"/>
  <c r="M35" i="2"/>
  <c r="G36" i="2"/>
  <c r="L36" i="2"/>
  <c r="M36" i="2"/>
  <c r="G37" i="2"/>
  <c r="L37" i="2"/>
  <c r="M37" i="2"/>
  <c r="G38" i="2"/>
  <c r="L38" i="2"/>
  <c r="M38" i="2"/>
  <c r="G39" i="2"/>
  <c r="L39" i="2"/>
  <c r="M39" i="2"/>
  <c r="G40" i="2"/>
  <c r="L40" i="2"/>
  <c r="M40" i="2"/>
  <c r="G41" i="2"/>
  <c r="L41" i="2"/>
  <c r="M41" i="2"/>
  <c r="G42" i="2"/>
  <c r="L42" i="2"/>
  <c r="M42" i="2"/>
  <c r="G43" i="2"/>
  <c r="L43" i="2"/>
  <c r="M43" i="2"/>
  <c r="G44" i="2"/>
  <c r="L44" i="2"/>
  <c r="M44" i="2"/>
  <c r="G45" i="2"/>
  <c r="L45" i="2"/>
  <c r="M45" i="2"/>
  <c r="G46" i="2"/>
  <c r="L46" i="2"/>
  <c r="M46" i="2"/>
  <c r="L47" i="2"/>
  <c r="M47" i="2"/>
  <c r="G48" i="2"/>
  <c r="L48" i="2"/>
  <c r="M48" i="2"/>
  <c r="G49" i="2"/>
  <c r="L49" i="2"/>
  <c r="M49" i="2"/>
  <c r="G50" i="2"/>
  <c r="L50" i="2"/>
  <c r="M50" i="2"/>
  <c r="L51" i="2"/>
  <c r="L52" i="2"/>
  <c r="E53" i="2"/>
  <c r="J53" i="2"/>
  <c r="N53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J62" i="2"/>
  <c r="N62" i="2"/>
  <c r="L64" i="2"/>
  <c r="L65" i="2"/>
  <c r="L66" i="2"/>
  <c r="L67" i="2"/>
  <c r="L68" i="2"/>
  <c r="L69" i="2"/>
  <c r="L70" i="2"/>
  <c r="L71" i="2"/>
  <c r="L72" i="2"/>
  <c r="L73" i="2"/>
  <c r="L74" i="2"/>
  <c r="L75" i="2"/>
  <c r="J76" i="2"/>
  <c r="G7" i="17"/>
  <c r="M7" i="17"/>
  <c r="N7" i="17"/>
  <c r="G8" i="17"/>
  <c r="M8" i="17"/>
  <c r="N8" i="17"/>
  <c r="G9" i="17"/>
  <c r="M9" i="17"/>
  <c r="N9" i="17"/>
  <c r="G10" i="17"/>
  <c r="M10" i="17"/>
  <c r="N10" i="17"/>
  <c r="G11" i="17"/>
  <c r="M11" i="17"/>
  <c r="N11" i="17"/>
  <c r="G12" i="17"/>
  <c r="M12" i="17"/>
  <c r="N12" i="17"/>
  <c r="G13" i="17"/>
  <c r="M13" i="17"/>
  <c r="N13" i="17"/>
  <c r="G14" i="17"/>
  <c r="M14" i="17"/>
  <c r="N14" i="17"/>
  <c r="E15" i="17"/>
  <c r="G15" i="17"/>
  <c r="L18" i="17"/>
  <c r="M18" i="17"/>
  <c r="N18" i="17"/>
  <c r="L19" i="17"/>
  <c r="M19" i="17"/>
  <c r="N19" i="17"/>
  <c r="L20" i="17"/>
  <c r="M20" i="17"/>
  <c r="N20" i="17"/>
  <c r="L21" i="17"/>
  <c r="M21" i="17"/>
  <c r="N21" i="17"/>
  <c r="L22" i="17"/>
  <c r="M22" i="17"/>
  <c r="N22" i="17"/>
  <c r="L23" i="17"/>
  <c r="M23" i="17"/>
  <c r="N23" i="17"/>
  <c r="L24" i="17"/>
  <c r="M24" i="17"/>
  <c r="N24" i="17"/>
  <c r="L25" i="17"/>
  <c r="M25" i="17"/>
  <c r="N25" i="17"/>
  <c r="J26" i="17"/>
  <c r="L26" i="17"/>
  <c r="M27" i="17"/>
  <c r="G36" i="17"/>
  <c r="L36" i="17"/>
  <c r="G37" i="17"/>
  <c r="L37" i="17"/>
  <c r="G38" i="17"/>
  <c r="L38" i="17"/>
  <c r="E39" i="17"/>
  <c r="G39" i="17"/>
  <c r="J39" i="17"/>
  <c r="L39" i="17"/>
  <c r="M39" i="17"/>
  <c r="G43" i="17"/>
  <c r="L43" i="17"/>
  <c r="M44" i="17"/>
  <c r="G7" i="15"/>
  <c r="M7" i="15"/>
  <c r="G8" i="15"/>
  <c r="M8" i="15"/>
  <c r="G9" i="15"/>
  <c r="M9" i="15"/>
  <c r="G10" i="15"/>
  <c r="M10" i="15"/>
  <c r="G11" i="15"/>
  <c r="M11" i="15"/>
  <c r="G12" i="15"/>
  <c r="M12" i="15"/>
  <c r="G13" i="15"/>
  <c r="M13" i="15"/>
  <c r="G14" i="15"/>
  <c r="M14" i="15"/>
  <c r="G15" i="15"/>
  <c r="M15" i="15"/>
  <c r="G16" i="15"/>
  <c r="M16" i="15"/>
  <c r="G17" i="15"/>
  <c r="M17" i="15"/>
  <c r="G18" i="15"/>
  <c r="M18" i="15"/>
  <c r="G19" i="15"/>
  <c r="M19" i="15"/>
  <c r="G20" i="15"/>
  <c r="M20" i="15"/>
  <c r="G21" i="15"/>
  <c r="M21" i="15"/>
  <c r="G22" i="15"/>
  <c r="M22" i="15"/>
  <c r="G23" i="15"/>
  <c r="M23" i="15"/>
  <c r="G24" i="15"/>
  <c r="M24" i="15"/>
  <c r="G25" i="15"/>
  <c r="M25" i="15"/>
  <c r="G26" i="15"/>
  <c r="M26" i="15"/>
  <c r="G27" i="15"/>
  <c r="M27" i="15"/>
  <c r="G28" i="15"/>
  <c r="M28" i="15"/>
  <c r="G29" i="15"/>
  <c r="M29" i="15"/>
  <c r="G30" i="15"/>
  <c r="M30" i="15"/>
  <c r="G31" i="15"/>
  <c r="M31" i="15"/>
  <c r="G32" i="15"/>
  <c r="M32" i="15"/>
  <c r="G33" i="15"/>
  <c r="M33" i="15"/>
  <c r="G34" i="15"/>
  <c r="M34" i="15"/>
  <c r="G35" i="15"/>
  <c r="M35" i="15"/>
  <c r="L36" i="15"/>
  <c r="M36" i="15"/>
  <c r="L37" i="15"/>
  <c r="M37" i="15"/>
  <c r="L38" i="15"/>
  <c r="M38" i="15"/>
  <c r="L39" i="15"/>
  <c r="M39" i="15"/>
  <c r="L40" i="15"/>
  <c r="M40" i="15"/>
  <c r="L41" i="15"/>
  <c r="M41" i="15"/>
  <c r="L42" i="15"/>
  <c r="M42" i="15"/>
  <c r="L43" i="15"/>
  <c r="M43" i="15"/>
  <c r="L44" i="15"/>
  <c r="M44" i="15"/>
  <c r="L45" i="15"/>
  <c r="M45" i="15"/>
  <c r="L46" i="15"/>
  <c r="M46" i="15"/>
  <c r="L47" i="15"/>
  <c r="M47" i="15"/>
  <c r="L48" i="15"/>
  <c r="M48" i="15"/>
  <c r="L49" i="15"/>
  <c r="M49" i="15"/>
  <c r="L50" i="15"/>
  <c r="M50" i="15"/>
  <c r="L51" i="15"/>
  <c r="M51" i="15"/>
  <c r="L52" i="15"/>
  <c r="M52" i="15"/>
  <c r="L53" i="15"/>
  <c r="M53" i="15"/>
  <c r="L54" i="15"/>
  <c r="M54" i="15"/>
  <c r="L55" i="15"/>
  <c r="M55" i="15"/>
  <c r="L56" i="15"/>
  <c r="M56" i="15"/>
  <c r="L57" i="15"/>
  <c r="M57" i="15"/>
  <c r="L58" i="15"/>
  <c r="M58" i="15"/>
  <c r="L59" i="15"/>
  <c r="M59" i="15"/>
  <c r="L60" i="15"/>
  <c r="M60" i="15"/>
  <c r="L61" i="15"/>
  <c r="M61" i="15"/>
  <c r="L62" i="15"/>
  <c r="M62" i="15"/>
  <c r="L63" i="15"/>
  <c r="M63" i="15"/>
  <c r="L64" i="15"/>
  <c r="M64" i="15"/>
  <c r="L65" i="15"/>
  <c r="M65" i="15"/>
  <c r="L66" i="15"/>
  <c r="M66" i="15"/>
  <c r="L67" i="15"/>
  <c r="M67" i="15"/>
  <c r="L68" i="15"/>
  <c r="M68" i="15"/>
  <c r="L69" i="15"/>
  <c r="M69" i="15"/>
  <c r="L70" i="15"/>
  <c r="M70" i="15"/>
  <c r="L71" i="15"/>
  <c r="M71" i="15"/>
  <c r="L72" i="15"/>
  <c r="M72" i="15"/>
  <c r="L73" i="15"/>
  <c r="M73" i="15"/>
  <c r="L74" i="15"/>
  <c r="M74" i="15"/>
  <c r="L75" i="15"/>
  <c r="M75" i="15"/>
  <c r="L76" i="15"/>
  <c r="M76" i="15"/>
  <c r="L77" i="15"/>
  <c r="M77" i="15"/>
  <c r="L78" i="15"/>
  <c r="M78" i="15"/>
  <c r="L79" i="15"/>
  <c r="M79" i="15"/>
  <c r="L80" i="15"/>
  <c r="M80" i="15"/>
  <c r="L81" i="15"/>
  <c r="M81" i="15"/>
  <c r="L82" i="15"/>
  <c r="M82" i="15"/>
  <c r="L83" i="15"/>
  <c r="M83" i="15"/>
  <c r="L84" i="15"/>
  <c r="M84" i="15"/>
  <c r="L85" i="15"/>
  <c r="M85" i="15"/>
  <c r="L86" i="15"/>
  <c r="M86" i="15"/>
  <c r="E89" i="15"/>
  <c r="J89" i="15"/>
  <c r="G92" i="15"/>
  <c r="L92" i="15"/>
  <c r="M92" i="15"/>
  <c r="G93" i="15"/>
  <c r="L93" i="15"/>
  <c r="M93" i="15"/>
  <c r="G94" i="15"/>
  <c r="L94" i="15"/>
  <c r="M95" i="15"/>
  <c r="G7" i="14"/>
  <c r="M7" i="14"/>
  <c r="G8" i="14"/>
  <c r="M8" i="14"/>
  <c r="G9" i="14"/>
  <c r="M9" i="14"/>
  <c r="G10" i="14"/>
  <c r="M10" i="14"/>
  <c r="G11" i="14"/>
  <c r="M11" i="14"/>
  <c r="G12" i="14"/>
  <c r="M12" i="14"/>
  <c r="L13" i="14"/>
  <c r="M13" i="14"/>
  <c r="L14" i="14"/>
  <c r="M14" i="14"/>
  <c r="L15" i="14"/>
  <c r="M15" i="14"/>
  <c r="L16" i="14"/>
  <c r="M16" i="14"/>
  <c r="L17" i="14"/>
  <c r="M17" i="14"/>
  <c r="E20" i="14"/>
  <c r="J20" i="14"/>
  <c r="G23" i="14"/>
  <c r="L23" i="14"/>
  <c r="M23" i="14"/>
  <c r="G3" i="13"/>
  <c r="M3" i="13"/>
  <c r="G4" i="13"/>
  <c r="M4" i="13"/>
  <c r="G5" i="13"/>
  <c r="M5" i="13"/>
  <c r="G6" i="13"/>
  <c r="M6" i="13"/>
  <c r="L7" i="13"/>
  <c r="M7" i="13"/>
  <c r="L8" i="13"/>
  <c r="M8" i="13"/>
  <c r="L9" i="13"/>
  <c r="M9" i="13"/>
  <c r="L10" i="13"/>
  <c r="M10" i="13"/>
  <c r="L11" i="13"/>
  <c r="M11" i="13"/>
  <c r="L12" i="13"/>
  <c r="M12" i="13"/>
  <c r="L13" i="13"/>
  <c r="M13" i="13"/>
  <c r="L14" i="13"/>
  <c r="M14" i="13"/>
  <c r="L15" i="13"/>
  <c r="M15" i="13"/>
  <c r="E16" i="13"/>
  <c r="J16" i="13"/>
  <c r="G19" i="13"/>
  <c r="L19" i="13"/>
  <c r="M19" i="13"/>
  <c r="G5" i="20"/>
  <c r="M5" i="20"/>
  <c r="G6" i="20"/>
  <c r="M6" i="20"/>
  <c r="G7" i="20"/>
  <c r="M7" i="20"/>
  <c r="G8" i="20"/>
  <c r="M8" i="20"/>
  <c r="G9" i="20"/>
  <c r="M9" i="20"/>
  <c r="G10" i="20"/>
  <c r="M10" i="20"/>
  <c r="G11" i="20"/>
  <c r="M11" i="20"/>
  <c r="G12" i="20"/>
  <c r="M12" i="20"/>
  <c r="G13" i="20"/>
  <c r="M13" i="20"/>
  <c r="G14" i="20"/>
  <c r="M14" i="20"/>
  <c r="G15" i="20"/>
  <c r="M15" i="20"/>
  <c r="G16" i="20"/>
  <c r="M16" i="20"/>
  <c r="G17" i="20"/>
  <c r="M17" i="20"/>
  <c r="G18" i="20"/>
  <c r="M18" i="20"/>
  <c r="G19" i="20"/>
  <c r="M19" i="20"/>
  <c r="L20" i="20"/>
  <c r="L21" i="20"/>
  <c r="L22" i="20"/>
  <c r="L23" i="20"/>
  <c r="L24" i="20"/>
  <c r="L25" i="20"/>
  <c r="L26" i="20"/>
  <c r="L27" i="20"/>
  <c r="L28" i="20"/>
  <c r="E30" i="20"/>
  <c r="G30" i="20"/>
  <c r="J30" i="20"/>
  <c r="L30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G44" i="20"/>
  <c r="P44" i="20"/>
  <c r="G45" i="20"/>
  <c r="P45" i="20"/>
  <c r="G46" i="20"/>
  <c r="P46" i="20"/>
  <c r="G47" i="20"/>
  <c r="P47" i="20"/>
  <c r="E50" i="20"/>
  <c r="G50" i="20"/>
  <c r="J50" i="20"/>
  <c r="L50" i="20"/>
  <c r="G55" i="20"/>
  <c r="L55" i="20"/>
  <c r="M55" i="20"/>
  <c r="G56" i="20"/>
  <c r="L56" i="20"/>
  <c r="M56" i="20"/>
  <c r="G57" i="20"/>
  <c r="L57" i="20"/>
  <c r="M57" i="20"/>
  <c r="G58" i="20"/>
  <c r="L58" i="20"/>
  <c r="M58" i="20"/>
  <c r="G59" i="20"/>
  <c r="L59" i="20"/>
  <c r="M59" i="20"/>
  <c r="G60" i="20"/>
  <c r="L60" i="20"/>
  <c r="M60" i="20"/>
  <c r="G61" i="20"/>
  <c r="L61" i="20"/>
  <c r="M61" i="20"/>
  <c r="L62" i="20"/>
  <c r="G63" i="20"/>
  <c r="L63" i="20"/>
  <c r="M63" i="20"/>
  <c r="G64" i="20"/>
  <c r="L64" i="20"/>
  <c r="M64" i="20"/>
  <c r="G65" i="20"/>
  <c r="L65" i="20"/>
  <c r="M65" i="20"/>
  <c r="G66" i="20"/>
  <c r="L66" i="20"/>
  <c r="M66" i="20"/>
  <c r="G67" i="20"/>
  <c r="L67" i="20"/>
  <c r="M67" i="20"/>
  <c r="G68" i="20"/>
  <c r="L68" i="20"/>
  <c r="M68" i="20"/>
  <c r="E69" i="20"/>
  <c r="G69" i="20"/>
  <c r="J69" i="20"/>
  <c r="L69" i="20"/>
  <c r="M69" i="20"/>
  <c r="G8" i="19"/>
  <c r="G9" i="19"/>
  <c r="G10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E27" i="19"/>
  <c r="G27" i="19"/>
  <c r="J27" i="19"/>
  <c r="L27" i="19"/>
  <c r="M27" i="19"/>
  <c r="G32" i="19"/>
  <c r="L32" i="19"/>
  <c r="G33" i="19"/>
  <c r="L33" i="19"/>
  <c r="G34" i="19"/>
  <c r="L34" i="19"/>
  <c r="G35" i="19"/>
  <c r="G36" i="19"/>
  <c r="L36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L50" i="19"/>
  <c r="L51" i="19"/>
  <c r="L52" i="19"/>
  <c r="L53" i="19"/>
  <c r="L54" i="19"/>
  <c r="L55" i="19"/>
  <c r="L56" i="19"/>
  <c r="L57" i="19"/>
  <c r="L58" i="19"/>
  <c r="L59" i="19"/>
  <c r="E64" i="19"/>
  <c r="G64" i="19"/>
  <c r="J64" i="19"/>
  <c r="L64" i="19"/>
  <c r="M64" i="19"/>
  <c r="G7" i="18"/>
  <c r="M7" i="18"/>
  <c r="N7" i="18"/>
  <c r="G8" i="18"/>
  <c r="M8" i="18"/>
  <c r="N8" i="18"/>
  <c r="G9" i="18"/>
  <c r="M9" i="18"/>
  <c r="N9" i="18"/>
  <c r="G10" i="18"/>
  <c r="M10" i="18"/>
  <c r="N10" i="18"/>
  <c r="G11" i="18"/>
  <c r="M11" i="18"/>
  <c r="N11" i="18"/>
  <c r="G12" i="18"/>
  <c r="M12" i="18"/>
  <c r="N12" i="18"/>
  <c r="G13" i="18"/>
  <c r="M13" i="18"/>
  <c r="N13" i="18"/>
  <c r="G14" i="18"/>
  <c r="M14" i="18"/>
  <c r="N14" i="18"/>
  <c r="G15" i="18"/>
  <c r="M15" i="18"/>
  <c r="N15" i="18"/>
  <c r="G16" i="18"/>
  <c r="M16" i="18"/>
  <c r="N16" i="18"/>
  <c r="G17" i="18"/>
  <c r="M17" i="18"/>
  <c r="N17" i="18"/>
  <c r="L19" i="18"/>
  <c r="M19" i="18"/>
  <c r="N19" i="18"/>
  <c r="L20" i="18"/>
  <c r="M20" i="18"/>
  <c r="N20" i="18"/>
  <c r="L21" i="18"/>
  <c r="M21" i="18"/>
  <c r="N21" i="18"/>
  <c r="L22" i="18"/>
  <c r="M22" i="18"/>
  <c r="N22" i="18"/>
  <c r="L23" i="18"/>
  <c r="M23" i="18"/>
  <c r="N23" i="18"/>
  <c r="L24" i="18"/>
  <c r="M24" i="18"/>
  <c r="N24" i="18"/>
  <c r="L25" i="18"/>
  <c r="M25" i="18"/>
  <c r="N25" i="18"/>
  <c r="L26" i="18"/>
  <c r="M26" i="18"/>
  <c r="E32" i="18"/>
  <c r="G32" i="18"/>
  <c r="J32" i="18"/>
  <c r="L32" i="18"/>
  <c r="G36" i="18"/>
  <c r="L36" i="18"/>
  <c r="M36" i="18"/>
  <c r="G7" i="16"/>
  <c r="G8" i="16"/>
  <c r="G9" i="16"/>
  <c r="G10" i="16"/>
  <c r="G11" i="16"/>
  <c r="G12" i="16"/>
  <c r="G13" i="16"/>
  <c r="G14" i="16"/>
  <c r="G15" i="16"/>
  <c r="G16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J35" i="16"/>
  <c r="L35" i="16"/>
  <c r="J36" i="16"/>
  <c r="L36" i="16"/>
  <c r="L37" i="16"/>
  <c r="E39" i="16"/>
  <c r="G39" i="16"/>
  <c r="J39" i="16"/>
  <c r="L39" i="16"/>
  <c r="M39" i="16"/>
  <c r="L43" i="16"/>
  <c r="G44" i="16"/>
  <c r="M44" i="16"/>
  <c r="L50" i="16"/>
  <c r="G51" i="16"/>
  <c r="L52" i="16"/>
  <c r="L53" i="16"/>
  <c r="L54" i="16"/>
  <c r="L55" i="16"/>
  <c r="G56" i="16"/>
  <c r="G57" i="16"/>
  <c r="G58" i="16"/>
  <c r="L58" i="16"/>
  <c r="G59" i="16"/>
  <c r="G60" i="16"/>
  <c r="G61" i="16"/>
  <c r="G62" i="16"/>
  <c r="E65" i="16"/>
  <c r="G65" i="16"/>
  <c r="J65" i="16"/>
  <c r="L65" i="16"/>
  <c r="M65" i="16"/>
  <c r="L69" i="16"/>
  <c r="L70" i="16"/>
  <c r="L71" i="16"/>
  <c r="L72" i="16"/>
  <c r="L73" i="16"/>
  <c r="L74" i="16"/>
  <c r="L75" i="16"/>
  <c r="G76" i="16"/>
  <c r="G77" i="16"/>
  <c r="G78" i="16"/>
  <c r="G79" i="16"/>
  <c r="G80" i="16"/>
  <c r="G81" i="16"/>
  <c r="E82" i="16"/>
  <c r="G82" i="16"/>
  <c r="J82" i="16"/>
  <c r="L82" i="16"/>
  <c r="M82" i="16"/>
</calcChain>
</file>

<file path=xl/comments1.xml><?xml version="1.0" encoding="utf-8"?>
<comments xmlns="http://schemas.openxmlformats.org/spreadsheetml/2006/main">
  <authors>
    <author>dsaucie2</author>
  </authors>
  <commentList>
    <comment ref="E76" authorId="0" shapeId="0">
      <text>
        <r>
          <rPr>
            <b/>
            <sz val="10"/>
            <color indexed="81"/>
            <rFont val="Tahoma"/>
          </rPr>
          <t>dsaucie2:</t>
        </r>
        <r>
          <rPr>
            <sz val="10"/>
            <color indexed="81"/>
            <rFont val="Tahoma"/>
          </rPr>
          <t xml:space="preserve">
31881 @ 4.89
8809 @ 4.89 s/b 4.855
</t>
        </r>
      </text>
    </comment>
  </commentList>
</comments>
</file>

<file path=xl/sharedStrings.xml><?xml version="1.0" encoding="utf-8"?>
<sst xmlns="http://schemas.openxmlformats.org/spreadsheetml/2006/main" count="2440" uniqueCount="259">
  <si>
    <t>Date</t>
  </si>
  <si>
    <t>Supply</t>
  </si>
  <si>
    <t>Deal #</t>
  </si>
  <si>
    <t>Volume</t>
  </si>
  <si>
    <t>Rate</t>
  </si>
  <si>
    <t>Sales</t>
  </si>
  <si>
    <t>Fee</t>
  </si>
  <si>
    <t>Type</t>
  </si>
  <si>
    <t>Wheeling</t>
  </si>
  <si>
    <t>Variance</t>
  </si>
  <si>
    <t>NICOR</t>
  </si>
  <si>
    <t>Explanation</t>
  </si>
  <si>
    <t>Point</t>
  </si>
  <si>
    <t>NBPL</t>
  </si>
  <si>
    <t>NGPL</t>
  </si>
  <si>
    <t>1/2-1/4</t>
  </si>
  <si>
    <t>1/6-1/7</t>
  </si>
  <si>
    <t>1/12-1/13</t>
  </si>
  <si>
    <t>Balancing</t>
  </si>
  <si>
    <t>2/26-2/27</t>
  </si>
  <si>
    <t>2/5-2/7</t>
  </si>
  <si>
    <t>219-2/22</t>
  </si>
  <si>
    <t>Total</t>
  </si>
  <si>
    <t>2/11-2/14</t>
  </si>
  <si>
    <t>3/1-3/31</t>
  </si>
  <si>
    <t>Texok</t>
  </si>
  <si>
    <t>Clifton</t>
  </si>
  <si>
    <t>3/18-3/20</t>
  </si>
  <si>
    <t>3/25-3-27</t>
  </si>
  <si>
    <t>4/1-4/3</t>
  </si>
  <si>
    <t>4/21-4/23</t>
  </si>
  <si>
    <t>5/3-5/4</t>
  </si>
  <si>
    <t>5/7-5/8</t>
  </si>
  <si>
    <t>5/13-5/15</t>
  </si>
  <si>
    <t>5/21-5/22</t>
  </si>
  <si>
    <t>Parking</t>
  </si>
  <si>
    <t>6/24-6/26</t>
  </si>
  <si>
    <t>7/1-7/5</t>
  </si>
  <si>
    <t>7/8-7/10</t>
  </si>
  <si>
    <t>7/15-7/17</t>
  </si>
  <si>
    <t>7/22-7/24</t>
  </si>
  <si>
    <t>7/29-7/31</t>
  </si>
  <si>
    <t>7/01-7/5</t>
  </si>
  <si>
    <t>Demand</t>
  </si>
  <si>
    <t>8/5-8/7</t>
  </si>
  <si>
    <t>8/12-8/14</t>
  </si>
  <si>
    <t>8/19-8/21</t>
  </si>
  <si>
    <t>8/26-8/28</t>
  </si>
  <si>
    <t>8/1-8/2</t>
  </si>
  <si>
    <t>8/13-8/14</t>
  </si>
  <si>
    <t>8/15-8/21</t>
  </si>
  <si>
    <t>8/27-8/28</t>
  </si>
  <si>
    <t>9/2-9/5</t>
  </si>
  <si>
    <t>9/9-9/11</t>
  </si>
  <si>
    <t>9/16-9/18</t>
  </si>
  <si>
    <t>Supply = Delivery of Gas by HUB</t>
  </si>
  <si>
    <t>Sales = Receipt of Gas by HUB</t>
  </si>
  <si>
    <t>Balancing fee based on daily value that is moving balance furthest from zero</t>
  </si>
  <si>
    <t>9/2-9/3</t>
  </si>
  <si>
    <t>9/23-9/25</t>
  </si>
  <si>
    <t>9/22-9/25</t>
  </si>
  <si>
    <t>9/23-925</t>
  </si>
  <si>
    <t>Volumes are pathed together</t>
  </si>
  <si>
    <t>9/1-9/5</t>
  </si>
  <si>
    <t>Zone L</t>
  </si>
  <si>
    <t>Midcon</t>
  </si>
  <si>
    <t>???</t>
  </si>
  <si>
    <t>Amarillo</t>
  </si>
  <si>
    <t>3/11-3/13</t>
  </si>
  <si>
    <t>3/09-3/31</t>
  </si>
  <si>
    <t>????</t>
  </si>
  <si>
    <t>Fee based on net daily balance</t>
  </si>
  <si>
    <t>Unify ties with invoice</t>
  </si>
  <si>
    <t>$10,075 was not invoiced</t>
  </si>
  <si>
    <t>Invoiced 60,123*.06= $3,607.38</t>
  </si>
  <si>
    <t>Invoiced $5200</t>
  </si>
  <si>
    <t>Total NICOR = $8,809.13</t>
  </si>
  <si>
    <t>ANR</t>
  </si>
  <si>
    <t>PGLC</t>
  </si>
  <si>
    <t>1/22-1/31</t>
  </si>
  <si>
    <t>Invoiced $1,616.89</t>
  </si>
  <si>
    <t>1/08-1/10</t>
  </si>
  <si>
    <t>Minooka</t>
  </si>
  <si>
    <t>Invoiced 55,656@ $.085 = $4,730.76</t>
  </si>
  <si>
    <t>1/1-1/31</t>
  </si>
  <si>
    <t>Park</t>
  </si>
  <si>
    <t>10/99-7/00 park = $3,100</t>
  </si>
  <si>
    <t>Nicor total invoice = $9,447.65</t>
  </si>
  <si>
    <t>Zone 0</t>
  </si>
  <si>
    <t>ZoneL</t>
  </si>
  <si>
    <t>LA pool</t>
  </si>
  <si>
    <t>2/19-2/22</t>
  </si>
  <si>
    <t>2/12-2/14</t>
  </si>
  <si>
    <t>2/26-2/28</t>
  </si>
  <si>
    <t>Invoiced $45.51</t>
  </si>
  <si>
    <t>Invoiced 23,389@.085=$1988.07</t>
  </si>
  <si>
    <t>NICOR Total $2,033.58</t>
  </si>
  <si>
    <t>1/01-1/18</t>
  </si>
  <si>
    <t>Producer Invoice</t>
  </si>
  <si>
    <t xml:space="preserve">Reversal </t>
  </si>
  <si>
    <t>4/2-4/3</t>
  </si>
  <si>
    <t>4/8-4/10</t>
  </si>
  <si>
    <t>4/11-4/17</t>
  </si>
  <si>
    <t>4/1-4/30</t>
  </si>
  <si>
    <t>4/1-4/2</t>
  </si>
  <si>
    <t>4/1-4/5</t>
  </si>
  <si>
    <t>4/29-4/30</t>
  </si>
  <si>
    <t>4/1-4/15</t>
  </si>
  <si>
    <t>4/18-4/30</t>
  </si>
  <si>
    <t>4/16-4/17</t>
  </si>
  <si>
    <t>Nbpl/MGT</t>
  </si>
  <si>
    <t>Invoiced 28,278 @.01 = $282.78</t>
  </si>
  <si>
    <t>Invoiced 48,159 @.09 = $4,334.31</t>
  </si>
  <si>
    <t>10/99-7/00</t>
  </si>
  <si>
    <t>Inv.  $3,100.00</t>
  </si>
  <si>
    <t>Total $7,707.09</t>
  </si>
  <si>
    <t>5/1-5/31</t>
  </si>
  <si>
    <t>5/20-5/22</t>
  </si>
  <si>
    <t>Inv'd $1.65</t>
  </si>
  <si>
    <t>Inv'd $65,284 @ $.09 = $5.875.56</t>
  </si>
  <si>
    <t>Nicor total $5,877.21</t>
  </si>
  <si>
    <t>6/3-6/5</t>
  </si>
  <si>
    <t>Inv'd $239.77</t>
  </si>
  <si>
    <t>Inv'd 58,246 @.09 = $5,242.14</t>
  </si>
  <si>
    <t>Inv'd $1,273.85</t>
  </si>
  <si>
    <t>Loaned $310000 @.045</t>
  </si>
  <si>
    <t>= $13,950.00</t>
  </si>
  <si>
    <t>Balancing deal 7/00-7/01</t>
  </si>
  <si>
    <t>= $750,875.00</t>
  </si>
  <si>
    <t>7/14-7/17</t>
  </si>
  <si>
    <t>7/1-7/31</t>
  </si>
  <si>
    <t>Inv'd $14,589.55</t>
  </si>
  <si>
    <t>Inv'd $7,983.18</t>
  </si>
  <si>
    <t>Inv'd $11,625.00</t>
  </si>
  <si>
    <t>10/1-10/2</t>
  </si>
  <si>
    <t>10/7-10/9</t>
  </si>
  <si>
    <t>10/14-10/16</t>
  </si>
  <si>
    <t>10/21-10/23</t>
  </si>
  <si>
    <t>10/28-10/30</t>
  </si>
  <si>
    <t>10/21-10/22</t>
  </si>
  <si>
    <t>LA Pool</t>
  </si>
  <si>
    <t>Alliance</t>
  </si>
  <si>
    <t>10/21-10/24</t>
  </si>
  <si>
    <t>Inv'd 16,070 @.02 = $3,341.40</t>
  </si>
  <si>
    <t>Inv'd 259,180 @.09 = $23,326.20</t>
  </si>
  <si>
    <t>Inv'd 3,012,359@.0025 = $7,530.90</t>
  </si>
  <si>
    <t>Reservation Fee = $23,250.00</t>
  </si>
  <si>
    <t>Total $57,448.50</t>
  </si>
  <si>
    <t>Inv'd $322.58</t>
  </si>
  <si>
    <t>Prices need adjusting</t>
  </si>
  <si>
    <t>11/04-11/06</t>
  </si>
  <si>
    <t>11/1-11/30</t>
  </si>
  <si>
    <t>11/01-11/30</t>
  </si>
  <si>
    <t>Gas Purch</t>
  </si>
  <si>
    <t>Invoiced $50 Balanced Vol</t>
  </si>
  <si>
    <t>for 7/00-6/01</t>
  </si>
  <si>
    <t>Inv'd $7,752.57</t>
  </si>
  <si>
    <t>Inv'd 212,969 @.09 = $19,167.21</t>
  </si>
  <si>
    <t>Inv'd 200,000@.06 = $12,000</t>
  </si>
  <si>
    <t>for late payback on parking</t>
  </si>
  <si>
    <t>Inv'd $22,500 for reservation</t>
  </si>
  <si>
    <t>Total $61,419.78</t>
  </si>
  <si>
    <t>Inv'd $17,967.47</t>
  </si>
  <si>
    <t>Inv'd 36,608@.09 = $3,294.72</t>
  </si>
  <si>
    <t>Total NICOR $21,262.19</t>
  </si>
  <si>
    <t>Labeled Demand charge</t>
  </si>
  <si>
    <t>11/18-11/20</t>
  </si>
  <si>
    <t>11/11-11/13</t>
  </si>
  <si>
    <t>11/-11/20</t>
  </si>
  <si>
    <t>11/23-11/27</t>
  </si>
  <si>
    <t>Need to check for missing volumes</t>
  </si>
  <si>
    <t>Reservation Fee = $22,500</t>
  </si>
  <si>
    <t>237,393 @ .09 = $21,365.37</t>
  </si>
  <si>
    <t>Nicor total $44,237.95</t>
  </si>
  <si>
    <t>1/8-1/10</t>
  </si>
  <si>
    <t>1/15-1/18</t>
  </si>
  <si>
    <t>Need to adjust volumes</t>
  </si>
  <si>
    <t>Volumes need verifying</t>
  </si>
  <si>
    <t>Rate needs to be added.</t>
  </si>
  <si>
    <t xml:space="preserve">Missing volumes </t>
  </si>
  <si>
    <t>Missing sales</t>
  </si>
  <si>
    <t>Missing volumes</t>
  </si>
  <si>
    <t>Rate needs to adjusted</t>
  </si>
  <si>
    <t>12/1-12/31</t>
  </si>
  <si>
    <t>Inv'd $662.61</t>
  </si>
  <si>
    <t>51,263 @ .09 = $4,613.67</t>
  </si>
  <si>
    <t>12/16-12/18</t>
  </si>
  <si>
    <t>12/2-12/4</t>
  </si>
  <si>
    <t>12/09-12/11</t>
  </si>
  <si>
    <t>Nicor total $5,276.28</t>
  </si>
  <si>
    <t>Troy Grove</t>
  </si>
  <si>
    <t>1/20-1/22</t>
  </si>
  <si>
    <t>1/1-1/02</t>
  </si>
  <si>
    <t>1/27-1/29</t>
  </si>
  <si>
    <t>35,008 @ .09 = $3,150.72</t>
  </si>
  <si>
    <t>Nicor total $3,150.72</t>
  </si>
  <si>
    <t>2/10-2/12</t>
  </si>
  <si>
    <t>2/24-2/26</t>
  </si>
  <si>
    <t>2/17-2/20</t>
  </si>
  <si>
    <t>NIG</t>
  </si>
  <si>
    <t>43234@309=$3,891.06</t>
  </si>
  <si>
    <t>inv $100.00</t>
  </si>
  <si>
    <t>Nicor total $3,991.06</t>
  </si>
  <si>
    <t>8/4-8/6</t>
  </si>
  <si>
    <t>8/11-8/13</t>
  </si>
  <si>
    <t>inv $107.07</t>
  </si>
  <si>
    <t>Loan(injection)</t>
  </si>
  <si>
    <t>Parking(injection)</t>
  </si>
  <si>
    <t>Parking(withdrawl)</t>
  </si>
  <si>
    <t>3/10-3/12</t>
  </si>
  <si>
    <t>3/13</t>
  </si>
  <si>
    <t>3/17-3/19</t>
  </si>
  <si>
    <t>3/3-3/5</t>
  </si>
  <si>
    <t>inv $720.00</t>
  </si>
  <si>
    <t>129,093@.09=$11,618.37</t>
  </si>
  <si>
    <t xml:space="preserve">$50.00 AP&amp;D deal - need to book </t>
  </si>
  <si>
    <t>inv $746.91</t>
  </si>
  <si>
    <t>4/28-4/30</t>
  </si>
  <si>
    <t>AP&amp;D</t>
  </si>
  <si>
    <t>loan</t>
  </si>
  <si>
    <t>billed $4,025.95</t>
  </si>
  <si>
    <t>billed @$.05</t>
  </si>
  <si>
    <t>billed @$.015</t>
  </si>
  <si>
    <t>billed @$.03</t>
  </si>
  <si>
    <t>5/19-5/21</t>
  </si>
  <si>
    <t>5/26-5/29</t>
  </si>
  <si>
    <t>billed $7,318.09</t>
  </si>
  <si>
    <t>billed @ $.055</t>
  </si>
  <si>
    <t>nothing billed by Nicor</t>
  </si>
  <si>
    <t>billed $13,536.51</t>
  </si>
  <si>
    <t>Total $24,880.55</t>
  </si>
  <si>
    <t>6/2-6/4</t>
  </si>
  <si>
    <t>6/9-6/11</t>
  </si>
  <si>
    <t>6/23-6/25</t>
  </si>
  <si>
    <t>Nicor billed $24,816.87</t>
  </si>
  <si>
    <t>***Nicor billed  30,695 @ $ .06 = $1,995.18</t>
  </si>
  <si>
    <t>no deal</t>
  </si>
  <si>
    <t>Total bill $26,812.05</t>
  </si>
  <si>
    <t>7/4-7/5</t>
  </si>
  <si>
    <t>NNG</t>
  </si>
  <si>
    <t>Loan</t>
  </si>
  <si>
    <t>7/7-7/9</t>
  </si>
  <si>
    <t>4/7-4/9</t>
  </si>
  <si>
    <t>s/b 0</t>
  </si>
  <si>
    <t>volume on Nicor stmt doesn't</t>
  </si>
  <si>
    <t>match Unify volume Apr 28-30</t>
  </si>
  <si>
    <t>Nicor total $9,083.97</t>
  </si>
  <si>
    <t>on sales sitara #257324</t>
  </si>
  <si>
    <t>Nicor billed 92,634 @.09</t>
  </si>
  <si>
    <t>7/28-7/30</t>
  </si>
  <si>
    <t>7/1-7/2</t>
  </si>
  <si>
    <t>7/04-7/05</t>
  </si>
  <si>
    <t>NGPl</t>
  </si>
  <si>
    <t>9238 was charged fee</t>
  </si>
  <si>
    <t>54791 was charged fee</t>
  </si>
  <si>
    <t>Balancing Total:</t>
  </si>
  <si>
    <t>Loan Total:</t>
  </si>
  <si>
    <t>Wheeling Total</t>
  </si>
  <si>
    <t>9042 was charged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</si>
</sst>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"/>
    <numFmt numFmtId="165" formatCode="&quot;$&quot;#,##0.000_);[Red]\(&quot;$&quot;#,##0.000\)"/>
    <numFmt numFmtId="167" formatCode="&quot;$&quot;#,##0.0000_);[Red]\(&quot;$&quot;#,##0.0000\)"/>
    <numFmt numFmtId="168" formatCode="#,##0.0000_);[Red]\(#,##0.0000\)"/>
    <numFmt numFmtId="169" formatCode="#,##0.000_);[Red]\(#,##0.000\)"/>
    <numFmt numFmtId="170" formatCode="_(* #,##0.0000_);_(* \(#,##0.0000\);_(* &quot;-&quot;????_);_(@_)"/>
    <numFmt numFmtId="171" formatCode="_(&quot;$&quot;* #,##0.0000_);_(&quot;$&quot;* \(#,##0.0000\);_(&quot;$&quot;* &quot;-&quot;????_);_(@_)"/>
    <numFmt numFmtId="173" formatCode="&quot;$&quot;#,##0.00"/>
    <numFmt numFmtId="176" formatCode="_(* #,##0_);_(* \(#,##0\);_(* &quot;-&quot;??_);_(@_)"/>
    <numFmt numFmtId="177" formatCode="&quot;$&quot;#,##0.0000"/>
  </numFmts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u/>
      <sz val="10"/>
      <color indexed="12"/>
      <name val="Arial"/>
    </font>
    <font>
      <sz val="7"/>
      <name val="Arial"/>
      <family val="2"/>
    </font>
    <font>
      <b/>
      <sz val="8"/>
      <name val="Arial"/>
      <family val="2"/>
    </font>
    <font>
      <sz val="10"/>
      <color indexed="81"/>
      <name val="Tahoma"/>
    </font>
    <font>
      <b/>
      <sz val="10"/>
      <color indexed="81"/>
      <name val="Tahoma"/>
    </font>
    <font>
      <u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18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38" fontId="2" fillId="0" borderId="0" xfId="0" applyNumberFormat="1" applyFont="1"/>
    <xf numFmtId="165" fontId="2" fillId="0" borderId="0" xfId="0" applyNumberFormat="1" applyFont="1" applyAlignment="1">
      <alignment horizontal="center"/>
    </xf>
    <xf numFmtId="8" fontId="2" fillId="0" borderId="0" xfId="0" applyNumberFormat="1" applyFont="1" applyAlignment="1">
      <alignment horizontal="center"/>
    </xf>
    <xf numFmtId="8" fontId="2" fillId="0" borderId="0" xfId="0" applyNumberFormat="1" applyFont="1"/>
    <xf numFmtId="164" fontId="2" fillId="0" borderId="0" xfId="0" applyNumberFormat="1" applyFont="1" applyAlignment="1">
      <alignment horizontal="center"/>
    </xf>
    <xf numFmtId="38" fontId="2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8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8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38" fontId="2" fillId="0" borderId="2" xfId="0" applyNumberFormat="1" applyFont="1" applyBorder="1"/>
    <xf numFmtId="165" fontId="2" fillId="0" borderId="2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38" fontId="2" fillId="0" borderId="0" xfId="0" applyNumberFormat="1" applyFont="1" applyBorder="1"/>
    <xf numFmtId="165" fontId="2" fillId="0" borderId="0" xfId="0" applyNumberFormat="1" applyFont="1" applyBorder="1" applyAlignment="1">
      <alignment horizontal="center"/>
    </xf>
    <xf numFmtId="8" fontId="2" fillId="0" borderId="0" xfId="0" applyNumberFormat="1" applyFont="1" applyBorder="1"/>
    <xf numFmtId="0" fontId="2" fillId="0" borderId="0" xfId="0" applyFont="1" applyFill="1" applyBorder="1"/>
    <xf numFmtId="167" fontId="2" fillId="0" borderId="0" xfId="0" applyNumberFormat="1" applyFont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7" fontId="2" fillId="0" borderId="2" xfId="0" applyNumberFormat="1" applyFont="1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left" vertical="center" wrapText="1"/>
    </xf>
    <xf numFmtId="8" fontId="2" fillId="0" borderId="0" xfId="0" applyNumberFormat="1" applyFont="1" applyBorder="1" applyAlignment="1">
      <alignment horizontal="center"/>
    </xf>
    <xf numFmtId="8" fontId="2" fillId="0" borderId="3" xfId="0" applyNumberFormat="1" applyFont="1" applyBorder="1" applyAlignment="1">
      <alignment horizontal="center"/>
    </xf>
    <xf numFmtId="8" fontId="2" fillId="0" borderId="4" xfId="0" applyNumberFormat="1" applyFont="1" applyBorder="1" applyAlignment="1">
      <alignment horizontal="center"/>
    </xf>
    <xf numFmtId="8" fontId="2" fillId="0" borderId="5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164" fontId="2" fillId="4" borderId="0" xfId="0" applyNumberFormat="1" applyFont="1" applyFill="1" applyAlignment="1">
      <alignment horizontal="center"/>
    </xf>
    <xf numFmtId="0" fontId="2" fillId="4" borderId="0" xfId="0" applyFont="1" applyFill="1" applyBorder="1" applyAlignment="1">
      <alignment horizontal="center"/>
    </xf>
    <xf numFmtId="38" fontId="2" fillId="4" borderId="0" xfId="0" applyNumberFormat="1" applyFont="1" applyFill="1"/>
    <xf numFmtId="165" fontId="2" fillId="4" borderId="0" xfId="0" applyNumberFormat="1" applyFont="1" applyFill="1" applyAlignment="1">
      <alignment horizontal="center"/>
    </xf>
    <xf numFmtId="8" fontId="2" fillId="4" borderId="3" xfId="0" applyNumberFormat="1" applyFont="1" applyFill="1" applyBorder="1" applyAlignment="1">
      <alignment horizontal="center"/>
    </xf>
    <xf numFmtId="8" fontId="2" fillId="4" borderId="0" xfId="0" applyNumberFormat="1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8" fontId="2" fillId="0" borderId="6" xfId="0" applyNumberFormat="1" applyFont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0" fontId="2" fillId="0" borderId="3" xfId="0" applyNumberFormat="1" applyFont="1" applyBorder="1" applyAlignment="1">
      <alignment horizontal="center"/>
    </xf>
    <xf numFmtId="40" fontId="2" fillId="0" borderId="1" xfId="0" applyNumberFormat="1" applyFont="1" applyBorder="1" applyAlignment="1">
      <alignment horizontal="center"/>
    </xf>
    <xf numFmtId="40" fontId="2" fillId="4" borderId="3" xfId="0" applyNumberFormat="1" applyFont="1" applyFill="1" applyBorder="1" applyAlignment="1">
      <alignment horizontal="center"/>
    </xf>
    <xf numFmtId="168" fontId="2" fillId="0" borderId="0" xfId="0" applyNumberFormat="1" applyFont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168" fontId="2" fillId="0" borderId="0" xfId="0" applyNumberFormat="1" applyFont="1" applyBorder="1" applyAlignment="1">
      <alignment horizontal="center"/>
    </xf>
    <xf numFmtId="168" fontId="2" fillId="4" borderId="0" xfId="0" applyNumberFormat="1" applyFont="1" applyFill="1" applyAlignment="1">
      <alignment horizontal="center"/>
    </xf>
    <xf numFmtId="164" fontId="2" fillId="0" borderId="0" xfId="0" applyNumberFormat="1" applyFont="1"/>
    <xf numFmtId="40" fontId="2" fillId="0" borderId="0" xfId="0" applyNumberFormat="1" applyFont="1"/>
    <xf numFmtId="168" fontId="2" fillId="0" borderId="0" xfId="0" applyNumberFormat="1" applyFont="1"/>
    <xf numFmtId="0" fontId="2" fillId="4" borderId="6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/>
    <xf numFmtId="169" fontId="2" fillId="0" borderId="1" xfId="0" applyNumberFormat="1" applyFont="1" applyBorder="1" applyAlignment="1">
      <alignment horizontal="center"/>
    </xf>
    <xf numFmtId="169" fontId="2" fillId="0" borderId="0" xfId="0" applyNumberFormat="1" applyFont="1" applyAlignment="1">
      <alignment horizontal="center"/>
    </xf>
    <xf numFmtId="169" fontId="2" fillId="0" borderId="0" xfId="0" applyNumberFormat="1" applyFont="1"/>
    <xf numFmtId="169" fontId="2" fillId="0" borderId="0" xfId="0" applyNumberFormat="1" applyFont="1" applyAlignment="1"/>
    <xf numFmtId="164" fontId="2" fillId="0" borderId="0" xfId="0" applyNumberFormat="1" applyFont="1" applyAlignment="1"/>
    <xf numFmtId="164" fontId="2" fillId="0" borderId="1" xfId="0" applyNumberFormat="1" applyFont="1" applyBorder="1" applyAlignment="1"/>
    <xf numFmtId="164" fontId="2" fillId="0" borderId="0" xfId="0" applyNumberFormat="1" applyFont="1" applyBorder="1" applyAlignment="1"/>
    <xf numFmtId="169" fontId="2" fillId="0" borderId="7" xfId="0" applyNumberFormat="1" applyFont="1" applyBorder="1" applyAlignment="1"/>
    <xf numFmtId="170" fontId="2" fillId="0" borderId="0" xfId="0" applyNumberFormat="1" applyFont="1" applyAlignment="1">
      <alignment horizontal="center"/>
    </xf>
    <xf numFmtId="170" fontId="2" fillId="0" borderId="1" xfId="0" applyNumberFormat="1" applyFont="1" applyBorder="1" applyAlignment="1">
      <alignment horizontal="center"/>
    </xf>
    <xf numFmtId="170" fontId="2" fillId="0" borderId="0" xfId="0" applyNumberFormat="1" applyFont="1"/>
    <xf numFmtId="170" fontId="2" fillId="0" borderId="0" xfId="0" applyNumberFormat="1" applyFont="1" applyBorder="1"/>
    <xf numFmtId="38" fontId="2" fillId="5" borderId="0" xfId="0" applyNumberFormat="1" applyFont="1" applyFill="1"/>
    <xf numFmtId="170" fontId="2" fillId="5" borderId="0" xfId="0" applyNumberFormat="1" applyFont="1" applyFill="1"/>
    <xf numFmtId="0" fontId="2" fillId="5" borderId="0" xfId="0" applyFont="1" applyFill="1"/>
    <xf numFmtId="0" fontId="2" fillId="0" borderId="0" xfId="0" applyFont="1" applyFill="1"/>
    <xf numFmtId="167" fontId="2" fillId="0" borderId="0" xfId="0" applyNumberFormat="1" applyFont="1"/>
    <xf numFmtId="171" fontId="2" fillId="0" borderId="1" xfId="0" applyNumberFormat="1" applyFont="1" applyBorder="1" applyAlignment="1">
      <alignment horizontal="center"/>
    </xf>
    <xf numFmtId="171" fontId="2" fillId="0" borderId="0" xfId="0" applyNumberFormat="1" applyFont="1" applyBorder="1" applyAlignment="1">
      <alignment horizontal="center"/>
    </xf>
    <xf numFmtId="171" fontId="2" fillId="0" borderId="0" xfId="0" applyNumberFormat="1" applyFont="1" applyAlignment="1">
      <alignment horizontal="center"/>
    </xf>
    <xf numFmtId="171" fontId="2" fillId="0" borderId="0" xfId="0" applyNumberFormat="1" applyFont="1"/>
    <xf numFmtId="3" fontId="2" fillId="0" borderId="1" xfId="0" applyNumberFormat="1" applyFont="1" applyBorder="1" applyAlignment="1">
      <alignment horizontal="center"/>
    </xf>
    <xf numFmtId="3" fontId="2" fillId="0" borderId="0" xfId="0" applyNumberFormat="1" applyFont="1" applyBorder="1"/>
    <xf numFmtId="3" fontId="2" fillId="0" borderId="0" xfId="0" applyNumberFormat="1" applyFont="1"/>
    <xf numFmtId="165" fontId="2" fillId="0" borderId="0" xfId="0" applyNumberFormat="1" applyFont="1"/>
    <xf numFmtId="169" fontId="2" fillId="0" borderId="2" xfId="0" applyNumberFormat="1" applyFont="1" applyBorder="1"/>
    <xf numFmtId="169" fontId="2" fillId="0" borderId="0" xfId="0" applyNumberFormat="1" applyFont="1" applyBorder="1"/>
    <xf numFmtId="8" fontId="2" fillId="0" borderId="5" xfId="0" applyNumberFormat="1" applyFont="1" applyBorder="1" applyAlignment="1"/>
    <xf numFmtId="8" fontId="2" fillId="0" borderId="6" xfId="0" applyNumberFormat="1" applyFont="1" applyBorder="1" applyAlignment="1"/>
    <xf numFmtId="0" fontId="2" fillId="0" borderId="6" xfId="0" applyFont="1" applyBorder="1" applyAlignment="1"/>
    <xf numFmtId="0" fontId="2" fillId="0" borderId="6" xfId="0" applyFont="1" applyFill="1" applyBorder="1" applyAlignment="1"/>
    <xf numFmtId="0" fontId="2" fillId="0" borderId="5" xfId="0" applyFont="1" applyBorder="1" applyAlignment="1"/>
    <xf numFmtId="0" fontId="2" fillId="5" borderId="0" xfId="0" applyFont="1" applyFill="1" applyBorder="1"/>
    <xf numFmtId="165" fontId="4" fillId="0" borderId="0" xfId="0" applyNumberFormat="1" applyFont="1" applyAlignment="1">
      <alignment horizontal="center"/>
    </xf>
    <xf numFmtId="0" fontId="2" fillId="0" borderId="7" xfId="0" applyFont="1" applyBorder="1" applyAlignment="1">
      <alignment horizontal="center"/>
    </xf>
    <xf numFmtId="38" fontId="2" fillId="0" borderId="0" xfId="0" applyNumberFormat="1" applyFont="1" applyBorder="1" applyAlignment="1">
      <alignment horizontal="center"/>
    </xf>
    <xf numFmtId="38" fontId="2" fillId="0" borderId="7" xfId="0" applyNumberFormat="1" applyFont="1" applyBorder="1" applyAlignment="1">
      <alignment horizontal="center"/>
    </xf>
    <xf numFmtId="0" fontId="2" fillId="5" borderId="0" xfId="0" quotePrefix="1" applyFont="1" applyFill="1"/>
    <xf numFmtId="167" fontId="2" fillId="0" borderId="7" xfId="0" applyNumberFormat="1" applyFont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38" fontId="2" fillId="4" borderId="0" xfId="0" applyNumberFormat="1" applyFont="1" applyFill="1" applyBorder="1" applyAlignment="1">
      <alignment horizontal="center"/>
    </xf>
    <xf numFmtId="8" fontId="2" fillId="0" borderId="0" xfId="0" applyNumberFormat="1" applyFont="1" applyFill="1" applyBorder="1" applyAlignment="1">
      <alignment horizontal="center"/>
    </xf>
    <xf numFmtId="8" fontId="2" fillId="4" borderId="6" xfId="0" applyNumberFormat="1" applyFont="1" applyFill="1" applyBorder="1" applyAlignment="1">
      <alignment horizontal="center"/>
    </xf>
    <xf numFmtId="167" fontId="2" fillId="4" borderId="0" xfId="0" applyNumberFormat="1" applyFont="1" applyFill="1" applyBorder="1" applyAlignment="1">
      <alignment horizontal="center"/>
    </xf>
    <xf numFmtId="38" fontId="2" fillId="0" borderId="7" xfId="0" applyNumberFormat="1" applyFont="1" applyBorder="1"/>
    <xf numFmtId="0" fontId="2" fillId="0" borderId="1" xfId="0" applyFont="1" applyBorder="1" applyAlignment="1"/>
    <xf numFmtId="0" fontId="2" fillId="4" borderId="0" xfId="0" applyFont="1" applyFill="1" applyBorder="1" applyAlignment="1"/>
    <xf numFmtId="0" fontId="2" fillId="0" borderId="0" xfId="0" applyFont="1" applyBorder="1" applyAlignment="1"/>
    <xf numFmtId="0" fontId="2" fillId="0" borderId="7" xfId="0" applyFont="1" applyBorder="1"/>
    <xf numFmtId="165" fontId="2" fillId="0" borderId="6" xfId="0" applyNumberFormat="1" applyFont="1" applyBorder="1"/>
    <xf numFmtId="14" fontId="2" fillId="0" borderId="0" xfId="0" applyNumberFormat="1" applyFont="1" applyAlignment="1">
      <alignment horizontal="center"/>
    </xf>
    <xf numFmtId="0" fontId="2" fillId="0" borderId="7" xfId="0" applyFont="1" applyBorder="1" applyAlignment="1"/>
    <xf numFmtId="0" fontId="2" fillId="4" borderId="6" xfId="0" applyFont="1" applyFill="1" applyBorder="1"/>
    <xf numFmtId="167" fontId="2" fillId="4" borderId="0" xfId="0" applyNumberFormat="1" applyFont="1" applyFill="1" applyAlignment="1">
      <alignment horizontal="center"/>
    </xf>
    <xf numFmtId="165" fontId="4" fillId="0" borderId="6" xfId="0" applyNumberFormat="1" applyFont="1" applyBorder="1" applyAlignment="1">
      <alignment horizontal="center"/>
    </xf>
    <xf numFmtId="165" fontId="2" fillId="0" borderId="0" xfId="0" applyNumberFormat="1" applyFont="1" applyBorder="1"/>
    <xf numFmtId="167" fontId="2" fillId="0" borderId="6" xfId="0" applyNumberFormat="1" applyFont="1" applyBorder="1"/>
    <xf numFmtId="167" fontId="2" fillId="0" borderId="0" xfId="0" applyNumberFormat="1" applyFont="1" applyBorder="1"/>
    <xf numFmtId="38" fontId="2" fillId="0" borderId="1" xfId="0" applyNumberFormat="1" applyFont="1" applyBorder="1"/>
    <xf numFmtId="38" fontId="2" fillId="4" borderId="7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7" xfId="0" applyFont="1" applyFill="1" applyBorder="1"/>
    <xf numFmtId="40" fontId="2" fillId="0" borderId="6" xfId="0" applyNumberFormat="1" applyFont="1" applyBorder="1"/>
    <xf numFmtId="44" fontId="2" fillId="0" borderId="0" xfId="2" applyFont="1"/>
    <xf numFmtId="8" fontId="2" fillId="0" borderId="4" xfId="0" applyNumberFormat="1" applyFont="1" applyBorder="1"/>
    <xf numFmtId="8" fontId="5" fillId="0" borderId="0" xfId="0" applyNumberFormat="1" applyFont="1"/>
    <xf numFmtId="8" fontId="2" fillId="0" borderId="6" xfId="0" applyNumberFormat="1" applyFont="1" applyBorder="1"/>
    <xf numFmtId="38" fontId="5" fillId="0" borderId="0" xfId="0" applyNumberFormat="1" applyFont="1"/>
    <xf numFmtId="38" fontId="5" fillId="0" borderId="7" xfId="0" applyNumberFormat="1" applyFont="1" applyBorder="1"/>
    <xf numFmtId="8" fontId="5" fillId="0" borderId="7" xfId="0" applyNumberFormat="1" applyFont="1" applyBorder="1"/>
    <xf numFmtId="173" fontId="2" fillId="0" borderId="0" xfId="0" applyNumberFormat="1" applyFont="1"/>
    <xf numFmtId="167" fontId="5" fillId="0" borderId="0" xfId="0" applyNumberFormat="1" applyFont="1"/>
    <xf numFmtId="38" fontId="5" fillId="0" borderId="0" xfId="0" applyNumberFormat="1" applyFont="1" applyBorder="1"/>
    <xf numFmtId="8" fontId="5" fillId="0" borderId="0" xfId="0" applyNumberFormat="1" applyFont="1" applyBorder="1"/>
    <xf numFmtId="8" fontId="2" fillId="0" borderId="3" xfId="0" applyNumberFormat="1" applyFont="1" applyBorder="1"/>
    <xf numFmtId="0" fontId="2" fillId="0" borderId="3" xfId="0" applyFont="1" applyBorder="1"/>
    <xf numFmtId="0" fontId="2" fillId="6" borderId="6" xfId="0" applyFont="1" applyFill="1" applyBorder="1"/>
    <xf numFmtId="0" fontId="2" fillId="6" borderId="0" xfId="0" applyFont="1" applyFill="1"/>
    <xf numFmtId="38" fontId="2" fillId="6" borderId="0" xfId="0" applyNumberFormat="1" applyFont="1" applyFill="1"/>
    <xf numFmtId="167" fontId="2" fillId="6" borderId="0" xfId="0" applyNumberFormat="1" applyFont="1" applyFill="1"/>
    <xf numFmtId="8" fontId="2" fillId="6" borderId="0" xfId="0" applyNumberFormat="1" applyFont="1" applyFill="1"/>
    <xf numFmtId="40" fontId="2" fillId="6" borderId="6" xfId="0" applyNumberFormat="1" applyFont="1" applyFill="1" applyBorder="1"/>
    <xf numFmtId="0" fontId="2" fillId="0" borderId="6" xfId="0" applyFont="1" applyFill="1" applyBorder="1"/>
    <xf numFmtId="173" fontId="2" fillId="5" borderId="0" xfId="0" applyNumberFormat="1" applyFont="1" applyFill="1"/>
    <xf numFmtId="0" fontId="3" fillId="5" borderId="0" xfId="3" applyFill="1" applyAlignment="1" applyProtection="1"/>
    <xf numFmtId="8" fontId="8" fillId="0" borderId="0" xfId="0" applyNumberFormat="1" applyFont="1"/>
    <xf numFmtId="176" fontId="2" fillId="0" borderId="0" xfId="1" applyNumberFormat="1" applyFont="1"/>
    <xf numFmtId="177" fontId="2" fillId="0" borderId="0" xfId="0" applyNumberFormat="1" applyFont="1"/>
    <xf numFmtId="0" fontId="5" fillId="0" borderId="6" xfId="0" applyFont="1" applyBorder="1"/>
    <xf numFmtId="164" fontId="2" fillId="0" borderId="0" xfId="0" applyNumberFormat="1" applyFont="1" applyFill="1" applyAlignment="1">
      <alignment horizontal="center"/>
    </xf>
    <xf numFmtId="176" fontId="2" fillId="0" borderId="0" xfId="1" applyNumberFormat="1" applyFont="1" applyFill="1"/>
    <xf numFmtId="177" fontId="2" fillId="0" borderId="0" xfId="0" applyNumberFormat="1" applyFont="1" applyFill="1"/>
    <xf numFmtId="176" fontId="5" fillId="0" borderId="0" xfId="1" applyNumberFormat="1" applyFont="1" applyBorder="1"/>
    <xf numFmtId="176" fontId="2" fillId="0" borderId="0" xfId="1" applyNumberFormat="1" applyFont="1" applyFill="1" applyBorder="1"/>
    <xf numFmtId="0" fontId="2" fillId="7" borderId="0" xfId="0" applyFont="1" applyFill="1"/>
    <xf numFmtId="8" fontId="2" fillId="7" borderId="0" xfId="0" applyNumberFormat="1" applyFont="1" applyFill="1"/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2" fillId="0" borderId="1" xfId="0" applyFont="1" applyBorder="1" applyAlignment="1">
      <alignment horizontal="left"/>
    </xf>
    <xf numFmtId="176" fontId="2" fillId="0" borderId="1" xfId="1" applyNumberFormat="1" applyFont="1" applyBorder="1" applyAlignment="1">
      <alignment horizontal="center"/>
    </xf>
    <xf numFmtId="176" fontId="5" fillId="0" borderId="7" xfId="1" applyNumberFormat="1" applyFont="1" applyBorder="1"/>
    <xf numFmtId="176" fontId="2" fillId="0" borderId="0" xfId="1" applyNumberFormat="1" applyFont="1" applyBorder="1"/>
    <xf numFmtId="176" fontId="5" fillId="0" borderId="0" xfId="1" applyNumberFormat="1" applyFont="1"/>
    <xf numFmtId="176" fontId="2" fillId="0" borderId="0" xfId="1" applyNumberFormat="1" applyFont="1" applyAlignment="1">
      <alignment horizontal="center"/>
    </xf>
    <xf numFmtId="177" fontId="2" fillId="0" borderId="1" xfId="0" applyNumberFormat="1" applyFont="1" applyBorder="1" applyAlignment="1">
      <alignment horizontal="center"/>
    </xf>
    <xf numFmtId="177" fontId="2" fillId="0" borderId="0" xfId="0" applyNumberFormat="1" applyFont="1" applyFill="1" applyBorder="1"/>
    <xf numFmtId="177" fontId="5" fillId="0" borderId="0" xfId="0" applyNumberFormat="1" applyFont="1"/>
    <xf numFmtId="173" fontId="2" fillId="0" borderId="1" xfId="0" applyNumberFormat="1" applyFont="1" applyBorder="1" applyAlignment="1">
      <alignment horizontal="center"/>
    </xf>
    <xf numFmtId="173" fontId="5" fillId="0" borderId="7" xfId="0" applyNumberFormat="1" applyFont="1" applyBorder="1"/>
    <xf numFmtId="173" fontId="5" fillId="0" borderId="0" xfId="0" applyNumberFormat="1" applyFont="1" applyBorder="1"/>
    <xf numFmtId="173" fontId="2" fillId="0" borderId="0" xfId="0" applyNumberFormat="1" applyFont="1" applyFill="1"/>
    <xf numFmtId="173" fontId="2" fillId="0" borderId="0" xfId="0" applyNumberFormat="1" applyFont="1" applyBorder="1"/>
    <xf numFmtId="173" fontId="5" fillId="0" borderId="0" xfId="0" applyNumberFormat="1" applyFont="1"/>
    <xf numFmtId="173" fontId="2" fillId="0" borderId="0" xfId="0" applyNumberFormat="1" applyFont="1" applyFill="1" applyBorder="1"/>
    <xf numFmtId="176" fontId="2" fillId="0" borderId="6" xfId="1" applyNumberFormat="1" applyFont="1" applyBorder="1"/>
    <xf numFmtId="176" fontId="2" fillId="0" borderId="6" xfId="0" applyNumberFormat="1" applyFont="1" applyFill="1" applyBorder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43234@309=$3,891.06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43234@309=$3,891.06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topLeftCell="A47" zoomScale="80" workbookViewId="0">
      <selection activeCell="F75" sqref="F75"/>
    </sheetView>
  </sheetViews>
  <sheetFormatPr defaultColWidth="12.5703125" defaultRowHeight="11.25" x14ac:dyDescent="0.2"/>
  <cols>
    <col min="1" max="1" width="7.5703125" style="7" bestFit="1" customWidth="1"/>
    <col min="2" max="2" width="8.5703125" style="1" bestFit="1" customWidth="1"/>
    <col min="3" max="3" width="6" style="39" bestFit="1" customWidth="1"/>
    <col min="4" max="4" width="6.5703125" style="21" bestFit="1" customWidth="1"/>
    <col min="5" max="5" width="7.42578125" style="3" bestFit="1" customWidth="1"/>
    <col min="6" max="6" width="6.7109375" style="4" bestFit="1" customWidth="1"/>
    <col min="7" max="7" width="11.42578125" style="34" bestFit="1" customWidth="1"/>
    <col min="8" max="8" width="8.140625" style="33" customWidth="1"/>
    <col min="9" max="9" width="6.5703125" style="2" bestFit="1" customWidth="1"/>
    <col min="10" max="10" width="7.42578125" style="3" bestFit="1" customWidth="1"/>
    <col min="11" max="11" width="7.7109375" style="26" bestFit="1" customWidth="1"/>
    <col min="12" max="12" width="10.7109375" style="34" bestFit="1" customWidth="1"/>
    <col min="13" max="13" width="7.7109375" style="4" bestFit="1" customWidth="1"/>
    <col min="14" max="14" width="7.42578125" style="3" bestFit="1" customWidth="1"/>
    <col min="15" max="15" width="7.7109375" style="80" bestFit="1" customWidth="1"/>
    <col min="16" max="16" width="29" style="1" customWidth="1"/>
    <col min="17" max="17" width="24.140625" style="30" bestFit="1" customWidth="1"/>
    <col min="18" max="16384" width="12.5703125" style="1"/>
  </cols>
  <sheetData>
    <row r="1" spans="1:17" ht="33.75" x14ac:dyDescent="0.2">
      <c r="B1" s="2" t="s">
        <v>6</v>
      </c>
      <c r="C1" s="181" t="s">
        <v>1</v>
      </c>
      <c r="D1" s="182"/>
      <c r="E1" s="182"/>
      <c r="F1" s="182"/>
      <c r="G1" s="183"/>
      <c r="H1" s="181" t="s">
        <v>5</v>
      </c>
      <c r="I1" s="182"/>
      <c r="J1" s="182"/>
      <c r="K1" s="182"/>
      <c r="L1" s="183"/>
      <c r="M1" s="4" t="s">
        <v>9</v>
      </c>
      <c r="N1" s="8" t="s">
        <v>10</v>
      </c>
      <c r="O1" s="26"/>
      <c r="P1" s="2"/>
      <c r="Q1" s="32" t="s">
        <v>57</v>
      </c>
    </row>
    <row r="2" spans="1:17" s="2" customFormat="1" x14ac:dyDescent="0.2">
      <c r="A2" s="9" t="s">
        <v>0</v>
      </c>
      <c r="B2" s="10" t="s">
        <v>7</v>
      </c>
      <c r="C2" s="38" t="s">
        <v>12</v>
      </c>
      <c r="D2" s="10" t="s">
        <v>2</v>
      </c>
      <c r="E2" s="11" t="s">
        <v>3</v>
      </c>
      <c r="F2" s="12" t="s">
        <v>4</v>
      </c>
      <c r="G2" s="35" t="s">
        <v>22</v>
      </c>
      <c r="H2" s="36" t="s">
        <v>12</v>
      </c>
      <c r="I2" s="10" t="s">
        <v>2</v>
      </c>
      <c r="J2" s="11" t="s">
        <v>3</v>
      </c>
      <c r="K2" s="27" t="s">
        <v>4</v>
      </c>
      <c r="L2" s="35" t="s">
        <v>22</v>
      </c>
      <c r="M2" s="12"/>
      <c r="N2" s="11" t="s">
        <v>3</v>
      </c>
      <c r="O2" s="27" t="s">
        <v>4</v>
      </c>
      <c r="P2" s="10" t="s">
        <v>11</v>
      </c>
      <c r="Q2" s="31" t="s">
        <v>55</v>
      </c>
    </row>
    <row r="3" spans="1:17" s="2" customFormat="1" x14ac:dyDescent="0.2">
      <c r="A3" s="7">
        <v>36530</v>
      </c>
      <c r="B3" s="1" t="s">
        <v>8</v>
      </c>
      <c r="C3" s="39" t="s">
        <v>13</v>
      </c>
      <c r="D3" s="21">
        <v>146570</v>
      </c>
      <c r="E3" s="3">
        <v>687</v>
      </c>
      <c r="F3" s="4">
        <v>2.2599999999999998</v>
      </c>
      <c r="G3" s="34">
        <f t="shared" ref="G3:G9" si="0">E3*F3</f>
        <v>1552.62</v>
      </c>
      <c r="H3" s="33"/>
      <c r="I3" s="2">
        <v>146568</v>
      </c>
      <c r="J3" s="3">
        <v>687</v>
      </c>
      <c r="K3" s="26">
        <v>2.25</v>
      </c>
      <c r="L3" s="34">
        <f t="shared" ref="L3:L10" si="1">J3*K3</f>
        <v>1545.75</v>
      </c>
      <c r="M3" s="4">
        <f t="shared" ref="M3:M10" si="2">F3-K3</f>
        <v>9.9999999999997868E-3</v>
      </c>
      <c r="N3" s="3">
        <v>687</v>
      </c>
      <c r="O3" s="80">
        <v>0.01</v>
      </c>
      <c r="P3" s="1"/>
      <c r="Q3" s="31" t="s">
        <v>56</v>
      </c>
    </row>
    <row r="4" spans="1:17" x14ac:dyDescent="0.2">
      <c r="A4" s="7">
        <v>36539</v>
      </c>
      <c r="B4" s="1" t="s">
        <v>8</v>
      </c>
      <c r="C4" s="39" t="s">
        <v>13</v>
      </c>
      <c r="D4" s="21">
        <v>111529</v>
      </c>
      <c r="E4" s="3">
        <v>7</v>
      </c>
      <c r="F4" s="4">
        <v>2.2999999999999998</v>
      </c>
      <c r="G4" s="34">
        <f t="shared" si="0"/>
        <v>16.099999999999998</v>
      </c>
      <c r="H4" s="45" t="s">
        <v>14</v>
      </c>
      <c r="I4" s="46">
        <v>111532</v>
      </c>
      <c r="J4" s="42">
        <v>15</v>
      </c>
      <c r="K4" s="117">
        <v>2.2999999999999998</v>
      </c>
      <c r="L4" s="44">
        <f t="shared" si="1"/>
        <v>34.5</v>
      </c>
      <c r="M4" s="4">
        <f t="shared" si="2"/>
        <v>0</v>
      </c>
      <c r="N4" s="3">
        <v>15</v>
      </c>
      <c r="O4" s="80">
        <v>0.01</v>
      </c>
      <c r="P4" s="1" t="s">
        <v>177</v>
      </c>
      <c r="Q4" s="47" t="s">
        <v>62</v>
      </c>
    </row>
    <row r="5" spans="1:17" x14ac:dyDescent="0.2">
      <c r="A5" s="7" t="s">
        <v>175</v>
      </c>
      <c r="B5" s="1" t="s">
        <v>8</v>
      </c>
      <c r="C5" s="39" t="s">
        <v>13</v>
      </c>
      <c r="D5" s="21">
        <v>111529</v>
      </c>
      <c r="E5" s="3">
        <v>20</v>
      </c>
      <c r="F5" s="4">
        <v>0</v>
      </c>
      <c r="G5" s="34">
        <f t="shared" si="0"/>
        <v>0</v>
      </c>
      <c r="H5" s="45" t="s">
        <v>14</v>
      </c>
      <c r="I5" s="46">
        <v>111532</v>
      </c>
      <c r="J5" s="42">
        <v>20</v>
      </c>
      <c r="K5" s="117">
        <v>2.35</v>
      </c>
      <c r="L5" s="44">
        <f t="shared" si="1"/>
        <v>47</v>
      </c>
      <c r="M5" s="4">
        <f t="shared" si="2"/>
        <v>-2.35</v>
      </c>
      <c r="N5" s="3">
        <v>20</v>
      </c>
      <c r="O5" s="80">
        <v>0.01</v>
      </c>
      <c r="P5" s="1" t="s">
        <v>178</v>
      </c>
    </row>
    <row r="6" spans="1:17" x14ac:dyDescent="0.2">
      <c r="A6" s="7">
        <v>36526</v>
      </c>
      <c r="B6" s="1" t="s">
        <v>8</v>
      </c>
      <c r="C6" s="39" t="s">
        <v>14</v>
      </c>
      <c r="D6" s="21">
        <v>145511</v>
      </c>
      <c r="E6" s="3">
        <v>43347</v>
      </c>
      <c r="F6" s="4">
        <v>2.36</v>
      </c>
      <c r="G6" s="34">
        <f t="shared" si="0"/>
        <v>102298.92</v>
      </c>
      <c r="I6" s="2">
        <v>145505</v>
      </c>
      <c r="J6" s="3">
        <v>43347</v>
      </c>
      <c r="K6" s="26">
        <v>2.35</v>
      </c>
      <c r="L6" s="34">
        <f t="shared" si="1"/>
        <v>101865.45</v>
      </c>
      <c r="M6" s="4">
        <f t="shared" si="2"/>
        <v>9.9999999999997868E-3</v>
      </c>
      <c r="N6" s="3">
        <v>33347</v>
      </c>
      <c r="O6" s="80">
        <v>0.01</v>
      </c>
      <c r="P6" s="1" t="s">
        <v>176</v>
      </c>
    </row>
    <row r="7" spans="1:17" x14ac:dyDescent="0.2">
      <c r="A7" s="7" t="s">
        <v>15</v>
      </c>
      <c r="B7" s="1" t="s">
        <v>8</v>
      </c>
      <c r="C7" s="39" t="s">
        <v>14</v>
      </c>
      <c r="D7" s="21">
        <v>145511</v>
      </c>
      <c r="E7" s="3">
        <v>130041</v>
      </c>
      <c r="F7" s="4">
        <v>2.36</v>
      </c>
      <c r="G7" s="34">
        <f t="shared" si="0"/>
        <v>306896.76</v>
      </c>
      <c r="I7" s="2">
        <v>145505</v>
      </c>
      <c r="J7" s="3">
        <v>130041</v>
      </c>
      <c r="K7" s="26">
        <v>2.35</v>
      </c>
      <c r="L7" s="34">
        <f t="shared" si="1"/>
        <v>305596.35000000003</v>
      </c>
      <c r="M7" s="4">
        <f t="shared" si="2"/>
        <v>9.9999999999997868E-3</v>
      </c>
      <c r="N7" s="3">
        <v>100041</v>
      </c>
      <c r="O7" s="80">
        <v>0.01</v>
      </c>
      <c r="P7" s="1" t="s">
        <v>176</v>
      </c>
    </row>
    <row r="8" spans="1:17" x14ac:dyDescent="0.2">
      <c r="A8" s="7" t="s">
        <v>16</v>
      </c>
      <c r="B8" s="1" t="s">
        <v>8</v>
      </c>
      <c r="C8" s="39" t="s">
        <v>14</v>
      </c>
      <c r="D8" s="21">
        <v>147167</v>
      </c>
      <c r="E8" s="3">
        <v>19754</v>
      </c>
      <c r="F8" s="4">
        <v>2.2400000000000002</v>
      </c>
      <c r="G8" s="34">
        <f t="shared" si="0"/>
        <v>44248.960000000006</v>
      </c>
      <c r="I8" s="2">
        <v>147166</v>
      </c>
      <c r="J8" s="3">
        <v>19754</v>
      </c>
      <c r="K8" s="26">
        <v>2.23</v>
      </c>
      <c r="L8" s="34">
        <f t="shared" si="1"/>
        <v>44051.42</v>
      </c>
      <c r="M8" s="4">
        <f t="shared" si="2"/>
        <v>1.0000000000000231E-2</v>
      </c>
      <c r="N8" s="3">
        <v>19754</v>
      </c>
      <c r="O8" s="80">
        <v>0.01</v>
      </c>
    </row>
    <row r="9" spans="1:17" x14ac:dyDescent="0.2">
      <c r="A9" s="7" t="s">
        <v>17</v>
      </c>
      <c r="B9" s="1" t="s">
        <v>8</v>
      </c>
      <c r="C9" s="39" t="s">
        <v>14</v>
      </c>
      <c r="D9" s="21">
        <v>149255</v>
      </c>
      <c r="E9" s="3">
        <v>7491</v>
      </c>
      <c r="F9" s="4">
        <v>2.29</v>
      </c>
      <c r="G9" s="34">
        <f t="shared" si="0"/>
        <v>17154.39</v>
      </c>
      <c r="I9" s="2">
        <v>149253</v>
      </c>
      <c r="J9" s="3">
        <v>7491</v>
      </c>
      <c r="K9" s="26">
        <v>2.2799999999999998</v>
      </c>
      <c r="L9" s="34">
        <f t="shared" si="1"/>
        <v>17079.48</v>
      </c>
      <c r="M9" s="4">
        <f t="shared" si="2"/>
        <v>1.0000000000000231E-2</v>
      </c>
      <c r="N9" s="3">
        <v>7491</v>
      </c>
      <c r="O9" s="80">
        <v>0.01</v>
      </c>
    </row>
    <row r="10" spans="1:17" x14ac:dyDescent="0.2">
      <c r="A10" s="7" t="s">
        <v>175</v>
      </c>
      <c r="B10" s="1" t="s">
        <v>8</v>
      </c>
      <c r="H10" s="45" t="s">
        <v>14</v>
      </c>
      <c r="I10" s="46">
        <v>111532</v>
      </c>
      <c r="J10" s="42">
        <v>339</v>
      </c>
      <c r="K10" s="117">
        <v>2.35</v>
      </c>
      <c r="L10" s="44">
        <f t="shared" si="1"/>
        <v>796.65</v>
      </c>
      <c r="M10" s="4">
        <f t="shared" si="2"/>
        <v>-2.35</v>
      </c>
      <c r="N10" s="3">
        <v>339</v>
      </c>
      <c r="O10" s="80">
        <v>0.01</v>
      </c>
    </row>
    <row r="11" spans="1:17" x14ac:dyDescent="0.2">
      <c r="B11" s="1" t="s">
        <v>22</v>
      </c>
      <c r="E11" s="108">
        <f>SUM(E3:E10)</f>
        <v>201347</v>
      </c>
      <c r="J11" s="108">
        <f>SUM(J3:J10)</f>
        <v>201694</v>
      </c>
      <c r="N11" s="108">
        <f>SUM(N3:N10)</f>
        <v>161694</v>
      </c>
      <c r="P11" s="78" t="s">
        <v>80</v>
      </c>
    </row>
    <row r="13" spans="1:17" x14ac:dyDescent="0.2">
      <c r="A13" s="7">
        <v>36530</v>
      </c>
      <c r="B13" s="1" t="s">
        <v>18</v>
      </c>
      <c r="C13" s="39" t="s">
        <v>13</v>
      </c>
      <c r="D13" s="21">
        <v>111529</v>
      </c>
      <c r="E13" s="3">
        <v>1576</v>
      </c>
      <c r="F13" s="4">
        <v>2.25</v>
      </c>
      <c r="G13" s="34">
        <f>E13*F13</f>
        <v>3546</v>
      </c>
      <c r="M13" s="4">
        <f>F13-K13</f>
        <v>2.25</v>
      </c>
      <c r="N13" s="3">
        <v>1576</v>
      </c>
    </row>
    <row r="14" spans="1:17" x14ac:dyDescent="0.2">
      <c r="A14" s="7">
        <v>36526</v>
      </c>
      <c r="B14" s="1" t="s">
        <v>18</v>
      </c>
      <c r="C14" s="39" t="s">
        <v>14</v>
      </c>
      <c r="D14" s="21">
        <v>111529</v>
      </c>
      <c r="E14" s="3">
        <v>10000</v>
      </c>
      <c r="F14" s="4">
        <v>2.35</v>
      </c>
      <c r="G14" s="34">
        <f>E14*F14</f>
        <v>23500</v>
      </c>
      <c r="M14" s="4">
        <f>F14-K14</f>
        <v>2.35</v>
      </c>
      <c r="N14" s="3">
        <v>8999</v>
      </c>
    </row>
    <row r="15" spans="1:17" x14ac:dyDescent="0.2">
      <c r="A15" s="7" t="s">
        <v>15</v>
      </c>
      <c r="B15" s="1" t="s">
        <v>18</v>
      </c>
      <c r="C15" s="39" t="s">
        <v>14</v>
      </c>
      <c r="D15" s="21">
        <v>111529</v>
      </c>
      <c r="E15" s="3">
        <v>30340</v>
      </c>
      <c r="F15" s="4">
        <v>2.35</v>
      </c>
      <c r="G15" s="34">
        <f>E15*F15</f>
        <v>71299</v>
      </c>
      <c r="M15" s="4">
        <f>F15-K15</f>
        <v>2.35</v>
      </c>
      <c r="N15" s="3">
        <v>30340</v>
      </c>
    </row>
    <row r="16" spans="1:17" x14ac:dyDescent="0.2">
      <c r="A16" s="7">
        <v>36543</v>
      </c>
      <c r="B16" s="1" t="s">
        <v>18</v>
      </c>
      <c r="C16" s="39" t="s">
        <v>14</v>
      </c>
      <c r="D16" s="21">
        <v>111529</v>
      </c>
      <c r="E16" s="3">
        <v>1100</v>
      </c>
      <c r="F16" s="4">
        <v>2.4</v>
      </c>
      <c r="G16" s="34">
        <f>E16*F16</f>
        <v>2640</v>
      </c>
      <c r="M16" s="23">
        <f>F16-K16</f>
        <v>2.4</v>
      </c>
      <c r="N16" s="3">
        <v>766</v>
      </c>
    </row>
    <row r="17" spans="1:16" x14ac:dyDescent="0.2">
      <c r="A17" s="7">
        <v>36536</v>
      </c>
      <c r="B17" s="1" t="s">
        <v>18</v>
      </c>
      <c r="H17" s="33" t="s">
        <v>13</v>
      </c>
      <c r="I17" s="2">
        <v>111532</v>
      </c>
      <c r="J17" s="3">
        <v>9877</v>
      </c>
      <c r="K17" s="26">
        <v>2.25</v>
      </c>
      <c r="M17" s="23">
        <f t="shared" ref="M17:M27" si="3">F17-K17</f>
        <v>-2.25</v>
      </c>
      <c r="N17" s="3">
        <v>9877</v>
      </c>
    </row>
    <row r="18" spans="1:16" x14ac:dyDescent="0.2">
      <c r="A18" s="7">
        <v>36537</v>
      </c>
      <c r="B18" s="1" t="s">
        <v>18</v>
      </c>
      <c r="H18" s="33" t="s">
        <v>13</v>
      </c>
      <c r="I18" s="2">
        <v>111532</v>
      </c>
      <c r="J18" s="3">
        <v>6903</v>
      </c>
      <c r="K18" s="26">
        <v>2.29</v>
      </c>
      <c r="M18" s="23">
        <f t="shared" si="3"/>
        <v>-2.29</v>
      </c>
      <c r="N18" s="3">
        <v>6903</v>
      </c>
    </row>
    <row r="19" spans="1:16" x14ac:dyDescent="0.2">
      <c r="A19" s="7">
        <v>36538</v>
      </c>
      <c r="B19" s="1" t="s">
        <v>18</v>
      </c>
      <c r="H19" s="33" t="s">
        <v>13</v>
      </c>
      <c r="I19" s="2">
        <v>111532</v>
      </c>
      <c r="J19" s="3">
        <v>5360</v>
      </c>
      <c r="K19" s="26">
        <v>2.2799999999999998</v>
      </c>
      <c r="M19" s="23">
        <f t="shared" si="3"/>
        <v>-2.2799999999999998</v>
      </c>
      <c r="N19" s="3">
        <v>5360</v>
      </c>
    </row>
    <row r="20" spans="1:16" x14ac:dyDescent="0.2">
      <c r="A20" s="7">
        <v>36531</v>
      </c>
      <c r="B20" s="1" t="s">
        <v>18</v>
      </c>
      <c r="H20" s="33" t="s">
        <v>14</v>
      </c>
      <c r="I20" s="2">
        <v>111532</v>
      </c>
      <c r="J20" s="3">
        <v>274</v>
      </c>
      <c r="K20" s="26">
        <v>2.23</v>
      </c>
      <c r="M20" s="23">
        <f t="shared" si="3"/>
        <v>-2.23</v>
      </c>
      <c r="N20" s="3">
        <v>274</v>
      </c>
    </row>
    <row r="21" spans="1:16" x14ac:dyDescent="0.2">
      <c r="A21" s="7">
        <v>36532</v>
      </c>
      <c r="B21" s="1" t="s">
        <v>18</v>
      </c>
      <c r="H21" s="33" t="s">
        <v>14</v>
      </c>
      <c r="I21" s="2">
        <v>111532</v>
      </c>
      <c r="J21" s="3">
        <v>2270</v>
      </c>
      <c r="K21" s="26">
        <v>2.25</v>
      </c>
      <c r="M21" s="23">
        <f t="shared" si="3"/>
        <v>-2.25</v>
      </c>
      <c r="N21" s="3">
        <v>2270</v>
      </c>
    </row>
    <row r="22" spans="1:16" x14ac:dyDescent="0.2">
      <c r="A22" s="7" t="s">
        <v>174</v>
      </c>
      <c r="B22" s="1" t="s">
        <v>18</v>
      </c>
      <c r="H22" s="33" t="s">
        <v>14</v>
      </c>
      <c r="I22" s="2">
        <v>111532</v>
      </c>
      <c r="J22" s="3">
        <v>14900</v>
      </c>
      <c r="K22" s="26">
        <v>2.25</v>
      </c>
      <c r="M22" s="23">
        <f t="shared" si="3"/>
        <v>-2.25</v>
      </c>
      <c r="N22" s="3">
        <v>14900</v>
      </c>
    </row>
    <row r="23" spans="1:16" x14ac:dyDescent="0.2">
      <c r="A23" s="7">
        <v>36539</v>
      </c>
      <c r="B23" s="1" t="s">
        <v>18</v>
      </c>
      <c r="H23" s="45" t="s">
        <v>14</v>
      </c>
      <c r="I23" s="46">
        <v>111532</v>
      </c>
      <c r="J23" s="42">
        <v>6574</v>
      </c>
      <c r="K23" s="117">
        <v>2.2999999999999998</v>
      </c>
      <c r="L23" s="44"/>
      <c r="M23" s="23">
        <f t="shared" si="3"/>
        <v>-2.2999999999999998</v>
      </c>
      <c r="N23" s="3">
        <v>6574</v>
      </c>
    </row>
    <row r="24" spans="1:16" x14ac:dyDescent="0.2">
      <c r="A24" s="7" t="s">
        <v>175</v>
      </c>
      <c r="B24" s="1" t="s">
        <v>18</v>
      </c>
      <c r="H24" s="45" t="s">
        <v>14</v>
      </c>
      <c r="I24" s="46">
        <v>111532</v>
      </c>
      <c r="J24" s="42">
        <v>1213</v>
      </c>
      <c r="K24" s="117">
        <v>2.35</v>
      </c>
      <c r="L24" s="44"/>
      <c r="M24" s="23">
        <f t="shared" si="3"/>
        <v>-2.35</v>
      </c>
      <c r="N24" s="3">
        <v>1213</v>
      </c>
    </row>
    <row r="25" spans="1:16" x14ac:dyDescent="0.2">
      <c r="A25" s="7">
        <v>36544</v>
      </c>
      <c r="B25" s="1" t="s">
        <v>18</v>
      </c>
      <c r="H25" s="33" t="s">
        <v>14</v>
      </c>
      <c r="I25" s="2">
        <v>111532</v>
      </c>
      <c r="J25" s="3">
        <v>5598</v>
      </c>
      <c r="K25" s="26">
        <v>2.4</v>
      </c>
      <c r="M25" s="23">
        <f t="shared" si="3"/>
        <v>-2.4</v>
      </c>
      <c r="N25" s="3">
        <v>5598</v>
      </c>
    </row>
    <row r="26" spans="1:16" x14ac:dyDescent="0.2">
      <c r="A26" s="7">
        <v>36545</v>
      </c>
      <c r="B26" s="1" t="s">
        <v>18</v>
      </c>
      <c r="H26" s="33" t="s">
        <v>14</v>
      </c>
      <c r="I26" s="2">
        <v>111532</v>
      </c>
      <c r="J26" s="3">
        <v>1378</v>
      </c>
      <c r="K26" s="26">
        <v>2.52</v>
      </c>
      <c r="M26" s="23">
        <f t="shared" si="3"/>
        <v>-2.52</v>
      </c>
      <c r="N26" s="3">
        <v>1378</v>
      </c>
    </row>
    <row r="27" spans="1:16" x14ac:dyDescent="0.2">
      <c r="A27" s="7" t="s">
        <v>79</v>
      </c>
      <c r="B27" s="1" t="s">
        <v>18</v>
      </c>
      <c r="H27" s="33" t="s">
        <v>14</v>
      </c>
      <c r="I27" s="2">
        <v>111532</v>
      </c>
      <c r="J27" s="3">
        <v>1309</v>
      </c>
      <c r="K27" s="26">
        <v>2.6</v>
      </c>
      <c r="M27" s="23">
        <f t="shared" si="3"/>
        <v>-2.6</v>
      </c>
      <c r="N27" s="3">
        <v>1309</v>
      </c>
    </row>
    <row r="28" spans="1:16" x14ac:dyDescent="0.2">
      <c r="E28" s="108">
        <f>SUM(E13:E16)</f>
        <v>43016</v>
      </c>
      <c r="J28" s="108">
        <f>SUM(J17:J27)</f>
        <v>55656</v>
      </c>
      <c r="M28" s="23"/>
      <c r="N28" s="108">
        <f>SUM(N13:N27)</f>
        <v>97337</v>
      </c>
      <c r="P28" s="78" t="s">
        <v>83</v>
      </c>
    </row>
    <row r="29" spans="1:16" x14ac:dyDescent="0.2">
      <c r="M29" s="23"/>
      <c r="P29" s="79"/>
    </row>
    <row r="31" spans="1:16" x14ac:dyDescent="0.2">
      <c r="A31" s="7" t="s">
        <v>84</v>
      </c>
      <c r="B31" s="1" t="s">
        <v>85</v>
      </c>
      <c r="N31" s="3">
        <v>310000</v>
      </c>
      <c r="O31" s="80">
        <v>0.01</v>
      </c>
      <c r="P31" s="78" t="s">
        <v>86</v>
      </c>
    </row>
    <row r="33" spans="1:17" x14ac:dyDescent="0.2">
      <c r="A33" s="7">
        <v>36546</v>
      </c>
      <c r="B33" s="1" t="s">
        <v>70</v>
      </c>
      <c r="C33" s="39" t="s">
        <v>77</v>
      </c>
      <c r="D33" s="21">
        <v>152762</v>
      </c>
      <c r="E33" s="3">
        <v>1943</v>
      </c>
      <c r="F33" s="4">
        <v>2.0299999999999998</v>
      </c>
      <c r="G33" s="34">
        <f t="shared" ref="G33:G38" si="4">E33*F33</f>
        <v>3944.2899999999995</v>
      </c>
    </row>
    <row r="34" spans="1:17" s="20" customFormat="1" x14ac:dyDescent="0.2">
      <c r="A34" s="7">
        <v>36546</v>
      </c>
      <c r="B34" s="1" t="s">
        <v>70</v>
      </c>
      <c r="C34" s="39" t="s">
        <v>78</v>
      </c>
      <c r="D34" s="21">
        <v>152762</v>
      </c>
      <c r="E34" s="3">
        <v>4000</v>
      </c>
      <c r="F34" s="4">
        <v>2.0299999999999998</v>
      </c>
      <c r="G34" s="34">
        <f t="shared" si="4"/>
        <v>8119.9999999999991</v>
      </c>
      <c r="H34" s="33"/>
      <c r="I34" s="2"/>
      <c r="J34" s="3"/>
      <c r="K34" s="26"/>
      <c r="L34" s="34"/>
      <c r="M34" s="4"/>
      <c r="N34" s="3"/>
      <c r="O34" s="80"/>
      <c r="P34" s="1"/>
      <c r="Q34" s="30"/>
    </row>
    <row r="35" spans="1:17" x14ac:dyDescent="0.2">
      <c r="A35" s="7">
        <v>36546</v>
      </c>
      <c r="B35" s="1" t="s">
        <v>70</v>
      </c>
      <c r="C35" s="39" t="s">
        <v>14</v>
      </c>
      <c r="D35" s="21">
        <v>152422</v>
      </c>
      <c r="E35" s="3">
        <v>10000</v>
      </c>
      <c r="F35" s="4">
        <v>2.5099999999999998</v>
      </c>
      <c r="G35" s="34">
        <f t="shared" si="4"/>
        <v>25099.999999999996</v>
      </c>
    </row>
    <row r="36" spans="1:17" x14ac:dyDescent="0.2">
      <c r="A36" s="7" t="s">
        <v>79</v>
      </c>
      <c r="B36" s="1" t="s">
        <v>70</v>
      </c>
      <c r="C36" s="39" t="s">
        <v>14</v>
      </c>
      <c r="D36" s="21">
        <v>152422</v>
      </c>
      <c r="E36" s="3">
        <v>50000</v>
      </c>
      <c r="F36" s="4">
        <v>2.66</v>
      </c>
      <c r="G36" s="34">
        <f t="shared" si="4"/>
        <v>133000</v>
      </c>
    </row>
    <row r="37" spans="1:17" x14ac:dyDescent="0.2">
      <c r="A37" s="7" t="s">
        <v>79</v>
      </c>
      <c r="B37" s="1" t="s">
        <v>70</v>
      </c>
      <c r="C37" s="39" t="s">
        <v>14</v>
      </c>
      <c r="D37" s="21">
        <v>152422</v>
      </c>
      <c r="E37" s="3">
        <v>100000</v>
      </c>
      <c r="F37" s="4">
        <v>2.5099999999999998</v>
      </c>
      <c r="G37" s="34">
        <f t="shared" si="4"/>
        <v>250999.99999999997</v>
      </c>
    </row>
    <row r="38" spans="1:17" x14ac:dyDescent="0.2">
      <c r="A38" s="7">
        <v>36546</v>
      </c>
      <c r="B38" s="1" t="s">
        <v>70</v>
      </c>
      <c r="C38" s="39" t="s">
        <v>14</v>
      </c>
      <c r="D38" s="21">
        <v>152762</v>
      </c>
      <c r="E38" s="3">
        <v>21938</v>
      </c>
      <c r="F38" s="4">
        <v>2.0299999999999998</v>
      </c>
      <c r="G38" s="34">
        <f t="shared" si="4"/>
        <v>44534.139999999992</v>
      </c>
    </row>
    <row r="39" spans="1:17" x14ac:dyDescent="0.2">
      <c r="B39" s="1" t="s">
        <v>22</v>
      </c>
      <c r="E39" s="108">
        <f>SUM(E33:E38)</f>
        <v>187881</v>
      </c>
    </row>
    <row r="41" spans="1:17" x14ac:dyDescent="0.2">
      <c r="A41" s="7">
        <v>36546</v>
      </c>
      <c r="B41" s="1" t="s">
        <v>70</v>
      </c>
      <c r="H41" s="33" t="s">
        <v>67</v>
      </c>
      <c r="I41" s="2">
        <v>152754</v>
      </c>
      <c r="J41" s="3">
        <v>27881</v>
      </c>
      <c r="K41" s="26">
        <v>2.5</v>
      </c>
      <c r="L41" s="34">
        <f>J41*K41</f>
        <v>69702.5</v>
      </c>
    </row>
    <row r="42" spans="1:17" x14ac:dyDescent="0.2">
      <c r="A42" s="7">
        <v>36546</v>
      </c>
      <c r="B42" s="1" t="s">
        <v>70</v>
      </c>
      <c r="H42" s="33" t="s">
        <v>67</v>
      </c>
      <c r="I42" s="2">
        <v>152782</v>
      </c>
      <c r="J42" s="3">
        <v>919</v>
      </c>
      <c r="K42" s="26">
        <v>2.5150000000000001</v>
      </c>
      <c r="L42" s="34">
        <f>J42*K42</f>
        <v>2311.2850000000003</v>
      </c>
    </row>
    <row r="43" spans="1:17" x14ac:dyDescent="0.2">
      <c r="A43" s="7" t="s">
        <v>81</v>
      </c>
      <c r="B43" s="1" t="s">
        <v>70</v>
      </c>
      <c r="H43" s="33" t="s">
        <v>65</v>
      </c>
      <c r="I43" s="2">
        <v>148074</v>
      </c>
      <c r="J43" s="3">
        <v>30000</v>
      </c>
      <c r="K43" s="26">
        <v>2.085</v>
      </c>
      <c r="L43" s="34">
        <f t="shared" ref="L43:L54" si="5">J43*K43</f>
        <v>62550</v>
      </c>
    </row>
    <row r="44" spans="1:17" x14ac:dyDescent="0.2">
      <c r="A44" s="7">
        <v>36538</v>
      </c>
      <c r="B44" s="1" t="s">
        <v>70</v>
      </c>
      <c r="H44" s="33" t="s">
        <v>65</v>
      </c>
      <c r="I44" s="2">
        <v>148074</v>
      </c>
      <c r="J44" s="3">
        <v>5000</v>
      </c>
      <c r="K44" s="26">
        <v>2.12</v>
      </c>
      <c r="L44" s="34">
        <f t="shared" si="5"/>
        <v>10600</v>
      </c>
    </row>
    <row r="45" spans="1:17" x14ac:dyDescent="0.2">
      <c r="A45" s="7" t="s">
        <v>81</v>
      </c>
      <c r="B45" s="1" t="s">
        <v>70</v>
      </c>
      <c r="H45" s="33" t="s">
        <v>26</v>
      </c>
      <c r="I45" s="2">
        <v>148065</v>
      </c>
      <c r="J45" s="3">
        <v>30000</v>
      </c>
      <c r="K45" s="26">
        <v>2.15</v>
      </c>
      <c r="L45" s="34">
        <f t="shared" si="5"/>
        <v>64500</v>
      </c>
    </row>
    <row r="46" spans="1:17" x14ac:dyDescent="0.2">
      <c r="A46" s="7">
        <v>36536</v>
      </c>
      <c r="B46" s="1" t="s">
        <v>70</v>
      </c>
      <c r="H46" s="33" t="s">
        <v>26</v>
      </c>
      <c r="I46" s="2">
        <v>148065</v>
      </c>
      <c r="J46" s="3">
        <v>20000</v>
      </c>
      <c r="K46" s="26">
        <v>2.1549999999999998</v>
      </c>
      <c r="L46" s="34">
        <f t="shared" si="5"/>
        <v>43099.999999999993</v>
      </c>
    </row>
    <row r="47" spans="1:17" x14ac:dyDescent="0.2">
      <c r="A47" s="7">
        <v>36538</v>
      </c>
      <c r="B47" s="1" t="s">
        <v>70</v>
      </c>
      <c r="H47" s="33" t="s">
        <v>26</v>
      </c>
      <c r="I47" s="2">
        <v>148065</v>
      </c>
      <c r="J47" s="3">
        <v>15000</v>
      </c>
      <c r="K47" s="26">
        <v>2.2149999999999999</v>
      </c>
      <c r="L47" s="34">
        <f>J47*K47</f>
        <v>33225</v>
      </c>
    </row>
    <row r="48" spans="1:17" x14ac:dyDescent="0.2">
      <c r="A48" s="7">
        <v>36550</v>
      </c>
      <c r="B48" s="1" t="s">
        <v>70</v>
      </c>
      <c r="H48" s="33" t="s">
        <v>26</v>
      </c>
      <c r="I48" s="2">
        <v>148065</v>
      </c>
      <c r="J48" s="3">
        <v>10000</v>
      </c>
      <c r="K48" s="26">
        <v>2.19</v>
      </c>
      <c r="L48" s="34">
        <f t="shared" si="5"/>
        <v>21900</v>
      </c>
    </row>
    <row r="49" spans="1:16" x14ac:dyDescent="0.2">
      <c r="A49" s="7">
        <v>36550</v>
      </c>
      <c r="B49" s="1" t="s">
        <v>70</v>
      </c>
      <c r="H49" s="33" t="s">
        <v>14</v>
      </c>
      <c r="I49" s="2">
        <v>154214</v>
      </c>
      <c r="J49" s="3">
        <v>10000</v>
      </c>
      <c r="K49" s="26">
        <v>2.645</v>
      </c>
      <c r="L49" s="34">
        <f t="shared" si="5"/>
        <v>26450</v>
      </c>
    </row>
    <row r="50" spans="1:16" x14ac:dyDescent="0.2">
      <c r="A50" s="7">
        <v>36551</v>
      </c>
      <c r="B50" s="1" t="s">
        <v>70</v>
      </c>
      <c r="H50" s="33" t="s">
        <v>82</v>
      </c>
      <c r="I50" s="2">
        <v>148145</v>
      </c>
      <c r="J50" s="3">
        <v>29631</v>
      </c>
      <c r="K50" s="26">
        <v>2.2200000000000002</v>
      </c>
      <c r="L50" s="34">
        <f t="shared" si="5"/>
        <v>65780.820000000007</v>
      </c>
    </row>
    <row r="51" spans="1:16" x14ac:dyDescent="0.2">
      <c r="A51" s="7">
        <v>36551</v>
      </c>
      <c r="B51" s="1" t="s">
        <v>70</v>
      </c>
      <c r="H51" s="33" t="s">
        <v>82</v>
      </c>
      <c r="I51" s="2">
        <v>154964</v>
      </c>
      <c r="J51" s="3">
        <v>10000</v>
      </c>
      <c r="K51" s="26">
        <v>2.82</v>
      </c>
      <c r="L51" s="34">
        <f t="shared" si="5"/>
        <v>28200</v>
      </c>
    </row>
    <row r="52" spans="1:16" x14ac:dyDescent="0.2">
      <c r="A52" s="7">
        <v>36552</v>
      </c>
      <c r="B52" s="1" t="s">
        <v>70</v>
      </c>
      <c r="H52" s="33" t="s">
        <v>82</v>
      </c>
      <c r="I52" s="2">
        <v>154964</v>
      </c>
      <c r="J52" s="3">
        <v>10000</v>
      </c>
      <c r="K52" s="26">
        <v>2.81</v>
      </c>
      <c r="L52" s="34">
        <f t="shared" si="5"/>
        <v>28100</v>
      </c>
    </row>
    <row r="53" spans="1:16" x14ac:dyDescent="0.2">
      <c r="A53" s="7">
        <v>36551</v>
      </c>
      <c r="B53" s="1" t="s">
        <v>70</v>
      </c>
      <c r="H53" s="33" t="s">
        <v>82</v>
      </c>
      <c r="I53" s="2">
        <v>154979</v>
      </c>
      <c r="J53" s="3">
        <v>15000</v>
      </c>
      <c r="K53" s="26">
        <v>2.8</v>
      </c>
      <c r="L53" s="34">
        <f t="shared" si="5"/>
        <v>42000</v>
      </c>
    </row>
    <row r="54" spans="1:16" x14ac:dyDescent="0.2">
      <c r="A54" s="7">
        <v>36552</v>
      </c>
      <c r="B54" s="1" t="s">
        <v>70</v>
      </c>
      <c r="H54" s="33" t="s">
        <v>82</v>
      </c>
      <c r="I54" s="2">
        <v>154979</v>
      </c>
      <c r="J54" s="3">
        <v>10000</v>
      </c>
      <c r="K54" s="26">
        <v>2.8</v>
      </c>
      <c r="L54" s="34">
        <f t="shared" si="5"/>
        <v>28000</v>
      </c>
    </row>
    <row r="55" spans="1:16" x14ac:dyDescent="0.2">
      <c r="B55" s="1" t="s">
        <v>22</v>
      </c>
      <c r="J55" s="108">
        <f>SUM(J41:J54)</f>
        <v>223431</v>
      </c>
    </row>
    <row r="57" spans="1:16" x14ac:dyDescent="0.2">
      <c r="A57" s="7" t="s">
        <v>97</v>
      </c>
      <c r="G57" s="34">
        <v>-21264.3</v>
      </c>
      <c r="P57" s="1" t="s">
        <v>98</v>
      </c>
    </row>
    <row r="58" spans="1:16" x14ac:dyDescent="0.2">
      <c r="A58" s="7" t="s">
        <v>97</v>
      </c>
      <c r="G58" s="34">
        <v>15689</v>
      </c>
      <c r="P58" s="1" t="s">
        <v>99</v>
      </c>
    </row>
    <row r="60" spans="1:16" x14ac:dyDescent="0.2">
      <c r="P60" s="78" t="s">
        <v>87</v>
      </c>
    </row>
  </sheetData>
  <mergeCells count="2">
    <mergeCell ref="C1:G1"/>
    <mergeCell ref="H1:L1"/>
  </mergeCells>
  <phoneticPr fontId="0" type="noConversion"/>
  <printOptions horizontalCentered="1" verticalCentered="1" gridLines="1"/>
  <pageMargins left="0" right="0" top="0.59" bottom="0.45" header="0.23" footer="0.19"/>
  <pageSetup paperSize="5" scale="95" orientation="landscape" horizontalDpi="4294967293" r:id="rId1"/>
  <headerFooter alignWithMargins="0">
    <oddHeader>&amp;C&amp;"Arial,Bold"&amp;16Northern Illinois Gas Company</oddHeader>
    <oddFooter>&amp;R&amp;A   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zoomScale="80" workbookViewId="0"/>
  </sheetViews>
  <sheetFormatPr defaultRowHeight="11.25" x14ac:dyDescent="0.2"/>
  <cols>
    <col min="1" max="1" width="10" style="7" bestFit="1" customWidth="1"/>
    <col min="2" max="2" width="8.5703125" style="1" bestFit="1" customWidth="1"/>
    <col min="3" max="3" width="7.42578125" style="1" bestFit="1" customWidth="1"/>
    <col min="4" max="4" width="6.5703125" style="1" bestFit="1" customWidth="1"/>
    <col min="5" max="5" width="8.7109375" style="3" bestFit="1" customWidth="1"/>
    <col min="6" max="6" width="7.7109375" style="80" bestFit="1" customWidth="1"/>
    <col min="7" max="7" width="12" style="6" bestFit="1" customWidth="1"/>
    <col min="8" max="8" width="9.140625" style="1"/>
    <col min="9" max="9" width="6.5703125" style="1" bestFit="1" customWidth="1"/>
    <col min="10" max="10" width="8.7109375" style="3" bestFit="1" customWidth="1"/>
    <col min="11" max="11" width="7.7109375" style="80" bestFit="1" customWidth="1"/>
    <col min="12" max="12" width="12" style="6" bestFit="1" customWidth="1"/>
    <col min="13" max="13" width="9.140625" style="1"/>
    <col min="14" max="14" width="8.7109375" style="1" bestFit="1" customWidth="1"/>
    <col min="15" max="15" width="7.7109375" style="80" bestFit="1" customWidth="1"/>
    <col min="16" max="16" width="26.28515625" style="1" customWidth="1"/>
    <col min="17" max="17" width="27" style="1" customWidth="1"/>
    <col min="18" max="16384" width="9.140625" style="1"/>
  </cols>
  <sheetData>
    <row r="1" spans="1:17" ht="37.5" customHeight="1" x14ac:dyDescent="0.2">
      <c r="B1" s="2" t="s">
        <v>6</v>
      </c>
      <c r="C1" s="181" t="s">
        <v>1</v>
      </c>
      <c r="D1" s="182"/>
      <c r="E1" s="182"/>
      <c r="F1" s="182"/>
      <c r="G1" s="183"/>
      <c r="H1" s="181" t="s">
        <v>5</v>
      </c>
      <c r="I1" s="182"/>
      <c r="J1" s="182"/>
      <c r="K1" s="182"/>
      <c r="L1" s="183"/>
      <c r="M1" s="4" t="s">
        <v>9</v>
      </c>
      <c r="N1" s="8" t="s">
        <v>10</v>
      </c>
      <c r="O1" s="5"/>
      <c r="P1" s="2"/>
      <c r="Q1" s="32" t="s">
        <v>57</v>
      </c>
    </row>
    <row r="2" spans="1:17" s="2" customFormat="1" x14ac:dyDescent="0.2">
      <c r="A2" s="9" t="s">
        <v>0</v>
      </c>
      <c r="B2" s="10" t="s">
        <v>7</v>
      </c>
      <c r="C2" s="38" t="s">
        <v>12</v>
      </c>
      <c r="D2" s="10" t="s">
        <v>2</v>
      </c>
      <c r="E2" s="11" t="s">
        <v>3</v>
      </c>
      <c r="F2" s="27" t="s">
        <v>4</v>
      </c>
      <c r="G2" s="13" t="s">
        <v>22</v>
      </c>
      <c r="H2" s="36" t="s">
        <v>12</v>
      </c>
      <c r="I2" s="10" t="s">
        <v>2</v>
      </c>
      <c r="J2" s="11" t="s">
        <v>3</v>
      </c>
      <c r="K2" s="27" t="s">
        <v>4</v>
      </c>
      <c r="L2" s="13" t="s">
        <v>22</v>
      </c>
      <c r="M2" s="49"/>
      <c r="N2" s="11" t="s">
        <v>3</v>
      </c>
      <c r="O2" s="27" t="s">
        <v>4</v>
      </c>
      <c r="P2" s="10" t="s">
        <v>11</v>
      </c>
      <c r="Q2" s="31" t="s">
        <v>55</v>
      </c>
    </row>
    <row r="3" spans="1:17" x14ac:dyDescent="0.2">
      <c r="A3" s="7" t="s">
        <v>134</v>
      </c>
      <c r="B3" s="1" t="s">
        <v>8</v>
      </c>
      <c r="C3" s="39" t="s">
        <v>14</v>
      </c>
      <c r="D3" s="1">
        <v>359365</v>
      </c>
      <c r="E3" s="3">
        <v>197154</v>
      </c>
      <c r="F3" s="80">
        <v>5.2549999999999999</v>
      </c>
      <c r="G3" s="6">
        <f>E3*F3</f>
        <v>1036044.27</v>
      </c>
      <c r="H3" s="39" t="s">
        <v>13</v>
      </c>
      <c r="I3" s="1">
        <v>424999</v>
      </c>
      <c r="J3" s="3">
        <v>197154</v>
      </c>
      <c r="K3" s="80">
        <v>5.25</v>
      </c>
      <c r="L3" s="6">
        <f t="shared" ref="L3:L25" si="0">J3*K3</f>
        <v>1035058.5</v>
      </c>
      <c r="M3" s="120">
        <f>F3-K3</f>
        <v>4.9999999999998934E-3</v>
      </c>
      <c r="N3" s="3">
        <v>197154</v>
      </c>
      <c r="O3" s="80">
        <v>2.5000000000000001E-3</v>
      </c>
      <c r="P3" s="1" t="s">
        <v>149</v>
      </c>
      <c r="Q3" s="31" t="s">
        <v>56</v>
      </c>
    </row>
    <row r="4" spans="1:17" x14ac:dyDescent="0.2">
      <c r="A4" s="7">
        <v>36802</v>
      </c>
      <c r="B4" s="1" t="s">
        <v>8</v>
      </c>
      <c r="C4" s="39" t="s">
        <v>14</v>
      </c>
      <c r="D4" s="1">
        <v>359365</v>
      </c>
      <c r="E4" s="3">
        <v>90669</v>
      </c>
      <c r="F4" s="80">
        <v>5.3849999999999998</v>
      </c>
      <c r="G4" s="6">
        <f t="shared" ref="G4:G43" si="1">E4*F4</f>
        <v>488252.565</v>
      </c>
      <c r="H4" s="39" t="s">
        <v>13</v>
      </c>
      <c r="I4" s="1">
        <v>424999</v>
      </c>
      <c r="J4" s="3">
        <v>90669</v>
      </c>
      <c r="K4" s="80">
        <v>5.38</v>
      </c>
      <c r="L4" s="6">
        <f t="shared" si="0"/>
        <v>487799.22</v>
      </c>
      <c r="M4" s="120">
        <f t="shared" ref="M4:M28" si="2">F4-K4</f>
        <v>4.9999999999998934E-3</v>
      </c>
      <c r="N4" s="3">
        <v>90669</v>
      </c>
      <c r="O4" s="80">
        <v>2.5000000000000001E-3</v>
      </c>
      <c r="Q4" s="47" t="s">
        <v>62</v>
      </c>
    </row>
    <row r="5" spans="1:17" x14ac:dyDescent="0.2">
      <c r="A5" s="7">
        <v>36803</v>
      </c>
      <c r="B5" s="1" t="s">
        <v>8</v>
      </c>
      <c r="C5" s="39" t="s">
        <v>14</v>
      </c>
      <c r="D5" s="1">
        <v>359365</v>
      </c>
      <c r="E5" s="3">
        <v>96829</v>
      </c>
      <c r="F5" s="80">
        <v>5.4050000000000002</v>
      </c>
      <c r="G5" s="6">
        <f t="shared" si="1"/>
        <v>523360.745</v>
      </c>
      <c r="H5" s="39" t="s">
        <v>13</v>
      </c>
      <c r="I5" s="1">
        <v>424999</v>
      </c>
      <c r="J5" s="3">
        <v>96829</v>
      </c>
      <c r="K5" s="80">
        <v>5.4</v>
      </c>
      <c r="L5" s="6">
        <f t="shared" si="0"/>
        <v>522876.60000000003</v>
      </c>
      <c r="M5" s="120">
        <f t="shared" si="2"/>
        <v>4.9999999999998934E-3</v>
      </c>
      <c r="N5" s="3">
        <v>96829</v>
      </c>
      <c r="O5" s="80">
        <v>2.5000000000000001E-3</v>
      </c>
    </row>
    <row r="6" spans="1:17" x14ac:dyDescent="0.2">
      <c r="A6" s="7">
        <v>36804</v>
      </c>
      <c r="B6" s="1" t="s">
        <v>8</v>
      </c>
      <c r="C6" s="39" t="s">
        <v>14</v>
      </c>
      <c r="D6" s="1">
        <v>359365</v>
      </c>
      <c r="E6" s="3">
        <v>57241</v>
      </c>
      <c r="F6" s="80">
        <v>5.3949999999999996</v>
      </c>
      <c r="G6" s="6">
        <f t="shared" si="1"/>
        <v>308815.19499999995</v>
      </c>
      <c r="H6" s="39" t="s">
        <v>13</v>
      </c>
      <c r="I6" s="1">
        <v>424999</v>
      </c>
      <c r="J6" s="3">
        <v>57241</v>
      </c>
      <c r="K6" s="80">
        <v>5.39</v>
      </c>
      <c r="L6" s="6">
        <f t="shared" si="0"/>
        <v>308528.99</v>
      </c>
      <c r="M6" s="120">
        <f t="shared" si="2"/>
        <v>4.9999999999998934E-3</v>
      </c>
      <c r="N6" s="3">
        <v>57241</v>
      </c>
      <c r="O6" s="80">
        <v>2.5000000000000001E-3</v>
      </c>
    </row>
    <row r="7" spans="1:17" x14ac:dyDescent="0.2">
      <c r="A7" s="7">
        <v>36805</v>
      </c>
      <c r="B7" s="1" t="s">
        <v>8</v>
      </c>
      <c r="C7" s="39" t="s">
        <v>14</v>
      </c>
      <c r="D7" s="1">
        <v>359365</v>
      </c>
      <c r="E7" s="3">
        <v>45969</v>
      </c>
      <c r="F7" s="80">
        <v>5.4050000000000002</v>
      </c>
      <c r="G7" s="6">
        <f t="shared" si="1"/>
        <v>248462.44500000001</v>
      </c>
      <c r="H7" s="39" t="s">
        <v>13</v>
      </c>
      <c r="I7" s="1">
        <v>424999</v>
      </c>
      <c r="J7" s="3">
        <v>45969</v>
      </c>
      <c r="K7" s="80">
        <v>5.4</v>
      </c>
      <c r="L7" s="6">
        <f t="shared" si="0"/>
        <v>248232.6</v>
      </c>
      <c r="M7" s="120">
        <f t="shared" si="2"/>
        <v>4.9999999999998934E-3</v>
      </c>
      <c r="N7" s="3">
        <v>45969</v>
      </c>
      <c r="O7" s="80">
        <v>2.5000000000000001E-3</v>
      </c>
    </row>
    <row r="8" spans="1:17" x14ac:dyDescent="0.2">
      <c r="A8" s="7" t="s">
        <v>135</v>
      </c>
      <c r="B8" s="1" t="s">
        <v>8</v>
      </c>
      <c r="C8" s="39" t="s">
        <v>14</v>
      </c>
      <c r="D8" s="1">
        <v>359365</v>
      </c>
      <c r="E8" s="3">
        <v>25632</v>
      </c>
      <c r="F8" s="80">
        <v>5.2450000000000001</v>
      </c>
      <c r="G8" s="6">
        <f t="shared" si="1"/>
        <v>134439.84</v>
      </c>
      <c r="H8" s="39" t="s">
        <v>13</v>
      </c>
      <c r="I8" s="1">
        <v>424999</v>
      </c>
      <c r="J8" s="3">
        <v>25632</v>
      </c>
      <c r="K8" s="80">
        <v>5.24</v>
      </c>
      <c r="L8" s="6">
        <f t="shared" si="0"/>
        <v>134311.67999999999</v>
      </c>
      <c r="M8" s="120">
        <f t="shared" si="2"/>
        <v>4.9999999999998934E-3</v>
      </c>
      <c r="N8" s="3">
        <v>25632</v>
      </c>
      <c r="O8" s="80">
        <v>2.5000000000000001E-3</v>
      </c>
    </row>
    <row r="9" spans="1:17" x14ac:dyDescent="0.2">
      <c r="A9" s="7">
        <v>36809</v>
      </c>
      <c r="B9" s="1" t="s">
        <v>8</v>
      </c>
      <c r="C9" s="39" t="s">
        <v>14</v>
      </c>
      <c r="D9" s="1">
        <v>359365</v>
      </c>
      <c r="E9" s="3">
        <v>40762</v>
      </c>
      <c r="F9" s="80">
        <v>5.2649999999999997</v>
      </c>
      <c r="G9" s="6">
        <f t="shared" si="1"/>
        <v>214611.93</v>
      </c>
      <c r="H9" s="39" t="s">
        <v>13</v>
      </c>
      <c r="I9" s="1">
        <v>424999</v>
      </c>
      <c r="J9" s="3">
        <v>40762</v>
      </c>
      <c r="K9" s="80">
        <v>5.26</v>
      </c>
      <c r="L9" s="6">
        <f t="shared" si="0"/>
        <v>214408.12</v>
      </c>
      <c r="M9" s="120">
        <f t="shared" si="2"/>
        <v>4.9999999999998934E-3</v>
      </c>
      <c r="N9" s="3">
        <v>40762</v>
      </c>
      <c r="O9" s="80">
        <v>2.5000000000000001E-3</v>
      </c>
    </row>
    <row r="10" spans="1:17" x14ac:dyDescent="0.2">
      <c r="A10" s="7">
        <v>36810</v>
      </c>
      <c r="B10" s="1" t="s">
        <v>8</v>
      </c>
      <c r="C10" s="39" t="s">
        <v>14</v>
      </c>
      <c r="D10" s="1">
        <v>359365</v>
      </c>
      <c r="E10" s="3">
        <v>44726</v>
      </c>
      <c r="F10" s="80">
        <v>5.2450000000000001</v>
      </c>
      <c r="G10" s="6">
        <f t="shared" si="1"/>
        <v>234587.87</v>
      </c>
      <c r="H10" s="39" t="s">
        <v>13</v>
      </c>
      <c r="I10" s="1">
        <v>424999</v>
      </c>
      <c r="J10" s="3">
        <v>44726</v>
      </c>
      <c r="K10" s="80">
        <v>5.25</v>
      </c>
      <c r="L10" s="6">
        <f t="shared" si="0"/>
        <v>234811.5</v>
      </c>
      <c r="M10" s="120">
        <f t="shared" si="2"/>
        <v>-4.9999999999998934E-3</v>
      </c>
      <c r="N10" s="3">
        <v>44726</v>
      </c>
      <c r="O10" s="80">
        <v>2.5000000000000001E-3</v>
      </c>
    </row>
    <row r="11" spans="1:17" x14ac:dyDescent="0.2">
      <c r="A11" s="7">
        <v>36811</v>
      </c>
      <c r="B11" s="1" t="s">
        <v>8</v>
      </c>
      <c r="C11" s="39" t="s">
        <v>14</v>
      </c>
      <c r="D11" s="1">
        <v>359365</v>
      </c>
      <c r="E11" s="3">
        <v>88817</v>
      </c>
      <c r="F11" s="80">
        <v>5.35</v>
      </c>
      <c r="G11" s="6">
        <f t="shared" si="1"/>
        <v>475170.94999999995</v>
      </c>
      <c r="H11" s="39" t="s">
        <v>13</v>
      </c>
      <c r="I11" s="1">
        <v>424999</v>
      </c>
      <c r="J11" s="3">
        <v>88817</v>
      </c>
      <c r="K11" s="80">
        <v>5.35</v>
      </c>
      <c r="L11" s="6">
        <f t="shared" si="0"/>
        <v>475170.94999999995</v>
      </c>
      <c r="M11" s="120">
        <f t="shared" si="2"/>
        <v>0</v>
      </c>
      <c r="N11" s="3">
        <v>88817</v>
      </c>
      <c r="O11" s="80">
        <v>2.5000000000000001E-3</v>
      </c>
    </row>
    <row r="12" spans="1:17" x14ac:dyDescent="0.2">
      <c r="A12" s="7">
        <v>36812</v>
      </c>
      <c r="B12" s="1" t="s">
        <v>8</v>
      </c>
      <c r="C12" s="39" t="s">
        <v>14</v>
      </c>
      <c r="D12" s="1">
        <v>359365</v>
      </c>
      <c r="E12" s="3">
        <v>140851</v>
      </c>
      <c r="F12" s="80">
        <v>5.7249999999999996</v>
      </c>
      <c r="G12" s="6">
        <f t="shared" si="1"/>
        <v>806371.97499999998</v>
      </c>
      <c r="H12" s="39" t="s">
        <v>13</v>
      </c>
      <c r="I12" s="1">
        <v>424999</v>
      </c>
      <c r="J12" s="3">
        <v>140851</v>
      </c>
      <c r="K12" s="80">
        <v>5.72</v>
      </c>
      <c r="L12" s="6">
        <f t="shared" si="0"/>
        <v>805667.72</v>
      </c>
      <c r="M12" s="120">
        <f t="shared" si="2"/>
        <v>4.9999999999998934E-3</v>
      </c>
      <c r="N12" s="3">
        <v>140851</v>
      </c>
      <c r="O12" s="80">
        <v>2.5000000000000001E-3</v>
      </c>
    </row>
    <row r="13" spans="1:17" x14ac:dyDescent="0.2">
      <c r="A13" s="7" t="s">
        <v>136</v>
      </c>
      <c r="B13" s="1" t="s">
        <v>8</v>
      </c>
      <c r="C13" s="39" t="s">
        <v>14</v>
      </c>
      <c r="D13" s="1">
        <v>359365</v>
      </c>
      <c r="E13" s="3">
        <v>378303</v>
      </c>
      <c r="F13" s="80">
        <v>5.58</v>
      </c>
      <c r="G13" s="6">
        <f t="shared" si="1"/>
        <v>2110930.7400000002</v>
      </c>
      <c r="H13" s="39" t="s">
        <v>13</v>
      </c>
      <c r="I13" s="1">
        <v>424999</v>
      </c>
      <c r="J13" s="3">
        <v>378303</v>
      </c>
      <c r="K13" s="80">
        <v>5.58</v>
      </c>
      <c r="L13" s="6">
        <f t="shared" si="0"/>
        <v>2110930.7400000002</v>
      </c>
      <c r="M13" s="120">
        <f t="shared" si="2"/>
        <v>0</v>
      </c>
      <c r="N13" s="3">
        <v>378303</v>
      </c>
      <c r="O13" s="80">
        <v>2.5000000000000001E-3</v>
      </c>
    </row>
    <row r="14" spans="1:17" x14ac:dyDescent="0.2">
      <c r="A14" s="7">
        <v>36816</v>
      </c>
      <c r="B14" s="1" t="s">
        <v>8</v>
      </c>
      <c r="C14" s="39" t="s">
        <v>14</v>
      </c>
      <c r="D14" s="1">
        <v>359365</v>
      </c>
      <c r="E14" s="3">
        <v>88402</v>
      </c>
      <c r="F14" s="80">
        <v>5.4749999999999996</v>
      </c>
      <c r="G14" s="6">
        <f t="shared" si="1"/>
        <v>484000.94999999995</v>
      </c>
      <c r="H14" s="39" t="s">
        <v>13</v>
      </c>
      <c r="I14" s="1">
        <v>424999</v>
      </c>
      <c r="J14" s="3">
        <v>88402</v>
      </c>
      <c r="K14" s="80">
        <v>5.47</v>
      </c>
      <c r="L14" s="6">
        <f t="shared" si="0"/>
        <v>483558.94</v>
      </c>
      <c r="M14" s="120">
        <f t="shared" si="2"/>
        <v>4.9999999999998934E-3</v>
      </c>
      <c r="N14" s="3">
        <v>88402</v>
      </c>
      <c r="O14" s="80">
        <v>2.5000000000000001E-3</v>
      </c>
    </row>
    <row r="15" spans="1:17" x14ac:dyDescent="0.2">
      <c r="A15" s="7">
        <v>36817</v>
      </c>
      <c r="B15" s="1" t="s">
        <v>8</v>
      </c>
      <c r="C15" s="39" t="s">
        <v>14</v>
      </c>
      <c r="D15" s="1">
        <v>359365</v>
      </c>
      <c r="E15" s="3">
        <v>94186</v>
      </c>
      <c r="F15" s="80">
        <v>5.415</v>
      </c>
      <c r="G15" s="6">
        <f t="shared" si="1"/>
        <v>510017.19</v>
      </c>
      <c r="H15" s="39" t="s">
        <v>13</v>
      </c>
      <c r="I15" s="1">
        <v>424999</v>
      </c>
      <c r="J15" s="3">
        <v>94186</v>
      </c>
      <c r="K15" s="80">
        <v>5.41</v>
      </c>
      <c r="L15" s="6">
        <f t="shared" si="0"/>
        <v>509546.26</v>
      </c>
      <c r="M15" s="120">
        <f t="shared" si="2"/>
        <v>4.9999999999998934E-3</v>
      </c>
      <c r="N15" s="3">
        <v>94186</v>
      </c>
      <c r="O15" s="80">
        <v>2.5000000000000001E-3</v>
      </c>
    </row>
    <row r="16" spans="1:17" x14ac:dyDescent="0.2">
      <c r="A16" s="7">
        <v>36818</v>
      </c>
      <c r="B16" s="1" t="s">
        <v>8</v>
      </c>
      <c r="C16" s="39" t="s">
        <v>14</v>
      </c>
      <c r="D16" s="1">
        <v>359365</v>
      </c>
      <c r="E16" s="3">
        <v>137729</v>
      </c>
      <c r="F16" s="80">
        <v>5.5049999999999999</v>
      </c>
      <c r="G16" s="6">
        <f t="shared" si="1"/>
        <v>758198.14500000002</v>
      </c>
      <c r="H16" s="39" t="s">
        <v>13</v>
      </c>
      <c r="I16" s="1">
        <v>424999</v>
      </c>
      <c r="J16" s="3">
        <v>137729</v>
      </c>
      <c r="K16" s="80">
        <v>5.5</v>
      </c>
      <c r="L16" s="6">
        <f t="shared" si="0"/>
        <v>757509.5</v>
      </c>
      <c r="M16" s="120">
        <f t="shared" si="2"/>
        <v>4.9999999999998934E-3</v>
      </c>
      <c r="N16" s="3">
        <v>137729</v>
      </c>
      <c r="O16" s="80">
        <v>2.5000000000000001E-3</v>
      </c>
    </row>
    <row r="17" spans="1:16" x14ac:dyDescent="0.2">
      <c r="A17" s="7">
        <v>36819</v>
      </c>
      <c r="B17" s="1" t="s">
        <v>8</v>
      </c>
      <c r="C17" s="39" t="s">
        <v>14</v>
      </c>
      <c r="D17" s="1">
        <v>359365</v>
      </c>
      <c r="E17" s="3">
        <v>96708</v>
      </c>
      <c r="F17" s="80">
        <v>5.165</v>
      </c>
      <c r="G17" s="6">
        <f t="shared" si="1"/>
        <v>499496.82</v>
      </c>
      <c r="H17" s="39" t="s">
        <v>13</v>
      </c>
      <c r="I17" s="1">
        <v>424999</v>
      </c>
      <c r="J17" s="3">
        <v>96708</v>
      </c>
      <c r="K17" s="80">
        <v>5.16</v>
      </c>
      <c r="L17" s="6">
        <f t="shared" si="0"/>
        <v>499013.28</v>
      </c>
      <c r="M17" s="120">
        <f t="shared" si="2"/>
        <v>4.9999999999998934E-3</v>
      </c>
      <c r="N17" s="3">
        <v>96708</v>
      </c>
      <c r="O17" s="80">
        <v>2.5000000000000001E-3</v>
      </c>
    </row>
    <row r="18" spans="1:16" x14ac:dyDescent="0.2">
      <c r="A18" s="7" t="s">
        <v>137</v>
      </c>
      <c r="B18" s="1" t="s">
        <v>8</v>
      </c>
      <c r="C18" s="39" t="s">
        <v>14</v>
      </c>
      <c r="D18" s="1">
        <v>359365</v>
      </c>
      <c r="E18" s="3">
        <v>543450</v>
      </c>
      <c r="F18" s="80">
        <v>4.9749999999999996</v>
      </c>
      <c r="G18" s="6">
        <f t="shared" si="1"/>
        <v>2703663.75</v>
      </c>
      <c r="H18" s="39" t="s">
        <v>13</v>
      </c>
      <c r="I18" s="1">
        <v>424999</v>
      </c>
      <c r="J18" s="3">
        <v>543450</v>
      </c>
      <c r="K18" s="80">
        <v>4.97</v>
      </c>
      <c r="L18" s="6">
        <f t="shared" si="0"/>
        <v>2700946.5</v>
      </c>
      <c r="M18" s="120">
        <f t="shared" si="2"/>
        <v>4.9999999999998934E-3</v>
      </c>
      <c r="N18" s="3">
        <v>543450</v>
      </c>
      <c r="O18" s="80">
        <v>2.2499999999999999E-2</v>
      </c>
    </row>
    <row r="19" spans="1:16" x14ac:dyDescent="0.2">
      <c r="A19" s="7">
        <v>36823</v>
      </c>
      <c r="B19" s="1" t="s">
        <v>8</v>
      </c>
      <c r="C19" s="39" t="s">
        <v>14</v>
      </c>
      <c r="D19" s="1">
        <v>359365</v>
      </c>
      <c r="E19" s="3">
        <v>147126</v>
      </c>
      <c r="F19" s="80">
        <v>4.9249999999999998</v>
      </c>
      <c r="G19" s="6">
        <f t="shared" si="1"/>
        <v>724595.54999999993</v>
      </c>
      <c r="H19" s="39" t="s">
        <v>13</v>
      </c>
      <c r="I19" s="1">
        <v>424999</v>
      </c>
      <c r="J19" s="3">
        <v>147126</v>
      </c>
      <c r="K19" s="80">
        <v>4.92</v>
      </c>
      <c r="L19" s="6">
        <f t="shared" si="0"/>
        <v>723859.92</v>
      </c>
      <c r="M19" s="120">
        <f t="shared" si="2"/>
        <v>4.9999999999998934E-3</v>
      </c>
      <c r="N19" s="3">
        <v>147126</v>
      </c>
      <c r="O19" s="80">
        <v>2.5000000000000001E-3</v>
      </c>
    </row>
    <row r="20" spans="1:16" x14ac:dyDescent="0.2">
      <c r="A20" s="7">
        <v>36824</v>
      </c>
      <c r="B20" s="1" t="s">
        <v>8</v>
      </c>
      <c r="C20" s="39" t="s">
        <v>14</v>
      </c>
      <c r="D20" s="1">
        <v>359365</v>
      </c>
      <c r="E20" s="3">
        <v>71296</v>
      </c>
      <c r="F20" s="80">
        <v>4.9749999999999996</v>
      </c>
      <c r="G20" s="6">
        <f t="shared" si="1"/>
        <v>354697.6</v>
      </c>
      <c r="H20" s="39" t="s">
        <v>13</v>
      </c>
      <c r="I20" s="1">
        <v>424999</v>
      </c>
      <c r="J20" s="3">
        <v>71296</v>
      </c>
      <c r="K20" s="80">
        <v>4.97</v>
      </c>
      <c r="L20" s="6">
        <f t="shared" si="0"/>
        <v>354341.12</v>
      </c>
      <c r="M20" s="120">
        <f t="shared" si="2"/>
        <v>4.9999999999998934E-3</v>
      </c>
      <c r="N20" s="3">
        <v>71296</v>
      </c>
      <c r="O20" s="80">
        <v>2.5000000000000001E-3</v>
      </c>
    </row>
    <row r="21" spans="1:16" x14ac:dyDescent="0.2">
      <c r="A21" s="7">
        <v>36825</v>
      </c>
      <c r="B21" s="1" t="s">
        <v>8</v>
      </c>
      <c r="C21" s="39" t="s">
        <v>14</v>
      </c>
      <c r="D21" s="1">
        <v>359365</v>
      </c>
      <c r="E21" s="3">
        <v>163620</v>
      </c>
      <c r="F21" s="80">
        <v>4.7549999999999999</v>
      </c>
      <c r="G21" s="6">
        <f t="shared" si="1"/>
        <v>778013.1</v>
      </c>
      <c r="H21" s="39" t="s">
        <v>13</v>
      </c>
      <c r="I21" s="1">
        <v>424999</v>
      </c>
      <c r="J21" s="3">
        <v>163620</v>
      </c>
      <c r="K21" s="80">
        <v>4.75</v>
      </c>
      <c r="L21" s="6">
        <f t="shared" si="0"/>
        <v>777195</v>
      </c>
      <c r="M21" s="120">
        <f t="shared" si="2"/>
        <v>4.9999999999998934E-3</v>
      </c>
      <c r="N21" s="3">
        <v>163620</v>
      </c>
      <c r="O21" s="80">
        <v>2.5000000000000001E-3</v>
      </c>
    </row>
    <row r="22" spans="1:16" x14ac:dyDescent="0.2">
      <c r="A22" s="7">
        <v>36826</v>
      </c>
      <c r="B22" s="1" t="s">
        <v>8</v>
      </c>
      <c r="C22" s="39" t="s">
        <v>14</v>
      </c>
      <c r="D22" s="1">
        <v>359365</v>
      </c>
      <c r="E22" s="3">
        <v>142598</v>
      </c>
      <c r="F22" s="80">
        <v>4.7149999999999999</v>
      </c>
      <c r="G22" s="6">
        <f t="shared" si="1"/>
        <v>672349.57</v>
      </c>
      <c r="H22" s="39" t="s">
        <v>13</v>
      </c>
      <c r="I22" s="1">
        <v>424999</v>
      </c>
      <c r="J22" s="3">
        <v>142598</v>
      </c>
      <c r="K22" s="80">
        <v>4.71</v>
      </c>
      <c r="L22" s="6">
        <f t="shared" si="0"/>
        <v>671636.58</v>
      </c>
      <c r="M22" s="120">
        <f t="shared" si="2"/>
        <v>4.9999999999998934E-3</v>
      </c>
      <c r="N22" s="3">
        <v>142598</v>
      </c>
      <c r="O22" s="80">
        <v>2.5000000000000001E-3</v>
      </c>
    </row>
    <row r="23" spans="1:16" x14ac:dyDescent="0.2">
      <c r="A23" s="7" t="s">
        <v>138</v>
      </c>
      <c r="B23" s="1" t="s">
        <v>8</v>
      </c>
      <c r="C23" s="39" t="s">
        <v>14</v>
      </c>
      <c r="D23" s="1">
        <v>359365</v>
      </c>
      <c r="E23" s="3">
        <v>324663</v>
      </c>
      <c r="F23" s="80">
        <v>4.585</v>
      </c>
      <c r="G23" s="6">
        <f t="shared" si="1"/>
        <v>1488579.855</v>
      </c>
      <c r="H23" s="39" t="s">
        <v>13</v>
      </c>
      <c r="I23" s="1">
        <v>424999</v>
      </c>
      <c r="J23" s="3">
        <v>324663</v>
      </c>
      <c r="K23" s="80">
        <v>4.58</v>
      </c>
      <c r="L23" s="6">
        <f t="shared" si="0"/>
        <v>1486956.54</v>
      </c>
      <c r="M23" s="120">
        <f t="shared" si="2"/>
        <v>4.9999999999998934E-3</v>
      </c>
      <c r="N23" s="3">
        <v>324663</v>
      </c>
      <c r="O23" s="80">
        <v>2.5000000000000001E-3</v>
      </c>
    </row>
    <row r="24" spans="1:16" x14ac:dyDescent="0.2">
      <c r="A24" s="7">
        <v>36830</v>
      </c>
      <c r="B24" s="1" t="s">
        <v>8</v>
      </c>
      <c r="C24" s="39" t="s">
        <v>14</v>
      </c>
      <c r="D24" s="1">
        <v>359365</v>
      </c>
      <c r="E24" s="3">
        <v>101630</v>
      </c>
      <c r="F24" s="80">
        <v>4.6050000000000004</v>
      </c>
      <c r="G24" s="6">
        <f t="shared" si="1"/>
        <v>468006.15</v>
      </c>
      <c r="H24" s="39" t="s">
        <v>13</v>
      </c>
      <c r="I24" s="1">
        <v>424999</v>
      </c>
      <c r="J24" s="3">
        <v>101630</v>
      </c>
      <c r="K24" s="80">
        <v>4.5999999999999996</v>
      </c>
      <c r="L24" s="6">
        <f t="shared" si="0"/>
        <v>467497.99999999994</v>
      </c>
      <c r="M24" s="120">
        <f t="shared" si="2"/>
        <v>5.0000000000007816E-3</v>
      </c>
      <c r="N24" s="3">
        <v>101630</v>
      </c>
      <c r="O24" s="80">
        <v>2.5000000000000001E-3</v>
      </c>
    </row>
    <row r="25" spans="1:16" x14ac:dyDescent="0.2">
      <c r="A25" s="7" t="s">
        <v>137</v>
      </c>
      <c r="B25" s="1" t="s">
        <v>8</v>
      </c>
      <c r="C25" s="39" t="s">
        <v>14</v>
      </c>
      <c r="D25" s="1">
        <v>359365</v>
      </c>
      <c r="E25" s="3">
        <v>60000</v>
      </c>
      <c r="F25" s="80">
        <v>4.99</v>
      </c>
      <c r="G25" s="6">
        <f t="shared" si="1"/>
        <v>299400</v>
      </c>
      <c r="H25" s="39" t="s">
        <v>141</v>
      </c>
      <c r="I25" s="1">
        <v>446504</v>
      </c>
      <c r="J25" s="3">
        <v>60000</v>
      </c>
      <c r="K25" s="80">
        <v>4.97</v>
      </c>
      <c r="L25" s="6">
        <f t="shared" si="0"/>
        <v>298200</v>
      </c>
      <c r="M25" s="120">
        <f t="shared" si="2"/>
        <v>2.0000000000000462E-2</v>
      </c>
      <c r="N25" s="3">
        <v>60000</v>
      </c>
      <c r="O25" s="80">
        <v>2.5000000000000001E-3</v>
      </c>
    </row>
    <row r="26" spans="1:16" x14ac:dyDescent="0.2">
      <c r="A26" s="7" t="s">
        <v>134</v>
      </c>
      <c r="B26" s="1" t="s">
        <v>8</v>
      </c>
      <c r="C26" s="39"/>
      <c r="H26" s="39" t="s">
        <v>14</v>
      </c>
      <c r="I26" s="1">
        <v>257324</v>
      </c>
      <c r="J26" s="3">
        <v>32</v>
      </c>
      <c r="K26" s="80">
        <v>5.15</v>
      </c>
      <c r="L26" s="6">
        <f>J26*K26</f>
        <v>164.8</v>
      </c>
      <c r="M26" s="120">
        <f t="shared" si="2"/>
        <v>-5.15</v>
      </c>
      <c r="N26" s="1">
        <v>32</v>
      </c>
      <c r="O26" s="80">
        <v>2.5000000000000001E-3</v>
      </c>
      <c r="P26" s="1" t="s">
        <v>170</v>
      </c>
    </row>
    <row r="27" spans="1:16" x14ac:dyDescent="0.2">
      <c r="A27" s="7">
        <v>36802</v>
      </c>
      <c r="B27" s="1" t="s">
        <v>8</v>
      </c>
      <c r="C27" s="39"/>
      <c r="H27" s="39" t="s">
        <v>14</v>
      </c>
      <c r="I27" s="1">
        <v>257324</v>
      </c>
      <c r="J27" s="3">
        <v>381</v>
      </c>
      <c r="K27" s="80">
        <v>5.38</v>
      </c>
      <c r="L27" s="6">
        <f>J27*K27</f>
        <v>2049.7799999999997</v>
      </c>
      <c r="M27" s="120">
        <f t="shared" si="2"/>
        <v>-5.38</v>
      </c>
      <c r="N27" s="1">
        <v>381</v>
      </c>
      <c r="O27" s="80">
        <v>2.5000000000000001E-3</v>
      </c>
    </row>
    <row r="28" spans="1:16" x14ac:dyDescent="0.2">
      <c r="A28" s="7">
        <v>36803</v>
      </c>
      <c r="B28" s="1" t="s">
        <v>8</v>
      </c>
      <c r="C28" s="39"/>
      <c r="H28" s="39" t="s">
        <v>14</v>
      </c>
      <c r="I28" s="1">
        <v>257324</v>
      </c>
      <c r="J28" s="3">
        <v>654</v>
      </c>
      <c r="K28" s="80">
        <v>5.4</v>
      </c>
      <c r="L28" s="6">
        <f>J28*K28</f>
        <v>3531.6000000000004</v>
      </c>
      <c r="M28" s="120">
        <f t="shared" si="2"/>
        <v>-5.4</v>
      </c>
      <c r="N28" s="3">
        <v>654</v>
      </c>
      <c r="O28" s="80">
        <v>2.5000000000000001E-3</v>
      </c>
      <c r="P28" s="78" t="s">
        <v>145</v>
      </c>
    </row>
    <row r="29" spans="1:16" x14ac:dyDescent="0.2">
      <c r="B29" s="1" t="s">
        <v>22</v>
      </c>
      <c r="C29" s="39"/>
      <c r="E29" s="108">
        <f>SUM(E3:E28)</f>
        <v>3178361</v>
      </c>
      <c r="H29" s="39"/>
      <c r="J29" s="108">
        <f>SUM(J3:J28)</f>
        <v>3179428</v>
      </c>
      <c r="M29" s="39"/>
      <c r="N29" s="108">
        <f>SUM(N3:N28)</f>
        <v>3179428</v>
      </c>
      <c r="P29" s="78" t="s">
        <v>143</v>
      </c>
    </row>
    <row r="30" spans="1:16" x14ac:dyDescent="0.2">
      <c r="C30" s="39"/>
      <c r="H30" s="39"/>
      <c r="M30" s="39"/>
    </row>
    <row r="31" spans="1:16" x14ac:dyDescent="0.2">
      <c r="C31" s="39"/>
      <c r="H31" s="39"/>
      <c r="M31" s="39"/>
    </row>
    <row r="32" spans="1:16" x14ac:dyDescent="0.2">
      <c r="A32" s="7">
        <v>36802</v>
      </c>
      <c r="B32" s="1" t="s">
        <v>18</v>
      </c>
      <c r="C32" s="39" t="s">
        <v>14</v>
      </c>
      <c r="D32" s="1">
        <v>255905</v>
      </c>
      <c r="E32" s="3">
        <v>2</v>
      </c>
      <c r="F32" s="80">
        <v>5.15</v>
      </c>
      <c r="G32" s="6">
        <f t="shared" si="1"/>
        <v>10.3</v>
      </c>
      <c r="H32" s="39"/>
      <c r="M32" s="39"/>
    </row>
    <row r="33" spans="1:13" x14ac:dyDescent="0.2">
      <c r="A33" s="7">
        <v>36804</v>
      </c>
      <c r="B33" s="1" t="s">
        <v>18</v>
      </c>
      <c r="C33" s="39" t="s">
        <v>14</v>
      </c>
      <c r="D33" s="1">
        <v>255905</v>
      </c>
      <c r="E33" s="3">
        <v>3</v>
      </c>
      <c r="F33" s="80">
        <v>5.39</v>
      </c>
      <c r="G33" s="6">
        <f t="shared" si="1"/>
        <v>16.169999999999998</v>
      </c>
      <c r="H33" s="39"/>
      <c r="M33" s="39"/>
    </row>
    <row r="34" spans="1:13" x14ac:dyDescent="0.2">
      <c r="A34" s="7">
        <v>36810</v>
      </c>
      <c r="B34" s="1" t="s">
        <v>18</v>
      </c>
      <c r="C34" s="39" t="s">
        <v>14</v>
      </c>
      <c r="D34" s="1">
        <v>255905</v>
      </c>
      <c r="E34" s="3">
        <v>21569</v>
      </c>
      <c r="F34" s="80">
        <v>5.25</v>
      </c>
      <c r="G34" s="6">
        <f t="shared" si="1"/>
        <v>113237.25</v>
      </c>
      <c r="H34" s="39"/>
      <c r="M34" s="39"/>
    </row>
    <row r="35" spans="1:13" x14ac:dyDescent="0.2">
      <c r="A35" s="7">
        <v>36812</v>
      </c>
      <c r="B35" s="1" t="s">
        <v>18</v>
      </c>
      <c r="C35" s="39" t="s">
        <v>14</v>
      </c>
      <c r="D35" s="1">
        <v>255905</v>
      </c>
      <c r="E35" s="3">
        <v>9896</v>
      </c>
      <c r="F35" s="80">
        <v>5.68</v>
      </c>
      <c r="G35" s="6">
        <f t="shared" si="1"/>
        <v>56209.279999999999</v>
      </c>
      <c r="H35" s="39"/>
      <c r="M35" s="39"/>
    </row>
    <row r="36" spans="1:13" x14ac:dyDescent="0.2">
      <c r="A36" s="7" t="s">
        <v>136</v>
      </c>
      <c r="B36" s="1" t="s">
        <v>18</v>
      </c>
      <c r="C36" s="39" t="s">
        <v>14</v>
      </c>
      <c r="D36" s="1">
        <v>255905</v>
      </c>
      <c r="E36" s="3">
        <v>13242</v>
      </c>
      <c r="F36" s="80">
        <v>5.57</v>
      </c>
      <c r="G36" s="6">
        <f t="shared" si="1"/>
        <v>73757.94</v>
      </c>
      <c r="H36" s="39"/>
      <c r="M36" s="39"/>
    </row>
    <row r="37" spans="1:13" x14ac:dyDescent="0.2">
      <c r="A37" s="7">
        <v>36816</v>
      </c>
      <c r="B37" s="1" t="s">
        <v>18</v>
      </c>
      <c r="C37" s="39" t="s">
        <v>14</v>
      </c>
      <c r="D37" s="1">
        <v>255905</v>
      </c>
      <c r="E37" s="3">
        <v>2959</v>
      </c>
      <c r="F37" s="80">
        <v>5.47</v>
      </c>
      <c r="G37" s="6">
        <f t="shared" si="1"/>
        <v>16185.73</v>
      </c>
      <c r="H37" s="39"/>
      <c r="M37" s="39"/>
    </row>
    <row r="38" spans="1:13" x14ac:dyDescent="0.2">
      <c r="A38" s="7">
        <v>36817</v>
      </c>
      <c r="B38" s="1" t="s">
        <v>18</v>
      </c>
      <c r="C38" s="39" t="s">
        <v>14</v>
      </c>
      <c r="D38" s="1">
        <v>255905</v>
      </c>
      <c r="E38" s="3">
        <v>710</v>
      </c>
      <c r="F38" s="80">
        <v>5.41</v>
      </c>
      <c r="G38" s="6">
        <f t="shared" si="1"/>
        <v>3841.1</v>
      </c>
      <c r="H38" s="39"/>
      <c r="M38" s="39"/>
    </row>
    <row r="39" spans="1:13" x14ac:dyDescent="0.2">
      <c r="A39" s="7">
        <v>36818</v>
      </c>
      <c r="B39" s="1" t="s">
        <v>18</v>
      </c>
      <c r="C39" s="39" t="s">
        <v>14</v>
      </c>
      <c r="D39" s="1">
        <v>255905</v>
      </c>
      <c r="E39" s="3">
        <v>719</v>
      </c>
      <c r="F39" s="80">
        <v>5.48</v>
      </c>
      <c r="G39" s="6">
        <f t="shared" si="1"/>
        <v>3940.1200000000003</v>
      </c>
      <c r="H39" s="39"/>
      <c r="M39" s="39"/>
    </row>
    <row r="40" spans="1:13" x14ac:dyDescent="0.2">
      <c r="A40" s="7" t="s">
        <v>139</v>
      </c>
      <c r="B40" s="1" t="s">
        <v>18</v>
      </c>
      <c r="C40" s="39" t="s">
        <v>14</v>
      </c>
      <c r="D40" s="1">
        <v>255905</v>
      </c>
      <c r="E40" s="3">
        <v>778</v>
      </c>
      <c r="F40" s="80">
        <v>4.9800000000000004</v>
      </c>
      <c r="G40" s="6">
        <f t="shared" si="1"/>
        <v>3874.4400000000005</v>
      </c>
      <c r="H40" s="39"/>
      <c r="M40" s="39"/>
    </row>
    <row r="41" spans="1:13" x14ac:dyDescent="0.2">
      <c r="A41" s="7">
        <v>36822</v>
      </c>
      <c r="B41" s="1" t="s">
        <v>18</v>
      </c>
      <c r="C41" s="39" t="s">
        <v>14</v>
      </c>
      <c r="D41" s="1">
        <v>255905</v>
      </c>
      <c r="E41" s="3">
        <v>789</v>
      </c>
      <c r="F41" s="80">
        <v>4.9800000000000004</v>
      </c>
      <c r="G41" s="6">
        <f t="shared" si="1"/>
        <v>3929.2200000000003</v>
      </c>
      <c r="H41" s="39"/>
      <c r="M41" s="39"/>
    </row>
    <row r="42" spans="1:13" x14ac:dyDescent="0.2">
      <c r="A42" s="7">
        <v>36823</v>
      </c>
      <c r="B42" s="1" t="s">
        <v>18</v>
      </c>
      <c r="C42" s="39" t="s">
        <v>14</v>
      </c>
      <c r="D42" s="1">
        <v>255905</v>
      </c>
      <c r="E42" s="3">
        <v>2163</v>
      </c>
      <c r="F42" s="80">
        <v>4.93</v>
      </c>
      <c r="G42" s="6">
        <f t="shared" si="1"/>
        <v>10663.59</v>
      </c>
      <c r="H42" s="39"/>
      <c r="M42" s="39"/>
    </row>
    <row r="43" spans="1:13" x14ac:dyDescent="0.2">
      <c r="A43" s="7">
        <v>36826</v>
      </c>
      <c r="B43" s="1" t="s">
        <v>18</v>
      </c>
      <c r="C43" s="39" t="s">
        <v>14</v>
      </c>
      <c r="D43" s="1">
        <v>255905</v>
      </c>
      <c r="E43" s="3">
        <v>3</v>
      </c>
      <c r="F43" s="80">
        <v>4.7149999999999999</v>
      </c>
      <c r="G43" s="6">
        <f t="shared" si="1"/>
        <v>14.145</v>
      </c>
      <c r="H43" s="39"/>
      <c r="M43" s="39"/>
    </row>
    <row r="44" spans="1:13" x14ac:dyDescent="0.2">
      <c r="A44" s="7" t="s">
        <v>134</v>
      </c>
      <c r="B44" s="1" t="s">
        <v>18</v>
      </c>
      <c r="C44" s="39"/>
      <c r="H44" s="39" t="s">
        <v>14</v>
      </c>
      <c r="I44" s="1">
        <v>257324</v>
      </c>
      <c r="J44" s="3">
        <v>33464</v>
      </c>
      <c r="K44" s="80">
        <v>5.15</v>
      </c>
      <c r="L44" s="6">
        <f t="shared" ref="L44:L52" si="3">J44*K44</f>
        <v>172339.6</v>
      </c>
      <c r="M44" s="39"/>
    </row>
    <row r="45" spans="1:13" x14ac:dyDescent="0.2">
      <c r="A45" s="7">
        <v>36804</v>
      </c>
      <c r="B45" s="1" t="s">
        <v>18</v>
      </c>
      <c r="C45" s="39"/>
      <c r="H45" s="39" t="s">
        <v>14</v>
      </c>
      <c r="I45" s="1">
        <v>257324</v>
      </c>
      <c r="J45" s="3">
        <v>1000</v>
      </c>
      <c r="K45" s="80">
        <v>5.39</v>
      </c>
      <c r="L45" s="6">
        <f t="shared" si="3"/>
        <v>5390</v>
      </c>
      <c r="M45" s="39"/>
    </row>
    <row r="46" spans="1:13" x14ac:dyDescent="0.2">
      <c r="A46" s="7">
        <v>36805</v>
      </c>
      <c r="B46" s="1" t="s">
        <v>18</v>
      </c>
      <c r="C46" s="39"/>
      <c r="H46" s="39" t="s">
        <v>14</v>
      </c>
      <c r="I46" s="1">
        <v>257324</v>
      </c>
      <c r="J46" s="3">
        <v>52</v>
      </c>
      <c r="K46" s="80">
        <v>5.4050000000000002</v>
      </c>
      <c r="L46" s="6">
        <f t="shared" si="3"/>
        <v>281.06</v>
      </c>
      <c r="M46" s="39"/>
    </row>
    <row r="47" spans="1:13" x14ac:dyDescent="0.2">
      <c r="A47" s="7" t="s">
        <v>135</v>
      </c>
      <c r="B47" s="1" t="s">
        <v>18</v>
      </c>
      <c r="C47" s="39"/>
      <c r="H47" s="39" t="s">
        <v>14</v>
      </c>
      <c r="I47" s="1">
        <v>257324</v>
      </c>
      <c r="J47" s="3">
        <v>630</v>
      </c>
      <c r="K47" s="80">
        <v>5.24</v>
      </c>
      <c r="L47" s="6">
        <f t="shared" si="3"/>
        <v>3301.2000000000003</v>
      </c>
      <c r="M47" s="39"/>
    </row>
    <row r="48" spans="1:13" x14ac:dyDescent="0.2">
      <c r="A48" s="7">
        <v>36809</v>
      </c>
      <c r="B48" s="1" t="s">
        <v>18</v>
      </c>
      <c r="C48" s="39"/>
      <c r="H48" s="39" t="s">
        <v>14</v>
      </c>
      <c r="I48" s="1">
        <v>257324</v>
      </c>
      <c r="J48" s="3">
        <v>131</v>
      </c>
      <c r="K48" s="80">
        <v>5.27</v>
      </c>
      <c r="L48" s="6">
        <f t="shared" si="3"/>
        <v>690.36999999999989</v>
      </c>
      <c r="M48" s="39"/>
    </row>
    <row r="49" spans="1:16" x14ac:dyDescent="0.2">
      <c r="A49" s="7">
        <v>36817</v>
      </c>
      <c r="B49" s="1" t="s">
        <v>18</v>
      </c>
      <c r="C49" s="39"/>
      <c r="H49" s="39" t="s">
        <v>14</v>
      </c>
      <c r="I49" s="1">
        <v>257324</v>
      </c>
      <c r="J49" s="3">
        <v>1744</v>
      </c>
      <c r="K49" s="80">
        <v>5.48</v>
      </c>
      <c r="L49" s="6">
        <f t="shared" si="3"/>
        <v>9557.1200000000008</v>
      </c>
      <c r="M49" s="39"/>
    </row>
    <row r="50" spans="1:16" x14ac:dyDescent="0.2">
      <c r="A50" s="7">
        <v>36819</v>
      </c>
      <c r="B50" s="1" t="s">
        <v>18</v>
      </c>
      <c r="C50" s="39"/>
      <c r="H50" s="39" t="s">
        <v>14</v>
      </c>
      <c r="I50" s="1">
        <v>257324</v>
      </c>
      <c r="J50" s="3">
        <v>1488</v>
      </c>
      <c r="K50" s="80">
        <v>5.16</v>
      </c>
      <c r="L50" s="6">
        <f t="shared" si="3"/>
        <v>7678.08</v>
      </c>
      <c r="M50" s="39"/>
    </row>
    <row r="51" spans="1:16" x14ac:dyDescent="0.2">
      <c r="A51" s="7" t="s">
        <v>137</v>
      </c>
      <c r="B51" s="1" t="s">
        <v>18</v>
      </c>
      <c r="C51" s="39"/>
      <c r="H51" s="39" t="s">
        <v>141</v>
      </c>
      <c r="I51" s="1">
        <v>446504</v>
      </c>
      <c r="J51" s="3">
        <v>60000</v>
      </c>
      <c r="K51" s="80">
        <v>4.97</v>
      </c>
      <c r="L51" s="6">
        <f t="shared" si="3"/>
        <v>298200</v>
      </c>
      <c r="M51" s="39"/>
      <c r="P51" s="78" t="s">
        <v>144</v>
      </c>
    </row>
    <row r="52" spans="1:16" x14ac:dyDescent="0.2">
      <c r="A52" s="7" t="s">
        <v>142</v>
      </c>
      <c r="B52" s="1" t="s">
        <v>18</v>
      </c>
      <c r="C52" s="39"/>
      <c r="H52" s="39" t="s">
        <v>141</v>
      </c>
      <c r="I52" s="1">
        <v>446504</v>
      </c>
      <c r="J52" s="3">
        <v>-60000</v>
      </c>
      <c r="K52" s="80">
        <v>4.97</v>
      </c>
      <c r="L52" s="6">
        <f t="shared" si="3"/>
        <v>-298200</v>
      </c>
      <c r="M52" s="39"/>
    </row>
    <row r="53" spans="1:16" x14ac:dyDescent="0.2">
      <c r="B53" s="1" t="s">
        <v>22</v>
      </c>
      <c r="C53" s="39"/>
      <c r="E53" s="108">
        <f>SUM(E32:E52)</f>
        <v>52833</v>
      </c>
      <c r="H53" s="39"/>
      <c r="J53" s="108">
        <f>SUM(J44:J52)</f>
        <v>38509</v>
      </c>
      <c r="M53" s="39"/>
    </row>
    <row r="54" spans="1:16" x14ac:dyDescent="0.2">
      <c r="C54" s="39"/>
      <c r="H54" s="39"/>
      <c r="M54" s="39"/>
    </row>
    <row r="55" spans="1:16" x14ac:dyDescent="0.2">
      <c r="A55" s="7">
        <v>36830</v>
      </c>
      <c r="B55" s="1" t="s">
        <v>35</v>
      </c>
      <c r="C55" s="39" t="s">
        <v>13</v>
      </c>
      <c r="D55" s="1">
        <v>255905</v>
      </c>
      <c r="E55" s="3">
        <v>3086</v>
      </c>
      <c r="F55" s="80">
        <v>4.6050000000000004</v>
      </c>
      <c r="G55" s="6">
        <f>E55*F55</f>
        <v>14211.03</v>
      </c>
      <c r="H55" s="39"/>
      <c r="M55" s="39"/>
    </row>
    <row r="56" spans="1:16" x14ac:dyDescent="0.2">
      <c r="A56" s="7">
        <v>36830</v>
      </c>
      <c r="B56" s="1" t="s">
        <v>35</v>
      </c>
      <c r="C56" s="39" t="s">
        <v>14</v>
      </c>
      <c r="D56" s="1">
        <v>255905</v>
      </c>
      <c r="E56" s="3">
        <v>76</v>
      </c>
      <c r="F56" s="80">
        <v>4.6050000000000004</v>
      </c>
      <c r="G56" s="6">
        <f>E56*F56</f>
        <v>349.98</v>
      </c>
      <c r="H56" s="39"/>
      <c r="M56" s="39"/>
    </row>
    <row r="57" spans="1:16" x14ac:dyDescent="0.2">
      <c r="C57" s="39"/>
      <c r="H57" s="39"/>
      <c r="M57" s="39"/>
    </row>
    <row r="58" spans="1:16" x14ac:dyDescent="0.2">
      <c r="C58" s="39"/>
      <c r="H58" s="39"/>
      <c r="M58" s="39"/>
    </row>
    <row r="59" spans="1:16" x14ac:dyDescent="0.2">
      <c r="A59" s="7">
        <v>36803</v>
      </c>
      <c r="B59" s="1" t="s">
        <v>70</v>
      </c>
      <c r="C59" s="39"/>
      <c r="H59" s="39" t="s">
        <v>140</v>
      </c>
      <c r="I59" s="1">
        <v>424792</v>
      </c>
      <c r="J59" s="3">
        <v>10000</v>
      </c>
      <c r="K59" s="80">
        <v>5.18</v>
      </c>
      <c r="L59" s="6">
        <f>J59*K59</f>
        <v>51800</v>
      </c>
      <c r="M59" s="39"/>
    </row>
    <row r="60" spans="1:16" x14ac:dyDescent="0.2">
      <c r="C60" s="39"/>
      <c r="H60" s="39"/>
      <c r="M60" s="39"/>
      <c r="P60" s="78" t="s">
        <v>146</v>
      </c>
    </row>
    <row r="61" spans="1:16" x14ac:dyDescent="0.2">
      <c r="C61" s="39"/>
      <c r="H61" s="39"/>
      <c r="M61" s="39"/>
    </row>
    <row r="62" spans="1:16" x14ac:dyDescent="0.2">
      <c r="C62" s="39"/>
      <c r="H62" s="39"/>
      <c r="M62" s="39"/>
      <c r="P62" s="78" t="s">
        <v>147</v>
      </c>
    </row>
    <row r="63" spans="1:16" x14ac:dyDescent="0.2">
      <c r="C63" s="39"/>
      <c r="H63" s="39"/>
      <c r="M63" s="39"/>
    </row>
    <row r="64" spans="1:16" x14ac:dyDescent="0.2">
      <c r="C64" s="39"/>
      <c r="H64" s="39"/>
      <c r="M64" s="39"/>
    </row>
    <row r="65" spans="3:13" x14ac:dyDescent="0.2">
      <c r="C65" s="39"/>
      <c r="H65" s="39"/>
      <c r="M65" s="39"/>
    </row>
    <row r="66" spans="3:13" x14ac:dyDescent="0.2">
      <c r="C66" s="39"/>
      <c r="H66" s="39"/>
      <c r="M66" s="39"/>
    </row>
  </sheetData>
  <mergeCells count="2">
    <mergeCell ref="C1:G1"/>
    <mergeCell ref="H1:L1"/>
  </mergeCells>
  <phoneticPr fontId="0" type="noConversion"/>
  <printOptions horizontalCentered="1" verticalCentered="1" gridLines="1"/>
  <pageMargins left="0" right="0" top="0.8" bottom="0.5" header="0.5" footer="0.5"/>
  <pageSetup paperSize="5" scale="95" orientation="landscape" r:id="rId1"/>
  <headerFooter alignWithMargins="0">
    <oddHeader>&amp;C&amp;"Arial,Bold"&amp;16Northern Illinois Gas Company</oddHeader>
    <oddFooter>&amp;R&amp;A   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opLeftCell="A17" zoomScale="80" workbookViewId="0">
      <selection activeCell="I63" sqref="I63"/>
    </sheetView>
  </sheetViews>
  <sheetFormatPr defaultRowHeight="11.25" x14ac:dyDescent="0.2"/>
  <cols>
    <col min="1" max="1" width="9.42578125" style="7" bestFit="1" customWidth="1"/>
    <col min="2" max="2" width="9.140625" style="1" bestFit="1"/>
    <col min="3" max="3" width="5.85546875" style="1" bestFit="1" customWidth="1"/>
    <col min="4" max="4" width="6.5703125" style="1" bestFit="1" customWidth="1"/>
    <col min="5" max="5" width="9.140625" style="3"/>
    <col min="6" max="6" width="9.140625" style="80"/>
    <col min="7" max="7" width="12" style="6" bestFit="1" customWidth="1"/>
    <col min="8" max="8" width="9.28515625" style="1" bestFit="1" customWidth="1"/>
    <col min="9" max="9" width="6.5703125" style="1" bestFit="1" customWidth="1"/>
    <col min="10" max="10" width="7.42578125" style="3" bestFit="1" customWidth="1"/>
    <col min="11" max="11" width="7.7109375" style="80" bestFit="1" customWidth="1"/>
    <col min="12" max="12" width="10.7109375" style="6" bestFit="1" customWidth="1"/>
    <col min="13" max="13" width="9" style="1" customWidth="1"/>
    <col min="14" max="14" width="7" style="3" bestFit="1" customWidth="1"/>
    <col min="15" max="15" width="9.140625" style="88"/>
    <col min="16" max="16" width="21" style="1" bestFit="1" customWidth="1"/>
    <col min="17" max="17" width="26.85546875" style="30" customWidth="1"/>
    <col min="18" max="16384" width="9.140625" style="1"/>
  </cols>
  <sheetData>
    <row r="1" spans="1:17" ht="33.75" x14ac:dyDescent="0.2">
      <c r="B1" s="2" t="s">
        <v>6</v>
      </c>
      <c r="C1" s="181" t="s">
        <v>1</v>
      </c>
      <c r="D1" s="182"/>
      <c r="E1" s="182"/>
      <c r="F1" s="182"/>
      <c r="G1" s="183"/>
      <c r="H1" s="181" t="s">
        <v>5</v>
      </c>
      <c r="I1" s="182"/>
      <c r="J1" s="182"/>
      <c r="K1" s="182"/>
      <c r="L1" s="183"/>
      <c r="M1" s="4" t="s">
        <v>9</v>
      </c>
      <c r="N1" s="8" t="s">
        <v>10</v>
      </c>
      <c r="O1" s="4"/>
      <c r="P1" s="2"/>
      <c r="Q1" s="32" t="s">
        <v>57</v>
      </c>
    </row>
    <row r="2" spans="1:17" s="2" customFormat="1" x14ac:dyDescent="0.2">
      <c r="A2" s="9" t="s">
        <v>0</v>
      </c>
      <c r="B2" s="10" t="s">
        <v>7</v>
      </c>
      <c r="C2" s="38" t="s">
        <v>12</v>
      </c>
      <c r="D2" s="10" t="s">
        <v>2</v>
      </c>
      <c r="E2" s="11" t="s">
        <v>3</v>
      </c>
      <c r="F2" s="27" t="s">
        <v>4</v>
      </c>
      <c r="G2" s="13" t="s">
        <v>22</v>
      </c>
      <c r="H2" s="36" t="s">
        <v>12</v>
      </c>
      <c r="I2" s="10" t="s">
        <v>2</v>
      </c>
      <c r="J2" s="11" t="s">
        <v>3</v>
      </c>
      <c r="K2" s="27" t="s">
        <v>4</v>
      </c>
      <c r="L2" s="13" t="s">
        <v>22</v>
      </c>
      <c r="M2" s="49"/>
      <c r="N2" s="11" t="s">
        <v>3</v>
      </c>
      <c r="O2" s="12" t="s">
        <v>4</v>
      </c>
      <c r="P2" s="10" t="s">
        <v>11</v>
      </c>
      <c r="Q2" s="31" t="s">
        <v>55</v>
      </c>
    </row>
    <row r="3" spans="1:17" x14ac:dyDescent="0.2">
      <c r="A3" s="7">
        <v>36831</v>
      </c>
      <c r="B3" s="1" t="s">
        <v>8</v>
      </c>
      <c r="C3" s="39" t="s">
        <v>14</v>
      </c>
      <c r="D3" s="1">
        <v>461167</v>
      </c>
      <c r="E3" s="3">
        <v>44681</v>
      </c>
      <c r="F3" s="80">
        <v>4.4275000000000002</v>
      </c>
      <c r="G3" s="6">
        <f>E3*F3</f>
        <v>197825.1275</v>
      </c>
      <c r="H3" s="39" t="s">
        <v>13</v>
      </c>
      <c r="I3" s="1">
        <v>461162</v>
      </c>
      <c r="J3" s="3">
        <v>44681</v>
      </c>
      <c r="K3" s="80">
        <v>4.42</v>
      </c>
      <c r="L3" s="6">
        <f>J3*K3</f>
        <v>197490.02</v>
      </c>
      <c r="M3" s="120">
        <f>F3-K3</f>
        <v>7.5000000000002842E-3</v>
      </c>
      <c r="N3" s="3">
        <v>44681</v>
      </c>
      <c r="O3" s="88">
        <v>5.0000000000000001E-3</v>
      </c>
      <c r="P3" s="1" t="s">
        <v>149</v>
      </c>
      <c r="Q3" s="31" t="s">
        <v>56</v>
      </c>
    </row>
    <row r="4" spans="1:17" x14ac:dyDescent="0.2">
      <c r="A4" s="7">
        <v>36832</v>
      </c>
      <c r="B4" s="1" t="s">
        <v>8</v>
      </c>
      <c r="C4" s="39" t="s">
        <v>14</v>
      </c>
      <c r="D4" s="1">
        <v>461167</v>
      </c>
      <c r="E4" s="3">
        <v>2479</v>
      </c>
      <c r="F4" s="80">
        <v>4.4375</v>
      </c>
      <c r="G4" s="6">
        <f>E4*F4</f>
        <v>11000.5625</v>
      </c>
      <c r="H4" s="39" t="s">
        <v>13</v>
      </c>
      <c r="I4" s="1">
        <v>461162</v>
      </c>
      <c r="J4" s="3">
        <v>2479</v>
      </c>
      <c r="K4" s="80">
        <v>4.43</v>
      </c>
      <c r="L4" s="6">
        <f>J4*K4</f>
        <v>10981.97</v>
      </c>
      <c r="M4" s="120">
        <f>F4-K4</f>
        <v>7.5000000000002842E-3</v>
      </c>
      <c r="N4" s="3">
        <v>2479</v>
      </c>
      <c r="O4" s="88">
        <v>5.0000000000000001E-3</v>
      </c>
      <c r="Q4" s="47" t="s">
        <v>62</v>
      </c>
    </row>
    <row r="5" spans="1:17" x14ac:dyDescent="0.2">
      <c r="A5" s="7">
        <v>36833</v>
      </c>
      <c r="B5" s="1" t="s">
        <v>8</v>
      </c>
      <c r="C5" s="39" t="s">
        <v>14</v>
      </c>
      <c r="D5" s="1">
        <v>461167</v>
      </c>
      <c r="E5" s="3">
        <v>647</v>
      </c>
      <c r="F5" s="80">
        <v>4.5674999999999999</v>
      </c>
      <c r="G5" s="6">
        <f>E5*F5</f>
        <v>2955.1725000000001</v>
      </c>
      <c r="H5" s="39" t="s">
        <v>13</v>
      </c>
      <c r="I5" s="1">
        <v>461162</v>
      </c>
      <c r="J5" s="3">
        <v>647</v>
      </c>
      <c r="K5" s="80">
        <v>4.5599999999999996</v>
      </c>
      <c r="L5" s="6">
        <f>J5*K5</f>
        <v>2950.3199999999997</v>
      </c>
      <c r="M5" s="120">
        <f>F5-K5</f>
        <v>7.5000000000002842E-3</v>
      </c>
      <c r="N5" s="3">
        <v>647</v>
      </c>
      <c r="O5" s="88">
        <v>5.0000000000000001E-3</v>
      </c>
    </row>
    <row r="6" spans="1:17" x14ac:dyDescent="0.2">
      <c r="A6" s="7">
        <v>36844</v>
      </c>
      <c r="B6" s="1" t="s">
        <v>8</v>
      </c>
      <c r="C6" s="39" t="s">
        <v>14</v>
      </c>
      <c r="D6" s="1">
        <v>461167</v>
      </c>
      <c r="E6" s="3">
        <v>8855</v>
      </c>
      <c r="F6" s="80">
        <v>5.7374999999999998</v>
      </c>
      <c r="G6" s="6">
        <f>E6*F6</f>
        <v>50805.5625</v>
      </c>
      <c r="H6" s="39" t="s">
        <v>13</v>
      </c>
      <c r="I6" s="1">
        <v>461162</v>
      </c>
      <c r="J6" s="3">
        <v>8855</v>
      </c>
      <c r="K6" s="80">
        <v>5.73</v>
      </c>
      <c r="L6" s="6">
        <f>J6*K6</f>
        <v>50739.15</v>
      </c>
      <c r="M6" s="120">
        <f>F6-K6</f>
        <v>7.499999999999396E-3</v>
      </c>
      <c r="N6" s="3">
        <v>8855</v>
      </c>
      <c r="O6" s="88">
        <v>5.0000000000000001E-3</v>
      </c>
    </row>
    <row r="7" spans="1:17" x14ac:dyDescent="0.2">
      <c r="A7" s="7">
        <v>36845</v>
      </c>
      <c r="B7" s="1" t="s">
        <v>8</v>
      </c>
      <c r="C7" s="39" t="s">
        <v>14</v>
      </c>
      <c r="D7" s="1">
        <v>461167</v>
      </c>
      <c r="E7" s="3">
        <v>7853</v>
      </c>
      <c r="F7" s="80">
        <v>5.9375</v>
      </c>
      <c r="G7" s="6">
        <f>E7*F7</f>
        <v>46627.1875</v>
      </c>
      <c r="H7" s="39" t="s">
        <v>13</v>
      </c>
      <c r="I7" s="1">
        <v>461162</v>
      </c>
      <c r="J7" s="3">
        <v>7853</v>
      </c>
      <c r="K7" s="80">
        <v>5.93</v>
      </c>
      <c r="L7" s="6">
        <f>J7*K7</f>
        <v>46568.29</v>
      </c>
      <c r="M7" s="120">
        <f>F7-K7</f>
        <v>7.5000000000002842E-3</v>
      </c>
      <c r="N7" s="3">
        <v>7853</v>
      </c>
      <c r="O7" s="88">
        <v>5.0000000000000001E-3</v>
      </c>
    </row>
    <row r="8" spans="1:17" x14ac:dyDescent="0.2">
      <c r="B8" s="1" t="s">
        <v>22</v>
      </c>
      <c r="C8" s="39"/>
      <c r="E8" s="108">
        <f>SUM(E3:E7)</f>
        <v>64515</v>
      </c>
      <c r="H8" s="39"/>
      <c r="J8" s="108">
        <f>SUM(J3:J7)</f>
        <v>64515</v>
      </c>
      <c r="M8" s="39"/>
      <c r="N8" s="108">
        <f>SUM(N3:N7)</f>
        <v>64515</v>
      </c>
      <c r="P8" s="78" t="s">
        <v>148</v>
      </c>
    </row>
    <row r="9" spans="1:17" x14ac:dyDescent="0.2">
      <c r="C9" s="39"/>
      <c r="H9" s="39"/>
      <c r="M9" s="39"/>
    </row>
    <row r="10" spans="1:17" x14ac:dyDescent="0.2">
      <c r="A10" s="7">
        <v>36831</v>
      </c>
      <c r="B10" s="1" t="s">
        <v>18</v>
      </c>
      <c r="C10" s="39" t="s">
        <v>13</v>
      </c>
      <c r="D10" s="1">
        <v>255905</v>
      </c>
      <c r="E10" s="3">
        <v>3932</v>
      </c>
      <c r="F10" s="80">
        <v>4.43</v>
      </c>
      <c r="G10" s="6">
        <f>E10*F10</f>
        <v>17418.759999999998</v>
      </c>
      <c r="H10" s="39"/>
      <c r="M10" s="39">
        <f>F10-K10</f>
        <v>4.43</v>
      </c>
      <c r="N10" s="3">
        <v>3932</v>
      </c>
    </row>
    <row r="11" spans="1:17" x14ac:dyDescent="0.2">
      <c r="A11" s="7">
        <v>36833</v>
      </c>
      <c r="B11" s="1" t="s">
        <v>18</v>
      </c>
      <c r="C11" s="39" t="s">
        <v>13</v>
      </c>
      <c r="D11" s="1">
        <v>255905</v>
      </c>
      <c r="E11" s="3">
        <v>759</v>
      </c>
      <c r="F11" s="80">
        <v>4.5599999999999996</v>
      </c>
      <c r="G11" s="6">
        <f t="shared" ref="G11:G18" si="0">E11*F11</f>
        <v>3461.0399999999995</v>
      </c>
      <c r="H11" s="39"/>
      <c r="M11" s="39">
        <f t="shared" ref="M11:M33" si="1">F11-K11</f>
        <v>4.5599999999999996</v>
      </c>
      <c r="N11" s="3">
        <v>759</v>
      </c>
    </row>
    <row r="12" spans="1:17" x14ac:dyDescent="0.2">
      <c r="A12" s="7">
        <v>36844</v>
      </c>
      <c r="B12" s="1" t="s">
        <v>18</v>
      </c>
      <c r="C12" s="39" t="s">
        <v>13</v>
      </c>
      <c r="D12" s="1">
        <v>255905</v>
      </c>
      <c r="E12" s="3">
        <v>3579</v>
      </c>
      <c r="F12" s="80">
        <v>5.73</v>
      </c>
      <c r="G12" s="6">
        <f t="shared" si="0"/>
        <v>20507.670000000002</v>
      </c>
      <c r="H12" s="39"/>
      <c r="M12" s="39">
        <f t="shared" si="1"/>
        <v>5.73</v>
      </c>
      <c r="N12" s="3">
        <v>3579</v>
      </c>
    </row>
    <row r="13" spans="1:17" x14ac:dyDescent="0.2">
      <c r="A13" s="7">
        <v>36846</v>
      </c>
      <c r="B13" s="1" t="s">
        <v>18</v>
      </c>
      <c r="C13" s="39" t="s">
        <v>13</v>
      </c>
      <c r="D13" s="1">
        <v>255905</v>
      </c>
      <c r="E13" s="3">
        <v>540</v>
      </c>
      <c r="F13" s="80">
        <v>6.07</v>
      </c>
      <c r="G13" s="6">
        <f t="shared" si="0"/>
        <v>3277.8</v>
      </c>
      <c r="H13" s="39"/>
      <c r="M13" s="39">
        <f t="shared" si="1"/>
        <v>6.07</v>
      </c>
      <c r="N13" s="3">
        <v>540</v>
      </c>
    </row>
    <row r="14" spans="1:17" x14ac:dyDescent="0.2">
      <c r="A14" s="7">
        <v>36831</v>
      </c>
      <c r="B14" s="1" t="s">
        <v>18</v>
      </c>
      <c r="C14" s="39" t="s">
        <v>14</v>
      </c>
      <c r="D14" s="1">
        <v>255905</v>
      </c>
      <c r="E14" s="3">
        <v>5000</v>
      </c>
      <c r="F14" s="80">
        <v>4.43</v>
      </c>
      <c r="G14" s="6">
        <f t="shared" si="0"/>
        <v>22150</v>
      </c>
      <c r="H14" s="39"/>
      <c r="M14" s="39">
        <f t="shared" si="1"/>
        <v>4.43</v>
      </c>
      <c r="N14" s="3">
        <v>5000</v>
      </c>
    </row>
    <row r="15" spans="1:17" x14ac:dyDescent="0.2">
      <c r="A15" s="7">
        <v>36832</v>
      </c>
      <c r="B15" s="1" t="s">
        <v>18</v>
      </c>
      <c r="C15" s="39" t="s">
        <v>14</v>
      </c>
      <c r="D15" s="1">
        <v>255905</v>
      </c>
      <c r="E15" s="3">
        <v>1754</v>
      </c>
      <c r="F15" s="80">
        <v>4.45</v>
      </c>
      <c r="G15" s="6">
        <f t="shared" si="0"/>
        <v>7805.3</v>
      </c>
      <c r="H15" s="39"/>
      <c r="M15" s="39">
        <f t="shared" si="1"/>
        <v>4.45</v>
      </c>
      <c r="N15" s="3">
        <v>1754</v>
      </c>
    </row>
    <row r="16" spans="1:17" x14ac:dyDescent="0.2">
      <c r="A16" s="7" t="s">
        <v>150</v>
      </c>
      <c r="B16" s="1" t="s">
        <v>18</v>
      </c>
      <c r="C16" s="39" t="s">
        <v>14</v>
      </c>
      <c r="D16" s="1">
        <v>255905</v>
      </c>
      <c r="E16" s="3">
        <v>2058</v>
      </c>
      <c r="F16" s="80">
        <v>4.71</v>
      </c>
      <c r="G16" s="6">
        <f t="shared" si="0"/>
        <v>9693.18</v>
      </c>
      <c r="H16" s="39"/>
      <c r="M16" s="39">
        <f t="shared" si="1"/>
        <v>4.71</v>
      </c>
      <c r="N16" s="3">
        <v>2058</v>
      </c>
    </row>
    <row r="17" spans="1:14" x14ac:dyDescent="0.2">
      <c r="A17" s="7">
        <v>36839</v>
      </c>
      <c r="B17" s="1" t="s">
        <v>18</v>
      </c>
      <c r="C17" s="39" t="s">
        <v>14</v>
      </c>
      <c r="D17" s="1">
        <v>255905</v>
      </c>
      <c r="E17" s="3">
        <v>9402</v>
      </c>
      <c r="F17" s="80">
        <v>5.07</v>
      </c>
      <c r="G17" s="6">
        <f t="shared" si="0"/>
        <v>47668.14</v>
      </c>
      <c r="H17" s="39"/>
      <c r="M17" s="39">
        <f t="shared" si="1"/>
        <v>5.07</v>
      </c>
      <c r="N17" s="3">
        <v>9402</v>
      </c>
    </row>
    <row r="18" spans="1:14" x14ac:dyDescent="0.2">
      <c r="A18" s="7">
        <v>36845</v>
      </c>
      <c r="B18" s="1" t="s">
        <v>18</v>
      </c>
      <c r="C18" s="39" t="s">
        <v>14</v>
      </c>
      <c r="D18" s="1">
        <v>255905</v>
      </c>
      <c r="E18" s="3">
        <v>2567</v>
      </c>
      <c r="F18" s="80">
        <v>5.89</v>
      </c>
      <c r="G18" s="6">
        <f t="shared" si="0"/>
        <v>15119.63</v>
      </c>
      <c r="H18" s="39"/>
      <c r="M18" s="39">
        <f t="shared" si="1"/>
        <v>5.89</v>
      </c>
      <c r="N18" s="3">
        <v>2567</v>
      </c>
    </row>
    <row r="19" spans="1:14" x14ac:dyDescent="0.2">
      <c r="A19" s="7">
        <v>36847</v>
      </c>
      <c r="B19" s="1" t="s">
        <v>18</v>
      </c>
      <c r="C19" s="39"/>
      <c r="H19" s="39" t="s">
        <v>13</v>
      </c>
      <c r="I19" s="1">
        <v>257324</v>
      </c>
      <c r="J19" s="3">
        <v>1</v>
      </c>
      <c r="K19" s="80">
        <v>6.07</v>
      </c>
      <c r="L19" s="6">
        <f>J19*K19</f>
        <v>6.07</v>
      </c>
      <c r="M19" s="39">
        <f t="shared" si="1"/>
        <v>-6.07</v>
      </c>
      <c r="N19" s="3">
        <v>1</v>
      </c>
    </row>
    <row r="20" spans="1:14" x14ac:dyDescent="0.2">
      <c r="A20" s="39" t="s">
        <v>166</v>
      </c>
      <c r="B20" s="1" t="s">
        <v>18</v>
      </c>
      <c r="C20" s="39"/>
      <c r="H20" s="39" t="s">
        <v>13</v>
      </c>
      <c r="I20" s="1">
        <v>257324</v>
      </c>
      <c r="J20" s="3">
        <v>3</v>
      </c>
      <c r="K20" s="80">
        <v>5.95</v>
      </c>
      <c r="L20" s="6">
        <f>J20*K20</f>
        <v>17.850000000000001</v>
      </c>
      <c r="M20" s="39">
        <f t="shared" si="1"/>
        <v>-5.95</v>
      </c>
      <c r="N20" s="3">
        <v>3</v>
      </c>
    </row>
    <row r="21" spans="1:14" x14ac:dyDescent="0.2">
      <c r="A21" s="7">
        <v>36838</v>
      </c>
      <c r="B21" s="1" t="s">
        <v>18</v>
      </c>
      <c r="C21" s="39"/>
      <c r="H21" s="39" t="s">
        <v>14</v>
      </c>
      <c r="I21" s="1">
        <v>257324</v>
      </c>
      <c r="J21" s="3">
        <v>736</v>
      </c>
      <c r="K21" s="80">
        <v>4.83</v>
      </c>
      <c r="L21" s="6">
        <f t="shared" ref="L21:L33" si="2">J21*K21</f>
        <v>3554.88</v>
      </c>
      <c r="M21" s="39">
        <f t="shared" si="1"/>
        <v>-4.83</v>
      </c>
      <c r="N21" s="3">
        <v>736</v>
      </c>
    </row>
    <row r="22" spans="1:14" x14ac:dyDescent="0.2">
      <c r="A22" s="7" t="s">
        <v>167</v>
      </c>
      <c r="B22" s="1" t="s">
        <v>18</v>
      </c>
      <c r="C22" s="39"/>
      <c r="H22" s="39" t="s">
        <v>14</v>
      </c>
      <c r="I22" s="1">
        <v>257324</v>
      </c>
      <c r="J22" s="3">
        <v>2598</v>
      </c>
      <c r="K22" s="80">
        <v>5.3650000000000002</v>
      </c>
      <c r="L22" s="6">
        <f t="shared" si="2"/>
        <v>13938.27</v>
      </c>
      <c r="M22" s="39">
        <f t="shared" si="1"/>
        <v>-5.3650000000000002</v>
      </c>
      <c r="N22" s="3">
        <v>2598</v>
      </c>
    </row>
    <row r="23" spans="1:14" x14ac:dyDescent="0.2">
      <c r="A23" s="7">
        <v>36844</v>
      </c>
      <c r="B23" s="1" t="s">
        <v>18</v>
      </c>
      <c r="C23" s="39"/>
      <c r="H23" s="39" t="s">
        <v>14</v>
      </c>
      <c r="I23" s="1">
        <v>257324</v>
      </c>
      <c r="J23" s="3">
        <v>5</v>
      </c>
      <c r="K23" s="80">
        <v>5.73</v>
      </c>
      <c r="L23" s="6">
        <f t="shared" si="2"/>
        <v>28.650000000000002</v>
      </c>
      <c r="M23" s="39">
        <f t="shared" si="1"/>
        <v>-5.73</v>
      </c>
      <c r="N23" s="3">
        <v>5</v>
      </c>
    </row>
    <row r="24" spans="1:14" x14ac:dyDescent="0.2">
      <c r="A24" s="7">
        <v>36845</v>
      </c>
      <c r="B24" s="1" t="s">
        <v>18</v>
      </c>
      <c r="C24" s="39"/>
      <c r="H24" s="39" t="s">
        <v>14</v>
      </c>
      <c r="I24" s="1">
        <v>257324</v>
      </c>
      <c r="J24" s="3">
        <v>5</v>
      </c>
      <c r="K24" s="80">
        <v>5.9</v>
      </c>
      <c r="L24" s="6">
        <f t="shared" si="2"/>
        <v>29.5</v>
      </c>
      <c r="M24" s="39">
        <f t="shared" si="1"/>
        <v>-5.9</v>
      </c>
      <c r="N24" s="3">
        <v>5</v>
      </c>
    </row>
    <row r="25" spans="1:14" x14ac:dyDescent="0.2">
      <c r="A25" s="7">
        <v>36846</v>
      </c>
      <c r="B25" s="1" t="s">
        <v>18</v>
      </c>
      <c r="C25" s="39"/>
      <c r="H25" s="39" t="s">
        <v>14</v>
      </c>
      <c r="I25" s="1">
        <v>257324</v>
      </c>
      <c r="J25" s="3">
        <v>7267</v>
      </c>
      <c r="K25" s="80">
        <v>6.1</v>
      </c>
      <c r="L25" s="6">
        <f t="shared" si="2"/>
        <v>44328.7</v>
      </c>
      <c r="M25" s="39">
        <f t="shared" si="1"/>
        <v>-6.1</v>
      </c>
      <c r="N25" s="3">
        <v>7267</v>
      </c>
    </row>
    <row r="26" spans="1:14" x14ac:dyDescent="0.2">
      <c r="A26" s="7">
        <v>36847</v>
      </c>
      <c r="B26" s="1" t="s">
        <v>18</v>
      </c>
      <c r="C26" s="39"/>
      <c r="H26" s="39" t="s">
        <v>14</v>
      </c>
      <c r="I26" s="1">
        <v>257324</v>
      </c>
      <c r="J26" s="3">
        <v>3925</v>
      </c>
      <c r="K26" s="80">
        <v>6.07</v>
      </c>
      <c r="L26" s="6">
        <f t="shared" si="2"/>
        <v>23824.75</v>
      </c>
      <c r="M26" s="39">
        <f t="shared" si="1"/>
        <v>-6.07</v>
      </c>
      <c r="N26" s="3">
        <v>3925</v>
      </c>
    </row>
    <row r="27" spans="1:14" x14ac:dyDescent="0.2">
      <c r="A27" s="7" t="s">
        <v>168</v>
      </c>
      <c r="B27" s="1" t="s">
        <v>18</v>
      </c>
      <c r="C27" s="39"/>
      <c r="H27" s="39" t="s">
        <v>14</v>
      </c>
      <c r="I27" s="1">
        <v>257324</v>
      </c>
      <c r="J27" s="3">
        <v>16153</v>
      </c>
      <c r="K27" s="80">
        <v>5.95</v>
      </c>
      <c r="L27" s="6">
        <f t="shared" si="2"/>
        <v>96110.35</v>
      </c>
      <c r="M27" s="39">
        <f t="shared" si="1"/>
        <v>-5.95</v>
      </c>
      <c r="N27" s="3">
        <v>16153</v>
      </c>
    </row>
    <row r="28" spans="1:14" x14ac:dyDescent="0.2">
      <c r="A28" s="7">
        <v>36851</v>
      </c>
      <c r="B28" s="1" t="s">
        <v>18</v>
      </c>
      <c r="C28" s="39"/>
      <c r="H28" s="39" t="s">
        <v>14</v>
      </c>
      <c r="I28" s="1">
        <v>257324</v>
      </c>
      <c r="J28" s="3">
        <v>15777</v>
      </c>
      <c r="K28" s="80">
        <v>6.5</v>
      </c>
      <c r="L28" s="6">
        <f t="shared" si="2"/>
        <v>102550.5</v>
      </c>
      <c r="M28" s="39">
        <f t="shared" si="1"/>
        <v>-6.5</v>
      </c>
      <c r="N28" s="3">
        <v>15777</v>
      </c>
    </row>
    <row r="29" spans="1:14" x14ac:dyDescent="0.2">
      <c r="A29" s="7">
        <v>36852</v>
      </c>
      <c r="B29" s="1" t="s">
        <v>18</v>
      </c>
      <c r="C29" s="39"/>
      <c r="H29" s="39" t="s">
        <v>14</v>
      </c>
      <c r="I29" s="1">
        <v>257324</v>
      </c>
      <c r="J29" s="3">
        <v>38082</v>
      </c>
      <c r="K29" s="80">
        <v>6.47</v>
      </c>
      <c r="L29" s="6">
        <f t="shared" si="2"/>
        <v>246390.53999999998</v>
      </c>
      <c r="M29" s="39">
        <f t="shared" si="1"/>
        <v>-6.47</v>
      </c>
      <c r="N29" s="3">
        <v>38082</v>
      </c>
    </row>
    <row r="30" spans="1:14" x14ac:dyDescent="0.2">
      <c r="A30" s="7" t="s">
        <v>169</v>
      </c>
      <c r="B30" s="1" t="s">
        <v>18</v>
      </c>
      <c r="C30" s="39"/>
      <c r="H30" s="39" t="s">
        <v>14</v>
      </c>
      <c r="I30" s="1">
        <v>257324</v>
      </c>
      <c r="J30" s="3">
        <v>89235</v>
      </c>
      <c r="K30" s="80">
        <v>6.49</v>
      </c>
      <c r="L30" s="6">
        <f t="shared" si="2"/>
        <v>579135.15</v>
      </c>
      <c r="M30" s="39">
        <f t="shared" si="1"/>
        <v>-6.49</v>
      </c>
      <c r="N30" s="3">
        <v>89235</v>
      </c>
    </row>
    <row r="31" spans="1:14" x14ac:dyDescent="0.2">
      <c r="A31" s="7">
        <v>36858</v>
      </c>
      <c r="B31" s="1" t="s">
        <v>18</v>
      </c>
      <c r="C31" s="39"/>
      <c r="H31" s="39" t="s">
        <v>14</v>
      </c>
      <c r="I31" s="1">
        <v>257324</v>
      </c>
      <c r="J31" s="3">
        <v>287</v>
      </c>
      <c r="K31" s="80">
        <v>6.34</v>
      </c>
      <c r="L31" s="6">
        <f t="shared" si="2"/>
        <v>1819.58</v>
      </c>
      <c r="M31" s="39">
        <f t="shared" si="1"/>
        <v>-6.34</v>
      </c>
      <c r="N31" s="3">
        <v>287</v>
      </c>
    </row>
    <row r="32" spans="1:14" x14ac:dyDescent="0.2">
      <c r="A32" s="7">
        <v>36859</v>
      </c>
      <c r="B32" s="1" t="s">
        <v>18</v>
      </c>
      <c r="C32" s="39"/>
      <c r="H32" s="39" t="s">
        <v>14</v>
      </c>
      <c r="I32" s="1">
        <v>257324</v>
      </c>
      <c r="J32" s="3">
        <v>32429</v>
      </c>
      <c r="K32" s="80">
        <v>6.14</v>
      </c>
      <c r="L32" s="6">
        <f t="shared" si="2"/>
        <v>199114.06</v>
      </c>
      <c r="M32" s="39">
        <f t="shared" si="1"/>
        <v>-6.14</v>
      </c>
      <c r="N32" s="3">
        <v>32429</v>
      </c>
    </row>
    <row r="33" spans="1:16" x14ac:dyDescent="0.2">
      <c r="A33" s="7">
        <v>36860</v>
      </c>
      <c r="B33" s="1" t="s">
        <v>18</v>
      </c>
      <c r="C33" s="39"/>
      <c r="H33" s="39" t="s">
        <v>14</v>
      </c>
      <c r="I33" s="1">
        <v>257324</v>
      </c>
      <c r="J33" s="3">
        <v>17345</v>
      </c>
      <c r="K33" s="80">
        <v>6.09</v>
      </c>
      <c r="L33" s="6">
        <f t="shared" si="2"/>
        <v>105631.05</v>
      </c>
      <c r="M33" s="39">
        <f t="shared" si="1"/>
        <v>-6.09</v>
      </c>
      <c r="N33" s="3">
        <v>17345</v>
      </c>
    </row>
    <row r="34" spans="1:16" x14ac:dyDescent="0.2">
      <c r="B34" s="1" t="s">
        <v>22</v>
      </c>
      <c r="C34" s="39"/>
      <c r="E34" s="108">
        <f>SUM(E10:E33)</f>
        <v>29591</v>
      </c>
      <c r="H34" s="39"/>
      <c r="J34" s="108">
        <f>SUM(J19:J33)</f>
        <v>223848</v>
      </c>
      <c r="M34" s="39"/>
      <c r="P34" s="78" t="s">
        <v>172</v>
      </c>
    </row>
    <row r="35" spans="1:16" x14ac:dyDescent="0.2">
      <c r="C35" s="39"/>
      <c r="H35" s="39"/>
      <c r="M35" s="39"/>
    </row>
    <row r="36" spans="1:16" x14ac:dyDescent="0.2">
      <c r="C36" s="39"/>
      <c r="H36" s="39"/>
      <c r="M36" s="39"/>
    </row>
    <row r="37" spans="1:16" x14ac:dyDescent="0.2">
      <c r="A37" s="7">
        <v>36839</v>
      </c>
      <c r="B37" s="1" t="s">
        <v>66</v>
      </c>
      <c r="C37" s="39" t="s">
        <v>78</v>
      </c>
      <c r="D37" s="1">
        <v>474879</v>
      </c>
      <c r="E37" s="3">
        <v>50000</v>
      </c>
      <c r="F37" s="80">
        <v>5.0549999999999997</v>
      </c>
      <c r="G37" s="6">
        <f>E37*F37</f>
        <v>252750</v>
      </c>
      <c r="H37" s="39" t="s">
        <v>14</v>
      </c>
      <c r="I37" s="1">
        <v>474887</v>
      </c>
      <c r="J37" s="3">
        <v>50000</v>
      </c>
      <c r="K37" s="80">
        <v>5.0449999999999999</v>
      </c>
      <c r="L37" s="6">
        <f>J37*K37</f>
        <v>252250</v>
      </c>
      <c r="M37" s="120">
        <f>F37-K37</f>
        <v>9.9999999999997868E-3</v>
      </c>
      <c r="P37" s="78" t="s">
        <v>154</v>
      </c>
    </row>
    <row r="38" spans="1:16" x14ac:dyDescent="0.2">
      <c r="C38" s="39"/>
      <c r="H38" s="39"/>
      <c r="M38" s="39"/>
      <c r="P38" s="78" t="s">
        <v>155</v>
      </c>
    </row>
    <row r="39" spans="1:16" x14ac:dyDescent="0.2">
      <c r="C39" s="39"/>
      <c r="H39" s="39"/>
      <c r="M39" s="39"/>
    </row>
    <row r="40" spans="1:16" x14ac:dyDescent="0.2">
      <c r="A40" s="7">
        <v>36837</v>
      </c>
      <c r="B40" s="1" t="s">
        <v>70</v>
      </c>
      <c r="C40" s="39" t="s">
        <v>14</v>
      </c>
      <c r="D40" s="1">
        <v>470451</v>
      </c>
      <c r="E40" s="3">
        <v>12290</v>
      </c>
      <c r="F40" s="80">
        <v>4.6100000000000003</v>
      </c>
      <c r="G40" s="6">
        <f>E40*F40</f>
        <v>56656.9</v>
      </c>
      <c r="H40" s="39"/>
      <c r="M40" s="39"/>
    </row>
    <row r="41" spans="1:16" x14ac:dyDescent="0.2">
      <c r="A41" s="7" t="s">
        <v>151</v>
      </c>
      <c r="B41" s="1" t="s">
        <v>70</v>
      </c>
      <c r="C41" s="39" t="s">
        <v>14</v>
      </c>
      <c r="G41" s="6">
        <v>-847040.13</v>
      </c>
      <c r="H41" s="39"/>
      <c r="M41" s="39"/>
    </row>
    <row r="42" spans="1:16" x14ac:dyDescent="0.2">
      <c r="A42" s="7" t="s">
        <v>152</v>
      </c>
      <c r="B42" s="1" t="s">
        <v>153</v>
      </c>
      <c r="C42" s="39" t="s">
        <v>14</v>
      </c>
      <c r="D42" s="1">
        <v>452374</v>
      </c>
      <c r="E42" s="3">
        <v>600000</v>
      </c>
      <c r="F42" s="80">
        <v>4.6174999999999997</v>
      </c>
      <c r="G42" s="6">
        <f>E42*F42</f>
        <v>2770500</v>
      </c>
      <c r="H42" s="39"/>
      <c r="M42" s="39"/>
    </row>
    <row r="43" spans="1:16" x14ac:dyDescent="0.2">
      <c r="A43" s="7" t="s">
        <v>152</v>
      </c>
      <c r="B43" s="1" t="s">
        <v>153</v>
      </c>
      <c r="C43" s="39" t="s">
        <v>14</v>
      </c>
      <c r="D43" s="1">
        <v>454137</v>
      </c>
      <c r="E43" s="3">
        <v>900000</v>
      </c>
      <c r="F43" s="80">
        <v>4.6150000000000002</v>
      </c>
      <c r="G43" s="6">
        <f>E43*F43</f>
        <v>4153500</v>
      </c>
      <c r="H43" s="39"/>
      <c r="M43" s="39"/>
    </row>
    <row r="44" spans="1:16" x14ac:dyDescent="0.2">
      <c r="C44" s="39"/>
      <c r="H44" s="39"/>
      <c r="M44" s="39"/>
      <c r="P44" s="78" t="s">
        <v>171</v>
      </c>
    </row>
    <row r="45" spans="1:16" x14ac:dyDescent="0.2">
      <c r="C45" s="39"/>
      <c r="H45" s="39"/>
      <c r="M45" s="39"/>
    </row>
    <row r="46" spans="1:16" x14ac:dyDescent="0.2">
      <c r="C46" s="39"/>
      <c r="H46" s="39"/>
      <c r="M46" s="39"/>
      <c r="P46" s="78" t="s">
        <v>173</v>
      </c>
    </row>
    <row r="47" spans="1:16" x14ac:dyDescent="0.2">
      <c r="C47" s="39"/>
      <c r="H47" s="39"/>
      <c r="M47" s="39"/>
    </row>
  </sheetData>
  <mergeCells count="2">
    <mergeCell ref="C1:G1"/>
    <mergeCell ref="H1:L1"/>
  </mergeCells>
  <phoneticPr fontId="0" type="noConversion"/>
  <printOptions horizontalCentered="1" verticalCentered="1" gridLines="1"/>
  <pageMargins left="0" right="0" top="0.8" bottom="0.5" header="0.5" footer="0.5"/>
  <pageSetup paperSize="5" scale="95" orientation="landscape" r:id="rId1"/>
  <headerFooter alignWithMargins="0">
    <oddHeader>&amp;C&amp;"Arial,Bold"&amp;16Northern Illinois Gas Company</oddHeader>
    <oddFooter>&amp;R&amp;A   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zoomScale="80" workbookViewId="0">
      <selection activeCell="O24" sqref="O24"/>
    </sheetView>
  </sheetViews>
  <sheetFormatPr defaultRowHeight="11.25" x14ac:dyDescent="0.2"/>
  <cols>
    <col min="1" max="1" width="9.42578125" style="7" bestFit="1" customWidth="1"/>
    <col min="2" max="2" width="9.140625" style="1" bestFit="1"/>
    <col min="3" max="3" width="5.85546875" style="1" bestFit="1" customWidth="1"/>
    <col min="4" max="4" width="6.5703125" style="1" bestFit="1" customWidth="1"/>
    <col min="5" max="5" width="9.140625" style="3"/>
    <col min="6" max="6" width="9.140625" style="80"/>
    <col min="7" max="7" width="12" style="6" bestFit="1" customWidth="1"/>
    <col min="8" max="8" width="9.28515625" style="1" bestFit="1" customWidth="1"/>
    <col min="9" max="9" width="6.5703125" style="1" bestFit="1" customWidth="1"/>
    <col min="10" max="10" width="7.42578125" style="3" bestFit="1" customWidth="1"/>
    <col min="11" max="11" width="8.140625" style="80" bestFit="1" customWidth="1"/>
    <col min="12" max="12" width="10.7109375" style="6" bestFit="1" customWidth="1"/>
    <col min="13" max="13" width="9" style="1" customWidth="1"/>
    <col min="14" max="14" width="7.140625" style="3" bestFit="1" customWidth="1"/>
    <col min="15" max="15" width="9.140625" style="88"/>
    <col min="16" max="16" width="21" style="1" bestFit="1" customWidth="1"/>
    <col min="17" max="17" width="26.85546875" style="30" customWidth="1"/>
    <col min="18" max="16384" width="9.140625" style="1"/>
  </cols>
  <sheetData>
    <row r="1" spans="1:17" ht="33.75" x14ac:dyDescent="0.2">
      <c r="B1" s="2" t="s">
        <v>6</v>
      </c>
      <c r="C1" s="181" t="s">
        <v>1</v>
      </c>
      <c r="D1" s="182"/>
      <c r="E1" s="182"/>
      <c r="F1" s="182"/>
      <c r="G1" s="183"/>
      <c r="H1" s="181" t="s">
        <v>5</v>
      </c>
      <c r="I1" s="182"/>
      <c r="J1" s="182"/>
      <c r="K1" s="182"/>
      <c r="L1" s="183"/>
      <c r="M1" s="4" t="s">
        <v>9</v>
      </c>
      <c r="N1" s="8" t="s">
        <v>10</v>
      </c>
      <c r="O1" s="4"/>
      <c r="P1" s="2"/>
      <c r="Q1" s="32" t="s">
        <v>57</v>
      </c>
    </row>
    <row r="2" spans="1:17" s="2" customFormat="1" x14ac:dyDescent="0.2">
      <c r="A2" s="9" t="s">
        <v>0</v>
      </c>
      <c r="B2" s="10" t="s">
        <v>7</v>
      </c>
      <c r="C2" s="38" t="s">
        <v>12</v>
      </c>
      <c r="D2" s="10" t="s">
        <v>2</v>
      </c>
      <c r="E2" s="11" t="s">
        <v>3</v>
      </c>
      <c r="F2" s="27" t="s">
        <v>4</v>
      </c>
      <c r="G2" s="13" t="s">
        <v>22</v>
      </c>
      <c r="H2" s="36" t="s">
        <v>12</v>
      </c>
      <c r="I2" s="10" t="s">
        <v>2</v>
      </c>
      <c r="J2" s="11" t="s">
        <v>3</v>
      </c>
      <c r="K2" s="27" t="s">
        <v>4</v>
      </c>
      <c r="L2" s="13" t="s">
        <v>22</v>
      </c>
      <c r="M2" s="49"/>
      <c r="N2" s="11" t="s">
        <v>3</v>
      </c>
      <c r="O2" s="12" t="s">
        <v>4</v>
      </c>
      <c r="P2" s="10" t="s">
        <v>11</v>
      </c>
      <c r="Q2" s="31" t="s">
        <v>55</v>
      </c>
    </row>
    <row r="3" spans="1:17" x14ac:dyDescent="0.2">
      <c r="A3" s="7" t="s">
        <v>183</v>
      </c>
      <c r="B3" s="1" t="s">
        <v>8</v>
      </c>
      <c r="C3" s="39" t="s">
        <v>14</v>
      </c>
      <c r="D3" s="1">
        <v>511665</v>
      </c>
      <c r="E3" s="3">
        <v>22087</v>
      </c>
      <c r="F3" s="80">
        <v>6.42</v>
      </c>
      <c r="G3" s="6">
        <f>E3*F3</f>
        <v>141798.54</v>
      </c>
      <c r="H3" s="39" t="s">
        <v>13</v>
      </c>
      <c r="I3" s="1">
        <v>511670</v>
      </c>
      <c r="J3" s="3">
        <v>22087</v>
      </c>
      <c r="K3" s="80">
        <v>6.39</v>
      </c>
      <c r="L3" s="6">
        <f>J3*K3</f>
        <v>141135.93</v>
      </c>
      <c r="M3" s="120">
        <f>F3-K3</f>
        <v>3.0000000000000249E-2</v>
      </c>
      <c r="N3" s="3">
        <v>22087</v>
      </c>
      <c r="O3" s="88">
        <v>0.03</v>
      </c>
      <c r="Q3" s="31" t="s">
        <v>56</v>
      </c>
    </row>
    <row r="4" spans="1:17" x14ac:dyDescent="0.2">
      <c r="B4" s="1" t="s">
        <v>22</v>
      </c>
      <c r="C4" s="39"/>
      <c r="E4" s="108">
        <f>SUM(E3:E3)</f>
        <v>22087</v>
      </c>
      <c r="H4" s="39"/>
      <c r="J4" s="108">
        <f>SUM(J3:J3)</f>
        <v>22087</v>
      </c>
      <c r="M4" s="39"/>
      <c r="N4" s="108">
        <f>SUM(N3:N3)</f>
        <v>22087</v>
      </c>
      <c r="P4" s="78" t="s">
        <v>184</v>
      </c>
    </row>
    <row r="5" spans="1:17" x14ac:dyDescent="0.2">
      <c r="C5" s="39"/>
      <c r="H5" s="39"/>
      <c r="M5" s="39"/>
    </row>
    <row r="6" spans="1:17" x14ac:dyDescent="0.2">
      <c r="A6" s="7">
        <v>36861</v>
      </c>
      <c r="B6" s="1" t="s">
        <v>18</v>
      </c>
      <c r="C6" s="39" t="s">
        <v>13</v>
      </c>
      <c r="D6" s="1">
        <v>255905</v>
      </c>
      <c r="E6" s="3">
        <v>118</v>
      </c>
      <c r="F6" s="80">
        <v>6.4</v>
      </c>
      <c r="G6" s="6">
        <f>E6*F6</f>
        <v>755.2</v>
      </c>
      <c r="H6" s="39"/>
      <c r="M6" s="39">
        <f t="shared" ref="M6:M18" si="0">F6-K6</f>
        <v>6.4</v>
      </c>
      <c r="N6" s="3">
        <v>118</v>
      </c>
    </row>
    <row r="7" spans="1:17" x14ac:dyDescent="0.2">
      <c r="A7" s="7">
        <v>36861</v>
      </c>
      <c r="B7" s="1" t="s">
        <v>18</v>
      </c>
      <c r="C7" s="39" t="s">
        <v>14</v>
      </c>
      <c r="D7" s="1">
        <v>255905</v>
      </c>
      <c r="E7" s="3">
        <v>6567</v>
      </c>
      <c r="F7" s="80">
        <v>6.4</v>
      </c>
      <c r="G7" s="6">
        <f>E7*F7</f>
        <v>42028.800000000003</v>
      </c>
      <c r="H7" s="39"/>
      <c r="M7" s="39">
        <f t="shared" si="0"/>
        <v>6.4</v>
      </c>
      <c r="N7" s="3">
        <v>6567</v>
      </c>
    </row>
    <row r="8" spans="1:17" x14ac:dyDescent="0.2">
      <c r="A8" s="7">
        <v>36865</v>
      </c>
      <c r="B8" s="1" t="s">
        <v>18</v>
      </c>
      <c r="C8" s="39" t="s">
        <v>14</v>
      </c>
      <c r="D8" s="1">
        <v>255905</v>
      </c>
      <c r="E8" s="3">
        <v>4745</v>
      </c>
      <c r="F8" s="80">
        <v>7.65</v>
      </c>
      <c r="G8" s="6">
        <f>E8*F8</f>
        <v>36299.25</v>
      </c>
      <c r="H8" s="39"/>
      <c r="M8" s="39">
        <f t="shared" si="0"/>
        <v>7.65</v>
      </c>
      <c r="N8" s="3">
        <v>4745</v>
      </c>
    </row>
    <row r="9" spans="1:17" x14ac:dyDescent="0.2">
      <c r="A9" s="7">
        <v>36875</v>
      </c>
      <c r="B9" s="1" t="s">
        <v>18</v>
      </c>
      <c r="C9" s="39" t="s">
        <v>14</v>
      </c>
      <c r="D9" s="1">
        <v>255905</v>
      </c>
      <c r="E9" s="3">
        <v>445</v>
      </c>
      <c r="F9" s="80">
        <v>7.75</v>
      </c>
      <c r="G9" s="6">
        <f>E9*F9</f>
        <v>3448.75</v>
      </c>
      <c r="H9" s="39"/>
      <c r="M9" s="39">
        <f t="shared" si="0"/>
        <v>7.75</v>
      </c>
      <c r="N9" s="3">
        <v>445</v>
      </c>
    </row>
    <row r="10" spans="1:17" x14ac:dyDescent="0.2">
      <c r="A10" s="7" t="s">
        <v>186</v>
      </c>
      <c r="B10" s="1" t="s">
        <v>18</v>
      </c>
      <c r="C10" s="39" t="s">
        <v>14</v>
      </c>
      <c r="D10" s="1">
        <v>255905</v>
      </c>
      <c r="E10" s="3">
        <v>14064</v>
      </c>
      <c r="F10" s="80">
        <v>8.1199999999999992</v>
      </c>
      <c r="G10" s="6">
        <f>E10*F10</f>
        <v>114199.67999999999</v>
      </c>
      <c r="H10" s="39"/>
      <c r="M10" s="39">
        <f t="shared" si="0"/>
        <v>8.1199999999999992</v>
      </c>
      <c r="N10" s="3">
        <v>14064</v>
      </c>
    </row>
    <row r="11" spans="1:17" x14ac:dyDescent="0.2">
      <c r="A11" s="7" t="s">
        <v>187</v>
      </c>
      <c r="B11" s="1" t="s">
        <v>18</v>
      </c>
      <c r="C11" s="39"/>
      <c r="H11" s="39" t="s">
        <v>14</v>
      </c>
      <c r="I11" s="1">
        <v>257324</v>
      </c>
      <c r="J11" s="3">
        <v>489</v>
      </c>
      <c r="K11" s="80">
        <v>6.7</v>
      </c>
      <c r="L11" s="6">
        <f t="shared" ref="L11:L18" si="1">J11*K11</f>
        <v>3276.3</v>
      </c>
      <c r="M11" s="39">
        <f t="shared" si="0"/>
        <v>-6.7</v>
      </c>
      <c r="N11" s="3">
        <v>489</v>
      </c>
    </row>
    <row r="12" spans="1:17" x14ac:dyDescent="0.2">
      <c r="A12" s="7">
        <v>36866</v>
      </c>
      <c r="B12" s="1" t="s">
        <v>18</v>
      </c>
      <c r="C12" s="39"/>
      <c r="H12" s="39" t="s">
        <v>14</v>
      </c>
      <c r="I12" s="1">
        <v>257324</v>
      </c>
      <c r="J12" s="3">
        <v>19235</v>
      </c>
      <c r="K12" s="80">
        <v>8.1999999999999993</v>
      </c>
      <c r="L12" s="6">
        <f t="shared" si="1"/>
        <v>157727</v>
      </c>
      <c r="M12" s="39">
        <f t="shared" si="0"/>
        <v>-8.1999999999999993</v>
      </c>
      <c r="N12" s="3">
        <v>19235</v>
      </c>
    </row>
    <row r="13" spans="1:17" x14ac:dyDescent="0.2">
      <c r="A13" s="7" t="s">
        <v>188</v>
      </c>
      <c r="B13" s="1" t="s">
        <v>18</v>
      </c>
      <c r="C13" s="39"/>
      <c r="H13" s="39" t="s">
        <v>14</v>
      </c>
      <c r="I13" s="1">
        <v>257324</v>
      </c>
      <c r="J13" s="3">
        <v>3300</v>
      </c>
      <c r="K13" s="80">
        <v>8.48</v>
      </c>
      <c r="L13" s="6">
        <f t="shared" si="1"/>
        <v>27984</v>
      </c>
      <c r="M13" s="39">
        <f t="shared" si="0"/>
        <v>-8.48</v>
      </c>
      <c r="N13" s="3">
        <v>3300</v>
      </c>
    </row>
    <row r="14" spans="1:17" x14ac:dyDescent="0.2">
      <c r="A14" s="7">
        <v>36872</v>
      </c>
      <c r="B14" s="1" t="s">
        <v>18</v>
      </c>
      <c r="C14" s="39"/>
      <c r="H14" s="39" t="s">
        <v>14</v>
      </c>
      <c r="I14" s="1">
        <v>257324</v>
      </c>
      <c r="J14" s="3">
        <v>5481</v>
      </c>
      <c r="K14" s="80">
        <v>13.25</v>
      </c>
      <c r="L14" s="6">
        <f t="shared" si="1"/>
        <v>72623.25</v>
      </c>
      <c r="M14" s="39">
        <f t="shared" si="0"/>
        <v>-13.25</v>
      </c>
      <c r="N14" s="3">
        <v>5481</v>
      </c>
    </row>
    <row r="15" spans="1:17" x14ac:dyDescent="0.2">
      <c r="A15" s="7">
        <v>36873</v>
      </c>
      <c r="B15" s="1" t="s">
        <v>18</v>
      </c>
      <c r="C15" s="39"/>
      <c r="H15" s="39" t="s">
        <v>14</v>
      </c>
      <c r="I15" s="1">
        <v>257324</v>
      </c>
      <c r="J15" s="3">
        <v>6049</v>
      </c>
      <c r="K15" s="80">
        <v>8.8000000000000007</v>
      </c>
      <c r="L15" s="6">
        <f t="shared" si="1"/>
        <v>53231.200000000004</v>
      </c>
      <c r="M15" s="39">
        <f t="shared" si="0"/>
        <v>-8.8000000000000007</v>
      </c>
      <c r="N15" s="3">
        <v>6049</v>
      </c>
    </row>
    <row r="16" spans="1:17" x14ac:dyDescent="0.2">
      <c r="A16" s="7">
        <v>36874</v>
      </c>
      <c r="B16" s="1" t="s">
        <v>18</v>
      </c>
      <c r="C16" s="39"/>
      <c r="H16" s="39" t="s">
        <v>14</v>
      </c>
      <c r="I16" s="1">
        <v>257324</v>
      </c>
      <c r="J16" s="3">
        <v>5462</v>
      </c>
      <c r="K16" s="80">
        <v>8.4</v>
      </c>
      <c r="L16" s="6">
        <f t="shared" si="1"/>
        <v>45880.800000000003</v>
      </c>
      <c r="M16" s="39">
        <f t="shared" si="0"/>
        <v>-8.4</v>
      </c>
      <c r="N16" s="3">
        <v>5462</v>
      </c>
    </row>
    <row r="17" spans="1:16" x14ac:dyDescent="0.2">
      <c r="A17" s="7">
        <v>36879</v>
      </c>
      <c r="B17" s="1" t="s">
        <v>18</v>
      </c>
      <c r="C17" s="39"/>
      <c r="H17" s="39" t="s">
        <v>14</v>
      </c>
      <c r="I17" s="1">
        <v>257324</v>
      </c>
      <c r="J17" s="3">
        <v>2711</v>
      </c>
      <c r="K17" s="80">
        <v>11</v>
      </c>
      <c r="L17" s="6">
        <f t="shared" si="1"/>
        <v>29821</v>
      </c>
      <c r="M17" s="39">
        <f t="shared" si="0"/>
        <v>-11</v>
      </c>
      <c r="N17" s="3">
        <v>2711</v>
      </c>
    </row>
    <row r="18" spans="1:16" x14ac:dyDescent="0.2">
      <c r="A18" s="7">
        <v>36880</v>
      </c>
      <c r="B18" s="1" t="s">
        <v>18</v>
      </c>
      <c r="C18" s="39"/>
      <c r="H18" s="39" t="s">
        <v>14</v>
      </c>
      <c r="I18" s="1">
        <v>257324</v>
      </c>
      <c r="J18" s="3">
        <v>8518</v>
      </c>
      <c r="K18" s="80">
        <v>9.85</v>
      </c>
      <c r="L18" s="6">
        <f t="shared" si="1"/>
        <v>83902.3</v>
      </c>
      <c r="M18" s="39">
        <f t="shared" si="0"/>
        <v>-9.85</v>
      </c>
      <c r="N18" s="3">
        <v>8518</v>
      </c>
    </row>
    <row r="19" spans="1:16" x14ac:dyDescent="0.2">
      <c r="B19" s="1" t="s">
        <v>22</v>
      </c>
      <c r="C19" s="39"/>
      <c r="E19" s="108">
        <f>SUM(E6:E18)</f>
        <v>25939</v>
      </c>
      <c r="H19" s="39"/>
      <c r="J19" s="108">
        <f>SUM(J11:J18)</f>
        <v>51245</v>
      </c>
      <c r="M19" s="39"/>
      <c r="P19" s="78" t="s">
        <v>185</v>
      </c>
    </row>
    <row r="20" spans="1:16" x14ac:dyDescent="0.2">
      <c r="C20" s="39"/>
      <c r="H20" s="39"/>
      <c r="M20" s="39"/>
    </row>
    <row r="21" spans="1:16" x14ac:dyDescent="0.2">
      <c r="C21" s="39"/>
      <c r="H21" s="39"/>
      <c r="M21" s="39"/>
    </row>
    <row r="22" spans="1:16" x14ac:dyDescent="0.2">
      <c r="A22" s="7" t="s">
        <v>183</v>
      </c>
      <c r="B22" s="1" t="s">
        <v>190</v>
      </c>
      <c r="C22" s="39" t="s">
        <v>13</v>
      </c>
      <c r="D22" s="1">
        <v>341795</v>
      </c>
      <c r="E22" s="3">
        <v>322041</v>
      </c>
      <c r="F22" s="80">
        <v>0</v>
      </c>
      <c r="G22" s="6">
        <f>E21*F22</f>
        <v>0</v>
      </c>
      <c r="H22" s="39"/>
      <c r="M22" s="39"/>
      <c r="N22" s="3">
        <v>322041</v>
      </c>
      <c r="O22" s="88">
        <v>0</v>
      </c>
    </row>
    <row r="23" spans="1:16" x14ac:dyDescent="0.2">
      <c r="A23" s="7" t="s">
        <v>183</v>
      </c>
      <c r="B23" s="1" t="s">
        <v>190</v>
      </c>
      <c r="C23" s="39" t="s">
        <v>14</v>
      </c>
      <c r="D23" s="1">
        <v>341795</v>
      </c>
      <c r="E23" s="3">
        <v>177959</v>
      </c>
      <c r="F23" s="80">
        <v>0</v>
      </c>
      <c r="G23" s="6">
        <f>E22*F23</f>
        <v>0</v>
      </c>
      <c r="H23" s="39"/>
      <c r="M23" s="39"/>
      <c r="N23" s="3">
        <v>177959</v>
      </c>
      <c r="O23" s="88">
        <v>0</v>
      </c>
    </row>
    <row r="24" spans="1:16" x14ac:dyDescent="0.2">
      <c r="C24" s="39"/>
      <c r="H24" s="39"/>
      <c r="M24" s="39"/>
      <c r="P24" s="78" t="s">
        <v>189</v>
      </c>
    </row>
    <row r="25" spans="1:16" x14ac:dyDescent="0.2">
      <c r="C25" s="39"/>
      <c r="H25" s="39"/>
      <c r="M25" s="39"/>
    </row>
    <row r="26" spans="1:16" x14ac:dyDescent="0.2">
      <c r="C26" s="39"/>
      <c r="H26" s="39"/>
      <c r="M26" s="39"/>
    </row>
    <row r="27" spans="1:16" x14ac:dyDescent="0.2">
      <c r="C27" s="39"/>
      <c r="H27" s="39"/>
      <c r="M27" s="39"/>
    </row>
    <row r="28" spans="1:16" x14ac:dyDescent="0.2">
      <c r="C28" s="39"/>
      <c r="H28" s="39"/>
      <c r="M28" s="39"/>
    </row>
    <row r="29" spans="1:16" x14ac:dyDescent="0.2">
      <c r="C29" s="39"/>
      <c r="H29" s="39"/>
      <c r="M29" s="39"/>
    </row>
  </sheetData>
  <mergeCells count="2">
    <mergeCell ref="C1:G1"/>
    <mergeCell ref="H1:L1"/>
  </mergeCells>
  <phoneticPr fontId="0" type="noConversion"/>
  <printOptions horizontalCentered="1" verticalCentered="1" gridLines="1"/>
  <pageMargins left="0" right="0" top="0.8" bottom="0.5" header="0.5" footer="0.5"/>
  <pageSetup paperSize="5" scale="95" orientation="landscape" r:id="rId1"/>
  <headerFooter alignWithMargins="0">
    <oddHeader>&amp;C&amp;"Arial,Bold"&amp;16Northern Illinois Gas Company</oddHeader>
    <oddFooter>&amp;R&amp;A   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zoomScale="80" workbookViewId="0">
      <selection activeCell="I43" sqref="I43"/>
    </sheetView>
  </sheetViews>
  <sheetFormatPr defaultRowHeight="11.25" x14ac:dyDescent="0.2"/>
  <cols>
    <col min="1" max="1" width="9.42578125" style="7" bestFit="1" customWidth="1"/>
    <col min="2" max="2" width="9.140625" style="1" bestFit="1"/>
    <col min="3" max="3" width="5.85546875" style="1" bestFit="1" customWidth="1"/>
    <col min="4" max="4" width="6.5703125" style="1" bestFit="1" customWidth="1"/>
    <col min="5" max="5" width="9.140625" style="3"/>
    <col min="6" max="6" width="9.140625" style="80"/>
    <col min="7" max="7" width="13.85546875" style="6" customWidth="1"/>
    <col min="8" max="8" width="9.28515625" style="1" bestFit="1" customWidth="1"/>
    <col min="9" max="9" width="6.5703125" style="1" bestFit="1" customWidth="1"/>
    <col min="10" max="10" width="7.42578125" style="3" bestFit="1" customWidth="1"/>
    <col min="11" max="11" width="8.140625" style="80" bestFit="1" customWidth="1"/>
    <col min="12" max="12" width="10.7109375" style="6" bestFit="1" customWidth="1"/>
    <col min="13" max="13" width="9" style="1" customWidth="1"/>
    <col min="14" max="14" width="7" style="3" bestFit="1" customWidth="1"/>
    <col min="15" max="15" width="9.140625" style="88"/>
    <col min="16" max="16" width="21" style="1" bestFit="1" customWidth="1"/>
    <col min="17" max="17" width="26.85546875" style="30" customWidth="1"/>
    <col min="18" max="16384" width="9.140625" style="1"/>
  </cols>
  <sheetData>
    <row r="1" spans="1:17" ht="33.75" x14ac:dyDescent="0.2">
      <c r="B1" s="2" t="s">
        <v>6</v>
      </c>
      <c r="C1" s="181" t="s">
        <v>1</v>
      </c>
      <c r="D1" s="182"/>
      <c r="E1" s="182"/>
      <c r="F1" s="182"/>
      <c r="G1" s="183"/>
      <c r="H1" s="181" t="s">
        <v>5</v>
      </c>
      <c r="I1" s="182"/>
      <c r="J1" s="182"/>
      <c r="K1" s="182"/>
      <c r="L1" s="183"/>
      <c r="M1" s="4" t="s">
        <v>9</v>
      </c>
      <c r="N1" s="8" t="s">
        <v>10</v>
      </c>
      <c r="O1" s="4"/>
      <c r="P1" s="2"/>
      <c r="Q1" s="32" t="s">
        <v>57</v>
      </c>
    </row>
    <row r="2" spans="1:17" s="2" customFormat="1" x14ac:dyDescent="0.2">
      <c r="A2" s="9" t="s">
        <v>0</v>
      </c>
      <c r="B2" s="10" t="s">
        <v>7</v>
      </c>
      <c r="C2" s="38" t="s">
        <v>12</v>
      </c>
      <c r="D2" s="10" t="s">
        <v>2</v>
      </c>
      <c r="E2" s="11" t="s">
        <v>3</v>
      </c>
      <c r="F2" s="27" t="s">
        <v>4</v>
      </c>
      <c r="G2" s="13" t="s">
        <v>22</v>
      </c>
      <c r="H2" s="36" t="s">
        <v>12</v>
      </c>
      <c r="I2" s="10" t="s">
        <v>2</v>
      </c>
      <c r="J2" s="11" t="s">
        <v>3</v>
      </c>
      <c r="K2" s="27" t="s">
        <v>4</v>
      </c>
      <c r="L2" s="13" t="s">
        <v>22</v>
      </c>
      <c r="M2" s="49"/>
      <c r="N2" s="11" t="s">
        <v>3</v>
      </c>
      <c r="O2" s="12" t="s">
        <v>4</v>
      </c>
      <c r="P2" s="10" t="s">
        <v>11</v>
      </c>
      <c r="Q2" s="31" t="s">
        <v>55</v>
      </c>
    </row>
    <row r="3" spans="1:17" x14ac:dyDescent="0.2">
      <c r="A3" s="7">
        <v>36895</v>
      </c>
      <c r="B3" s="1" t="s">
        <v>18</v>
      </c>
      <c r="C3" s="39" t="s">
        <v>14</v>
      </c>
      <c r="D3" s="1">
        <v>255905</v>
      </c>
      <c r="E3" s="3">
        <v>78</v>
      </c>
      <c r="F3" s="80">
        <v>8.5500000000000007</v>
      </c>
      <c r="G3" s="6">
        <f>E3*F3</f>
        <v>666.90000000000009</v>
      </c>
      <c r="H3" s="39"/>
      <c r="M3" s="127">
        <f t="shared" ref="M3:M15" si="0">F3-K3</f>
        <v>8.5500000000000007</v>
      </c>
      <c r="N3" s="3">
        <v>78</v>
      </c>
      <c r="Q3" s="31" t="s">
        <v>56</v>
      </c>
    </row>
    <row r="4" spans="1:17" x14ac:dyDescent="0.2">
      <c r="A4" s="7">
        <v>36908</v>
      </c>
      <c r="B4" s="1" t="s">
        <v>18</v>
      </c>
      <c r="C4" s="39" t="s">
        <v>14</v>
      </c>
      <c r="D4" s="1">
        <v>255905</v>
      </c>
      <c r="E4" s="3">
        <v>1680</v>
      </c>
      <c r="F4" s="80">
        <v>8.32</v>
      </c>
      <c r="G4" s="6">
        <f>E4*F4</f>
        <v>13977.6</v>
      </c>
      <c r="H4" s="39"/>
      <c r="M4" s="127">
        <f t="shared" si="0"/>
        <v>8.32</v>
      </c>
      <c r="N4" s="3">
        <v>1680</v>
      </c>
    </row>
    <row r="5" spans="1:17" x14ac:dyDescent="0.2">
      <c r="A5" s="7" t="s">
        <v>191</v>
      </c>
      <c r="B5" s="1" t="s">
        <v>18</v>
      </c>
      <c r="C5" s="39" t="s">
        <v>14</v>
      </c>
      <c r="D5" s="1">
        <v>255905</v>
      </c>
      <c r="E5" s="3">
        <v>300</v>
      </c>
      <c r="F5" s="80">
        <v>7.68</v>
      </c>
      <c r="G5" s="6">
        <f>E5*F5</f>
        <v>2304</v>
      </c>
      <c r="H5" s="39"/>
      <c r="M5" s="127">
        <f t="shared" si="0"/>
        <v>7.68</v>
      </c>
      <c r="N5" s="3">
        <v>300</v>
      </c>
    </row>
    <row r="6" spans="1:17" x14ac:dyDescent="0.2">
      <c r="A6" s="7">
        <v>36915</v>
      </c>
      <c r="B6" s="1" t="s">
        <v>18</v>
      </c>
      <c r="C6" s="39" t="s">
        <v>14</v>
      </c>
      <c r="D6" s="1">
        <v>255905</v>
      </c>
      <c r="E6" s="3">
        <v>50</v>
      </c>
      <c r="F6" s="80">
        <v>7.18</v>
      </c>
      <c r="G6" s="6">
        <f>E6*F6</f>
        <v>359</v>
      </c>
      <c r="H6" s="39"/>
      <c r="M6" s="127">
        <f t="shared" si="0"/>
        <v>7.18</v>
      </c>
      <c r="N6" s="3">
        <v>50</v>
      </c>
    </row>
    <row r="7" spans="1:17" x14ac:dyDescent="0.2">
      <c r="A7" s="7" t="s">
        <v>192</v>
      </c>
      <c r="B7" s="1" t="s">
        <v>18</v>
      </c>
      <c r="C7" s="39"/>
      <c r="H7" s="39" t="s">
        <v>14</v>
      </c>
      <c r="I7" s="1">
        <v>257324</v>
      </c>
      <c r="J7" s="3">
        <v>13982</v>
      </c>
      <c r="K7" s="80">
        <v>10.8</v>
      </c>
      <c r="L7" s="6">
        <f t="shared" ref="L7:L15" si="1">J7*K7</f>
        <v>151005.6</v>
      </c>
      <c r="M7" s="127">
        <f t="shared" si="0"/>
        <v>-10.8</v>
      </c>
      <c r="N7" s="3">
        <v>13982</v>
      </c>
    </row>
    <row r="8" spans="1:17" x14ac:dyDescent="0.2">
      <c r="A8" s="7">
        <v>36896</v>
      </c>
      <c r="B8" s="1" t="s">
        <v>18</v>
      </c>
      <c r="C8" s="39"/>
      <c r="H8" s="39" t="s">
        <v>14</v>
      </c>
      <c r="I8" s="1">
        <v>257324</v>
      </c>
      <c r="J8" s="3">
        <v>546</v>
      </c>
      <c r="K8" s="80">
        <v>9.15</v>
      </c>
      <c r="L8" s="6">
        <f t="shared" si="1"/>
        <v>4995.9000000000005</v>
      </c>
      <c r="M8" s="127">
        <f t="shared" si="0"/>
        <v>-9.15</v>
      </c>
      <c r="N8" s="3">
        <v>546</v>
      </c>
    </row>
    <row r="9" spans="1:17" x14ac:dyDescent="0.2">
      <c r="A9" s="7">
        <v>36901</v>
      </c>
      <c r="B9" s="1" t="s">
        <v>18</v>
      </c>
      <c r="C9" s="39"/>
      <c r="H9" s="39" t="s">
        <v>14</v>
      </c>
      <c r="I9" s="1">
        <v>257324</v>
      </c>
      <c r="J9" s="3">
        <v>87</v>
      </c>
      <c r="K9" s="80">
        <v>10.15</v>
      </c>
      <c r="L9" s="6">
        <f t="shared" si="1"/>
        <v>883.05000000000007</v>
      </c>
      <c r="M9" s="127">
        <f t="shared" si="0"/>
        <v>-10.15</v>
      </c>
      <c r="N9" s="3">
        <v>87</v>
      </c>
    </row>
    <row r="10" spans="1:17" x14ac:dyDescent="0.2">
      <c r="A10" s="7">
        <v>36903</v>
      </c>
      <c r="B10" s="1" t="s">
        <v>18</v>
      </c>
      <c r="C10" s="39"/>
      <c r="H10" s="39" t="s">
        <v>14</v>
      </c>
      <c r="I10" s="1">
        <v>257324</v>
      </c>
      <c r="J10" s="3">
        <v>1908</v>
      </c>
      <c r="K10" s="80">
        <v>9.1300000000000008</v>
      </c>
      <c r="L10" s="6">
        <f t="shared" si="1"/>
        <v>17420.04</v>
      </c>
      <c r="M10" s="127">
        <f t="shared" si="0"/>
        <v>-9.1300000000000008</v>
      </c>
      <c r="N10" s="3">
        <v>1908</v>
      </c>
      <c r="P10" s="128"/>
    </row>
    <row r="11" spans="1:17" x14ac:dyDescent="0.2">
      <c r="A11" s="7">
        <v>36909</v>
      </c>
      <c r="B11" s="1" t="s">
        <v>18</v>
      </c>
      <c r="C11" s="39"/>
      <c r="H11" s="39" t="s">
        <v>14</v>
      </c>
      <c r="I11" s="1">
        <v>257324</v>
      </c>
      <c r="J11" s="3">
        <v>60</v>
      </c>
      <c r="K11" s="80">
        <v>8</v>
      </c>
      <c r="L11" s="6">
        <f t="shared" si="1"/>
        <v>480</v>
      </c>
      <c r="M11" s="127">
        <f t="shared" si="0"/>
        <v>-8</v>
      </c>
      <c r="N11" s="3">
        <v>60</v>
      </c>
      <c r="P11" s="128"/>
    </row>
    <row r="12" spans="1:17" x14ac:dyDescent="0.2">
      <c r="A12" s="7">
        <v>36910</v>
      </c>
      <c r="B12" s="1" t="s">
        <v>18</v>
      </c>
      <c r="C12" s="39"/>
      <c r="H12" s="39" t="s">
        <v>14</v>
      </c>
      <c r="I12" s="1">
        <v>257324</v>
      </c>
      <c r="J12" s="3">
        <v>1271</v>
      </c>
      <c r="K12" s="80">
        <v>7.25</v>
      </c>
      <c r="L12" s="6">
        <f t="shared" si="1"/>
        <v>9214.75</v>
      </c>
      <c r="M12" s="127">
        <f t="shared" si="0"/>
        <v>-7.25</v>
      </c>
      <c r="N12" s="3">
        <v>1271</v>
      </c>
    </row>
    <row r="13" spans="1:17" x14ac:dyDescent="0.2">
      <c r="A13" s="7">
        <v>36917</v>
      </c>
      <c r="B13" s="1" t="s">
        <v>18</v>
      </c>
      <c r="C13" s="39"/>
      <c r="H13" s="39" t="s">
        <v>14</v>
      </c>
      <c r="I13" s="1">
        <v>257324</v>
      </c>
      <c r="J13" s="3">
        <v>3422</v>
      </c>
      <c r="K13" s="80">
        <v>7.35</v>
      </c>
      <c r="L13" s="6">
        <f t="shared" si="1"/>
        <v>25151.699999999997</v>
      </c>
      <c r="M13" s="127">
        <f t="shared" si="0"/>
        <v>-7.35</v>
      </c>
      <c r="N13" s="3">
        <v>3422</v>
      </c>
    </row>
    <row r="14" spans="1:17" x14ac:dyDescent="0.2">
      <c r="A14" s="7" t="s">
        <v>193</v>
      </c>
      <c r="B14" s="1" t="s">
        <v>18</v>
      </c>
      <c r="C14" s="39"/>
      <c r="H14" s="39" t="s">
        <v>14</v>
      </c>
      <c r="I14" s="1">
        <v>257324</v>
      </c>
      <c r="J14" s="3">
        <v>2385</v>
      </c>
      <c r="K14" s="80">
        <v>7.15</v>
      </c>
      <c r="L14" s="6">
        <f t="shared" si="1"/>
        <v>17052.75</v>
      </c>
      <c r="M14" s="127">
        <f t="shared" si="0"/>
        <v>-7.15</v>
      </c>
      <c r="N14" s="3">
        <v>2385</v>
      </c>
    </row>
    <row r="15" spans="1:17" x14ac:dyDescent="0.2">
      <c r="A15" s="7">
        <v>36922</v>
      </c>
      <c r="B15" s="1" t="s">
        <v>18</v>
      </c>
      <c r="C15" s="39"/>
      <c r="H15" s="39" t="s">
        <v>14</v>
      </c>
      <c r="I15" s="1">
        <v>257324</v>
      </c>
      <c r="J15" s="3">
        <v>136</v>
      </c>
      <c r="K15" s="80">
        <v>5.95</v>
      </c>
      <c r="L15" s="6">
        <f t="shared" si="1"/>
        <v>809.2</v>
      </c>
      <c r="M15" s="127">
        <f t="shared" si="0"/>
        <v>-5.95</v>
      </c>
      <c r="N15" s="3">
        <v>136</v>
      </c>
    </row>
    <row r="16" spans="1:17" x14ac:dyDescent="0.2">
      <c r="B16" s="1" t="s">
        <v>22</v>
      </c>
      <c r="C16" s="39"/>
      <c r="E16" s="108">
        <f>SUM(E3:E14)</f>
        <v>2108</v>
      </c>
      <c r="H16" s="39"/>
      <c r="J16" s="108">
        <f>SUM(J7:J15)</f>
        <v>23797</v>
      </c>
      <c r="M16" s="39"/>
      <c r="P16" s="78" t="s">
        <v>194</v>
      </c>
    </row>
    <row r="17" spans="1:16" x14ac:dyDescent="0.2">
      <c r="C17" s="39"/>
      <c r="H17" s="39"/>
      <c r="M17" s="39"/>
    </row>
    <row r="18" spans="1:16" x14ac:dyDescent="0.2">
      <c r="C18" s="39"/>
      <c r="H18" s="39"/>
      <c r="M18" s="39"/>
    </row>
    <row r="19" spans="1:16" x14ac:dyDescent="0.2">
      <c r="A19" s="7">
        <v>36922</v>
      </c>
      <c r="B19" s="1" t="s">
        <v>190</v>
      </c>
      <c r="C19" s="39" t="s">
        <v>14</v>
      </c>
      <c r="D19" s="1">
        <v>255905</v>
      </c>
      <c r="E19" s="3">
        <v>21428</v>
      </c>
      <c r="F19" s="80">
        <v>5.95</v>
      </c>
      <c r="G19" s="6">
        <f>F19*E19</f>
        <v>127496.6</v>
      </c>
      <c r="H19" s="39" t="s">
        <v>14</v>
      </c>
      <c r="I19" s="1">
        <v>257324</v>
      </c>
      <c r="J19" s="3">
        <v>21428</v>
      </c>
      <c r="K19" s="80">
        <v>7.82</v>
      </c>
      <c r="L19" s="6">
        <f>K19*J19</f>
        <v>167566.96</v>
      </c>
      <c r="M19" s="120">
        <f>F19-K19</f>
        <v>-1.87</v>
      </c>
      <c r="N19" s="3">
        <v>21428</v>
      </c>
      <c r="O19" s="88">
        <v>0</v>
      </c>
    </row>
    <row r="20" spans="1:16" x14ac:dyDescent="0.2">
      <c r="C20" s="39"/>
      <c r="H20" s="39"/>
      <c r="M20" s="39"/>
      <c r="P20" s="78" t="s">
        <v>195</v>
      </c>
    </row>
    <row r="21" spans="1:16" x14ac:dyDescent="0.2">
      <c r="C21" s="39"/>
      <c r="H21" s="39"/>
      <c r="M21" s="39"/>
    </row>
    <row r="22" spans="1:16" x14ac:dyDescent="0.2">
      <c r="C22" s="39"/>
      <c r="H22" s="39"/>
      <c r="M22" s="39"/>
    </row>
    <row r="23" spans="1:16" x14ac:dyDescent="0.2">
      <c r="C23" s="39"/>
      <c r="H23" s="39"/>
      <c r="M23" s="39"/>
    </row>
    <row r="24" spans="1:16" x14ac:dyDescent="0.2">
      <c r="C24" s="39"/>
      <c r="H24" s="39"/>
      <c r="M24" s="39"/>
    </row>
    <row r="25" spans="1:16" x14ac:dyDescent="0.2">
      <c r="C25" s="39"/>
      <c r="H25" s="39"/>
      <c r="M25" s="39"/>
    </row>
  </sheetData>
  <mergeCells count="2">
    <mergeCell ref="C1:G1"/>
    <mergeCell ref="H1:L1"/>
  </mergeCells>
  <phoneticPr fontId="0" type="noConversion"/>
  <printOptions horizontalCentered="1" verticalCentered="1" gridLines="1"/>
  <pageMargins left="0" right="0" top="0.8" bottom="0.5" header="0.5" footer="0.5"/>
  <pageSetup paperSize="5" scale="95" orientation="landscape" r:id="rId1"/>
  <headerFooter alignWithMargins="0">
    <oddHeader>&amp;C&amp;"Arial,Bold"&amp;16Northern Illinois Gas Company</oddHeader>
    <oddFooter>&amp;R&amp;A   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sqref="A1:IV65536"/>
    </sheetView>
  </sheetViews>
  <sheetFormatPr defaultRowHeight="11.25" x14ac:dyDescent="0.2"/>
  <cols>
    <col min="1" max="1" width="9.42578125" style="7" bestFit="1" customWidth="1"/>
    <col min="2" max="2" width="9.140625" style="1"/>
    <col min="3" max="3" width="5.85546875" style="1" bestFit="1" customWidth="1"/>
    <col min="4" max="4" width="6.5703125" style="1" bestFit="1" customWidth="1"/>
    <col min="5" max="5" width="9.140625" style="3"/>
    <col min="6" max="6" width="9.140625" style="80"/>
    <col min="7" max="7" width="13.85546875" style="6" customWidth="1"/>
    <col min="8" max="8" width="9.28515625" style="1" bestFit="1" customWidth="1"/>
    <col min="9" max="9" width="6.5703125" style="1" bestFit="1" customWidth="1"/>
    <col min="10" max="10" width="7.42578125" style="3" bestFit="1" customWidth="1"/>
    <col min="11" max="11" width="8.140625" style="80" bestFit="1" customWidth="1"/>
    <col min="12" max="12" width="10.7109375" style="6" bestFit="1" customWidth="1"/>
    <col min="13" max="13" width="9" style="1" customWidth="1"/>
    <col min="14" max="14" width="7" style="3" bestFit="1" customWidth="1"/>
    <col min="15" max="15" width="9.140625" style="88"/>
    <col min="16" max="16" width="21" style="1" bestFit="1" customWidth="1"/>
    <col min="17" max="17" width="26.85546875" style="30" customWidth="1"/>
    <col min="18" max="16384" width="9.140625" style="1"/>
  </cols>
  <sheetData>
    <row r="1" spans="1:17" x14ac:dyDescent="0.2">
      <c r="B1" s="2"/>
      <c r="C1" s="181"/>
      <c r="D1" s="182"/>
      <c r="E1" s="182"/>
      <c r="F1" s="182"/>
      <c r="G1" s="183"/>
      <c r="H1" s="181"/>
      <c r="I1" s="182"/>
      <c r="J1" s="182"/>
      <c r="K1" s="182"/>
      <c r="L1" s="183"/>
      <c r="M1" s="4"/>
      <c r="N1" s="8"/>
      <c r="O1" s="4"/>
      <c r="P1" s="2"/>
      <c r="Q1" s="32"/>
    </row>
    <row r="2" spans="1:17" s="2" customFormat="1" x14ac:dyDescent="0.2">
      <c r="A2" s="9"/>
      <c r="B2" s="10"/>
      <c r="C2" s="38"/>
      <c r="D2" s="10"/>
      <c r="E2" s="11"/>
      <c r="F2" s="27"/>
      <c r="G2" s="13"/>
      <c r="H2" s="36"/>
      <c r="I2" s="10"/>
      <c r="J2" s="11"/>
      <c r="K2" s="27"/>
      <c r="L2" s="13"/>
      <c r="M2" s="49"/>
      <c r="N2" s="11"/>
      <c r="O2" s="12"/>
      <c r="P2" s="10"/>
      <c r="Q2" s="31"/>
    </row>
    <row r="3" spans="1:17" x14ac:dyDescent="0.2">
      <c r="C3" s="39"/>
      <c r="H3" s="39"/>
      <c r="M3" s="127"/>
      <c r="Q3" s="31"/>
    </row>
    <row r="4" spans="1:17" x14ac:dyDescent="0.2">
      <c r="C4" s="39"/>
      <c r="H4" s="39"/>
      <c r="M4" s="127"/>
    </row>
    <row r="5" spans="1:17" x14ac:dyDescent="0.2">
      <c r="B5" s="1" t="s">
        <v>6</v>
      </c>
      <c r="C5" s="39" t="s">
        <v>1</v>
      </c>
      <c r="H5" s="39" t="s">
        <v>5</v>
      </c>
      <c r="M5" s="127" t="s">
        <v>9</v>
      </c>
      <c r="N5" s="3" t="s">
        <v>10</v>
      </c>
      <c r="Q5" s="30" t="s">
        <v>57</v>
      </c>
    </row>
    <row r="6" spans="1:17" x14ac:dyDescent="0.2">
      <c r="A6" s="7" t="s">
        <v>0</v>
      </c>
      <c r="B6" s="1" t="s">
        <v>7</v>
      </c>
      <c r="C6" s="39" t="s">
        <v>12</v>
      </c>
      <c r="D6" s="1" t="s">
        <v>2</v>
      </c>
      <c r="E6" s="3" t="s">
        <v>3</v>
      </c>
      <c r="F6" s="80" t="s">
        <v>4</v>
      </c>
      <c r="G6" s="6" t="s">
        <v>22</v>
      </c>
      <c r="H6" s="39" t="s">
        <v>12</v>
      </c>
      <c r="I6" s="1" t="s">
        <v>2</v>
      </c>
      <c r="J6" s="3" t="s">
        <v>3</v>
      </c>
      <c r="K6" s="80" t="s">
        <v>4</v>
      </c>
      <c r="L6" s="6" t="s">
        <v>22</v>
      </c>
      <c r="M6" s="127"/>
      <c r="N6" s="3" t="s">
        <v>3</v>
      </c>
      <c r="O6" s="88" t="s">
        <v>4</v>
      </c>
      <c r="P6" s="1" t="s">
        <v>11</v>
      </c>
      <c r="Q6" s="30" t="s">
        <v>55</v>
      </c>
    </row>
    <row r="7" spans="1:17" x14ac:dyDescent="0.2">
      <c r="A7" s="7">
        <v>36924</v>
      </c>
      <c r="B7" s="1" t="s">
        <v>18</v>
      </c>
      <c r="C7" s="39" t="s">
        <v>14</v>
      </c>
      <c r="D7" s="1">
        <v>255905</v>
      </c>
      <c r="E7" s="3">
        <v>423</v>
      </c>
      <c r="F7" s="80">
        <v>6.02</v>
      </c>
      <c r="G7" s="6">
        <f t="shared" ref="G7:G12" si="0">E7*F7</f>
        <v>2546.46</v>
      </c>
      <c r="H7" s="39"/>
      <c r="M7" s="127">
        <f>+F7-K7</f>
        <v>6.02</v>
      </c>
      <c r="N7" s="3">
        <v>423</v>
      </c>
      <c r="Q7" s="30" t="s">
        <v>56</v>
      </c>
    </row>
    <row r="8" spans="1:17" x14ac:dyDescent="0.2">
      <c r="A8" s="7">
        <v>36929</v>
      </c>
      <c r="B8" s="1" t="s">
        <v>18</v>
      </c>
      <c r="C8" s="39" t="s">
        <v>14</v>
      </c>
      <c r="D8" s="1">
        <v>255905</v>
      </c>
      <c r="E8" s="3">
        <v>1115</v>
      </c>
      <c r="F8" s="80">
        <v>5.75</v>
      </c>
      <c r="G8" s="6">
        <f t="shared" si="0"/>
        <v>6411.25</v>
      </c>
      <c r="H8" s="39"/>
      <c r="M8" s="127">
        <f t="shared" ref="M8:M17" si="1">+F8-K8</f>
        <v>5.75</v>
      </c>
      <c r="N8" s="3">
        <v>1115</v>
      </c>
    </row>
    <row r="9" spans="1:17" x14ac:dyDescent="0.2">
      <c r="A9" s="7" t="s">
        <v>196</v>
      </c>
      <c r="B9" s="1" t="s">
        <v>18</v>
      </c>
      <c r="C9" s="39" t="s">
        <v>14</v>
      </c>
      <c r="D9" s="1">
        <v>255905</v>
      </c>
      <c r="E9" s="3">
        <v>75</v>
      </c>
      <c r="F9" s="80">
        <v>6.36</v>
      </c>
      <c r="G9" s="6">
        <f t="shared" si="0"/>
        <v>477</v>
      </c>
      <c r="H9" s="39"/>
      <c r="M9" s="127">
        <f t="shared" si="1"/>
        <v>6.36</v>
      </c>
      <c r="N9" s="3">
        <v>75</v>
      </c>
    </row>
    <row r="10" spans="1:17" x14ac:dyDescent="0.2">
      <c r="A10" s="7">
        <v>36936</v>
      </c>
      <c r="B10" s="1" t="s">
        <v>18</v>
      </c>
      <c r="C10" s="39" t="s">
        <v>14</v>
      </c>
      <c r="D10" s="1">
        <v>255905</v>
      </c>
      <c r="E10" s="3">
        <v>7429</v>
      </c>
      <c r="F10" s="80">
        <v>5.81</v>
      </c>
      <c r="G10" s="6">
        <f t="shared" si="0"/>
        <v>43162.49</v>
      </c>
      <c r="H10" s="39"/>
      <c r="M10" s="127">
        <f t="shared" si="1"/>
        <v>5.81</v>
      </c>
      <c r="N10" s="3">
        <v>7429</v>
      </c>
      <c r="P10" s="128"/>
    </row>
    <row r="11" spans="1:17" x14ac:dyDescent="0.2">
      <c r="A11" s="7">
        <v>36938</v>
      </c>
      <c r="B11" s="1" t="s">
        <v>18</v>
      </c>
      <c r="C11" s="39"/>
      <c r="E11" s="3">
        <v>899</v>
      </c>
      <c r="F11" s="80">
        <v>5.7549999999999999</v>
      </c>
      <c r="G11" s="6">
        <f t="shared" si="0"/>
        <v>5173.7449999999999</v>
      </c>
      <c r="J11" s="1"/>
      <c r="K11" s="1"/>
      <c r="L11" s="1"/>
      <c r="M11" s="127">
        <f t="shared" si="1"/>
        <v>5.7549999999999999</v>
      </c>
      <c r="N11" s="3">
        <v>899</v>
      </c>
      <c r="P11" s="128"/>
    </row>
    <row r="12" spans="1:17" x14ac:dyDescent="0.2">
      <c r="A12" s="7" t="s">
        <v>197</v>
      </c>
      <c r="B12" s="1" t="s">
        <v>18</v>
      </c>
      <c r="C12" s="39"/>
      <c r="E12" s="3">
        <v>29526</v>
      </c>
      <c r="F12" s="80">
        <v>5.25</v>
      </c>
      <c r="G12" s="6">
        <f t="shared" si="0"/>
        <v>155011.5</v>
      </c>
      <c r="J12" s="1"/>
      <c r="K12" s="1"/>
      <c r="L12" s="1"/>
      <c r="M12" s="127">
        <f t="shared" si="1"/>
        <v>5.25</v>
      </c>
      <c r="N12" s="3">
        <v>29526</v>
      </c>
    </row>
    <row r="13" spans="1:17" x14ac:dyDescent="0.2">
      <c r="A13" s="7">
        <v>36928</v>
      </c>
      <c r="C13" s="39"/>
      <c r="H13" s="39" t="s">
        <v>14</v>
      </c>
      <c r="I13" s="1">
        <v>257324</v>
      </c>
      <c r="J13" s="3">
        <v>50</v>
      </c>
      <c r="K13" s="80">
        <v>5.86</v>
      </c>
      <c r="L13" s="6">
        <f>J13*K13</f>
        <v>293</v>
      </c>
      <c r="M13" s="127">
        <f t="shared" si="1"/>
        <v>-5.86</v>
      </c>
      <c r="N13" s="3">
        <v>50</v>
      </c>
    </row>
    <row r="14" spans="1:17" x14ac:dyDescent="0.2">
      <c r="A14" s="7">
        <v>36935</v>
      </c>
      <c r="C14" s="39"/>
      <c r="H14" s="39" t="s">
        <v>14</v>
      </c>
      <c r="I14" s="1">
        <v>257324</v>
      </c>
      <c r="J14" s="3">
        <v>13</v>
      </c>
      <c r="K14" s="80">
        <v>5.88</v>
      </c>
      <c r="L14" s="6">
        <f>J14*K14</f>
        <v>76.44</v>
      </c>
      <c r="M14" s="127">
        <f t="shared" si="1"/>
        <v>-5.88</v>
      </c>
      <c r="N14" s="3">
        <v>13</v>
      </c>
    </row>
    <row r="15" spans="1:17" x14ac:dyDescent="0.2">
      <c r="A15" s="7">
        <v>36937</v>
      </c>
      <c r="C15" s="39"/>
      <c r="H15" s="39" t="s">
        <v>14</v>
      </c>
      <c r="I15" s="1">
        <v>257324</v>
      </c>
      <c r="J15" s="3">
        <v>6489</v>
      </c>
      <c r="K15" s="80">
        <v>6.1</v>
      </c>
      <c r="L15" s="6">
        <f>J15*K15</f>
        <v>39582.899999999994</v>
      </c>
      <c r="M15" s="127">
        <f t="shared" si="1"/>
        <v>-6.1</v>
      </c>
      <c r="N15" s="3">
        <v>6489</v>
      </c>
    </row>
    <row r="16" spans="1:17" x14ac:dyDescent="0.2">
      <c r="A16" s="7" t="s">
        <v>198</v>
      </c>
      <c r="C16" s="39"/>
      <c r="E16" s="108"/>
      <c r="H16" s="39" t="s">
        <v>14</v>
      </c>
      <c r="I16" s="1">
        <v>257324</v>
      </c>
      <c r="J16" s="3">
        <v>220</v>
      </c>
      <c r="K16" s="80">
        <v>5.76</v>
      </c>
      <c r="L16" s="6">
        <f>J16*K16</f>
        <v>1267.2</v>
      </c>
      <c r="M16" s="127">
        <f t="shared" si="1"/>
        <v>-5.76</v>
      </c>
      <c r="N16" s="3">
        <v>220</v>
      </c>
      <c r="P16" s="79"/>
    </row>
    <row r="17" spans="1:16" x14ac:dyDescent="0.2">
      <c r="A17" s="7">
        <v>36950</v>
      </c>
      <c r="C17" s="39"/>
      <c r="H17" s="39" t="s">
        <v>14</v>
      </c>
      <c r="I17" s="1">
        <v>257324</v>
      </c>
      <c r="J17" s="3">
        <v>2114</v>
      </c>
      <c r="K17" s="80">
        <v>5.43</v>
      </c>
      <c r="L17" s="6">
        <f>J17*K17</f>
        <v>11479.019999999999</v>
      </c>
      <c r="M17" s="127">
        <f t="shared" si="1"/>
        <v>-5.43</v>
      </c>
      <c r="N17" s="3">
        <v>2114</v>
      </c>
    </row>
    <row r="18" spans="1:16" x14ac:dyDescent="0.2">
      <c r="C18" s="39"/>
      <c r="H18" s="39"/>
      <c r="J18" s="108"/>
      <c r="M18" s="39"/>
    </row>
    <row r="19" spans="1:16" x14ac:dyDescent="0.2">
      <c r="C19" s="39"/>
      <c r="H19" s="39"/>
      <c r="M19" s="120"/>
    </row>
    <row r="20" spans="1:16" x14ac:dyDescent="0.2">
      <c r="B20" s="1" t="s">
        <v>22</v>
      </c>
      <c r="C20" s="39"/>
      <c r="E20" s="3">
        <f>SUM(E7:E18)</f>
        <v>39467</v>
      </c>
      <c r="H20" s="39"/>
      <c r="J20" s="3">
        <f>SUM(J13:J19)</f>
        <v>8886</v>
      </c>
      <c r="M20" s="39"/>
      <c r="O20" s="3"/>
      <c r="P20" s="78" t="s">
        <v>200</v>
      </c>
    </row>
    <row r="21" spans="1:16" x14ac:dyDescent="0.2">
      <c r="C21" s="39"/>
      <c r="H21" s="39"/>
      <c r="M21" s="39"/>
    </row>
    <row r="22" spans="1:16" x14ac:dyDescent="0.2">
      <c r="C22" s="39"/>
      <c r="H22" s="39"/>
      <c r="M22" s="39"/>
    </row>
    <row r="23" spans="1:16" x14ac:dyDescent="0.2">
      <c r="A23" s="7">
        <v>36924</v>
      </c>
      <c r="B23" s="1" t="s">
        <v>8</v>
      </c>
      <c r="C23" s="39" t="s">
        <v>199</v>
      </c>
      <c r="D23" s="1">
        <v>599343</v>
      </c>
      <c r="E23" s="3">
        <v>4000</v>
      </c>
      <c r="F23" s="80">
        <v>6.0250000000000004</v>
      </c>
      <c r="G23" s="6">
        <f>+F23*E23</f>
        <v>24100</v>
      </c>
      <c r="H23" s="39" t="s">
        <v>199</v>
      </c>
      <c r="I23" s="1">
        <v>599348</v>
      </c>
      <c r="J23" s="3">
        <v>4000</v>
      </c>
      <c r="K23" s="80">
        <v>6</v>
      </c>
      <c r="L23" s="6">
        <f>+K23*J23</f>
        <v>24000</v>
      </c>
      <c r="M23" s="127">
        <f>+F23-K23</f>
        <v>2.5000000000000355E-2</v>
      </c>
      <c r="N23" s="3">
        <v>4000</v>
      </c>
      <c r="P23" s="78" t="s">
        <v>201</v>
      </c>
    </row>
    <row r="24" spans="1:16" x14ac:dyDescent="0.2">
      <c r="C24" s="39"/>
      <c r="H24" s="39"/>
      <c r="M24" s="39"/>
    </row>
    <row r="25" spans="1:16" x14ac:dyDescent="0.2">
      <c r="C25" s="39"/>
      <c r="H25" s="39"/>
      <c r="M25" s="39"/>
    </row>
    <row r="26" spans="1:16" x14ac:dyDescent="0.2">
      <c r="C26" s="39"/>
      <c r="H26" s="39"/>
      <c r="M26" s="39"/>
    </row>
    <row r="27" spans="1:16" x14ac:dyDescent="0.2">
      <c r="C27" s="39"/>
      <c r="H27" s="39"/>
      <c r="M27" s="39"/>
    </row>
    <row r="28" spans="1:16" x14ac:dyDescent="0.2">
      <c r="C28" s="39"/>
      <c r="H28" s="39"/>
      <c r="M28" s="39"/>
    </row>
    <row r="29" spans="1:16" x14ac:dyDescent="0.2">
      <c r="C29" s="39"/>
      <c r="H29" s="39"/>
      <c r="M29" s="39"/>
    </row>
    <row r="30" spans="1:16" x14ac:dyDescent="0.2">
      <c r="C30" s="39"/>
      <c r="H30" s="39"/>
      <c r="M30" s="39"/>
    </row>
    <row r="31" spans="1:16" x14ac:dyDescent="0.2">
      <c r="C31" s="39"/>
      <c r="H31" s="39"/>
      <c r="M31" s="39"/>
    </row>
    <row r="32" spans="1:16" x14ac:dyDescent="0.2">
      <c r="C32" s="39"/>
      <c r="H32" s="39"/>
      <c r="M32" s="39"/>
      <c r="P32" s="1" t="s">
        <v>202</v>
      </c>
    </row>
    <row r="33" spans="3:13" x14ac:dyDescent="0.2">
      <c r="C33" s="39"/>
      <c r="H33" s="39"/>
      <c r="M33" s="39"/>
    </row>
  </sheetData>
  <mergeCells count="2">
    <mergeCell ref="C1:G1"/>
    <mergeCell ref="H1:L1"/>
  </mergeCells>
  <phoneticPr fontId="0" type="noConversion"/>
  <hyperlinks>
    <hyperlink ref="P20" r:id="rId1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opLeftCell="A6" workbookViewId="0">
      <selection activeCell="A6" sqref="A1:IV65536"/>
    </sheetView>
  </sheetViews>
  <sheetFormatPr defaultRowHeight="11.25" x14ac:dyDescent="0.2"/>
  <cols>
    <col min="1" max="1" width="9.42578125" style="7" bestFit="1" customWidth="1"/>
    <col min="2" max="2" width="9.140625" style="1"/>
    <col min="3" max="3" width="5.85546875" style="1" bestFit="1" customWidth="1"/>
    <col min="4" max="4" width="6.5703125" style="1" bestFit="1" customWidth="1"/>
    <col min="5" max="5" width="9.140625" style="3"/>
    <col min="6" max="6" width="9.140625" style="80"/>
    <col min="7" max="7" width="13.85546875" style="6" customWidth="1"/>
    <col min="8" max="8" width="9.28515625" style="1" bestFit="1" customWidth="1"/>
    <col min="9" max="9" width="6.5703125" style="1" bestFit="1" customWidth="1"/>
    <col min="10" max="10" width="7.42578125" style="3" bestFit="1" customWidth="1"/>
    <col min="11" max="11" width="8.140625" style="80" bestFit="1" customWidth="1"/>
    <col min="12" max="12" width="10.7109375" style="6" bestFit="1" customWidth="1"/>
    <col min="13" max="13" width="9" style="1" customWidth="1"/>
    <col min="14" max="14" width="7" style="3" bestFit="1" customWidth="1"/>
    <col min="15" max="15" width="9.140625" style="88"/>
    <col min="16" max="16" width="21" style="1" bestFit="1" customWidth="1"/>
    <col min="17" max="17" width="26.85546875" style="30" customWidth="1"/>
    <col min="18" max="16384" width="9.140625" style="1"/>
  </cols>
  <sheetData>
    <row r="1" spans="1:17" x14ac:dyDescent="0.2">
      <c r="B1" s="2"/>
      <c r="C1" s="181"/>
      <c r="D1" s="182"/>
      <c r="E1" s="182"/>
      <c r="F1" s="182"/>
      <c r="G1" s="183"/>
      <c r="H1" s="181"/>
      <c r="I1" s="182"/>
      <c r="J1" s="182"/>
      <c r="K1" s="182"/>
      <c r="L1" s="183"/>
      <c r="M1" s="4"/>
      <c r="N1" s="8"/>
      <c r="O1" s="4"/>
      <c r="P1" s="2"/>
      <c r="Q1" s="32"/>
    </row>
    <row r="2" spans="1:17" s="2" customFormat="1" x14ac:dyDescent="0.2">
      <c r="A2" s="9"/>
      <c r="B2" s="10"/>
      <c r="C2" s="38"/>
      <c r="D2" s="10"/>
      <c r="E2" s="11"/>
      <c r="F2" s="27"/>
      <c r="G2" s="13"/>
      <c r="H2" s="36"/>
      <c r="I2" s="10"/>
      <c r="J2" s="11"/>
      <c r="K2" s="27"/>
      <c r="L2" s="13"/>
      <c r="M2" s="49"/>
      <c r="N2" s="11"/>
      <c r="O2" s="12"/>
      <c r="P2" s="10"/>
      <c r="Q2" s="31"/>
    </row>
    <row r="3" spans="1:17" x14ac:dyDescent="0.2">
      <c r="C3" s="39"/>
      <c r="H3" s="39"/>
      <c r="M3" s="127"/>
      <c r="Q3" s="31"/>
    </row>
    <row r="4" spans="1:17" x14ac:dyDescent="0.2">
      <c r="C4" s="39"/>
      <c r="H4" s="39"/>
      <c r="M4" s="127"/>
    </row>
    <row r="5" spans="1:17" x14ac:dyDescent="0.2">
      <c r="B5" s="1" t="s">
        <v>6</v>
      </c>
      <c r="C5" s="39" t="s">
        <v>1</v>
      </c>
      <c r="H5" s="39" t="s">
        <v>5</v>
      </c>
      <c r="M5" s="127" t="s">
        <v>9</v>
      </c>
      <c r="N5" s="3" t="s">
        <v>10</v>
      </c>
      <c r="Q5" s="30" t="s">
        <v>57</v>
      </c>
    </row>
    <row r="6" spans="1:17" x14ac:dyDescent="0.2">
      <c r="A6" s="7" t="s">
        <v>0</v>
      </c>
      <c r="B6" s="1" t="s">
        <v>7</v>
      </c>
      <c r="C6" s="39" t="s">
        <v>12</v>
      </c>
      <c r="D6" s="1" t="s">
        <v>2</v>
      </c>
      <c r="E6" s="3" t="s">
        <v>3</v>
      </c>
      <c r="F6" s="80" t="s">
        <v>4</v>
      </c>
      <c r="G6" s="6" t="s">
        <v>22</v>
      </c>
      <c r="H6" s="39" t="s">
        <v>12</v>
      </c>
      <c r="I6" s="1" t="s">
        <v>2</v>
      </c>
      <c r="J6" s="3" t="s">
        <v>3</v>
      </c>
      <c r="K6" s="80" t="s">
        <v>4</v>
      </c>
      <c r="L6" s="6" t="s">
        <v>22</v>
      </c>
      <c r="M6" s="127"/>
      <c r="N6" s="3" t="s">
        <v>3</v>
      </c>
      <c r="O6" s="88" t="s">
        <v>4</v>
      </c>
      <c r="P6" s="1" t="s">
        <v>11</v>
      </c>
      <c r="Q6" s="30" t="s">
        <v>55</v>
      </c>
    </row>
    <row r="7" spans="1:17" x14ac:dyDescent="0.2">
      <c r="A7" s="7">
        <v>36958</v>
      </c>
      <c r="B7" s="1" t="s">
        <v>18</v>
      </c>
      <c r="C7" s="1" t="s">
        <v>14</v>
      </c>
      <c r="D7" s="1">
        <v>255905</v>
      </c>
      <c r="E7" s="1">
        <v>50440</v>
      </c>
      <c r="F7" s="1">
        <v>5.42</v>
      </c>
      <c r="G7" s="6">
        <f>+F7*E7</f>
        <v>273384.8</v>
      </c>
      <c r="H7" s="39"/>
      <c r="M7" s="127">
        <f>+K7-F7</f>
        <v>-5.42</v>
      </c>
      <c r="N7" s="3">
        <f>+J7-E7</f>
        <v>-50440</v>
      </c>
      <c r="Q7" s="30" t="s">
        <v>56</v>
      </c>
    </row>
    <row r="8" spans="1:17" x14ac:dyDescent="0.2">
      <c r="A8" s="7" t="s">
        <v>209</v>
      </c>
      <c r="B8" s="1" t="s">
        <v>18</v>
      </c>
      <c r="C8" s="1" t="s">
        <v>14</v>
      </c>
      <c r="D8" s="1">
        <v>255905</v>
      </c>
      <c r="E8" s="1">
        <v>2565</v>
      </c>
      <c r="F8" s="1">
        <v>5.3150000000000004</v>
      </c>
      <c r="G8" s="6">
        <f t="shared" ref="G8:G17" si="0">+F8*E8</f>
        <v>13632.975</v>
      </c>
      <c r="H8" s="39"/>
      <c r="M8" s="127">
        <f t="shared" ref="M8:M26" si="1">+K8-F8</f>
        <v>-5.3150000000000004</v>
      </c>
      <c r="N8" s="3">
        <f t="shared" ref="N8:N25" si="2">+J8-E8</f>
        <v>-2565</v>
      </c>
    </row>
    <row r="9" spans="1:17" x14ac:dyDescent="0.2">
      <c r="A9" s="7" t="s">
        <v>210</v>
      </c>
      <c r="B9" s="1" t="s">
        <v>18</v>
      </c>
      <c r="C9" s="1" t="s">
        <v>14</v>
      </c>
      <c r="D9" s="1">
        <v>255905</v>
      </c>
      <c r="E9" s="1">
        <v>12941</v>
      </c>
      <c r="F9" s="1">
        <v>5.15</v>
      </c>
      <c r="G9" s="6">
        <f t="shared" si="0"/>
        <v>66646.150000000009</v>
      </c>
      <c r="H9" s="39"/>
      <c r="M9" s="127">
        <f t="shared" si="1"/>
        <v>-5.15</v>
      </c>
      <c r="N9" s="3">
        <f t="shared" si="2"/>
        <v>-12941</v>
      </c>
    </row>
    <row r="10" spans="1:17" x14ac:dyDescent="0.2">
      <c r="A10" s="7">
        <v>36965</v>
      </c>
      <c r="B10" s="1" t="s">
        <v>18</v>
      </c>
      <c r="C10" s="1" t="s">
        <v>14</v>
      </c>
      <c r="D10" s="1">
        <v>255905</v>
      </c>
      <c r="E10" s="1">
        <v>336</v>
      </c>
      <c r="F10" s="1">
        <v>5.2</v>
      </c>
      <c r="G10" s="6">
        <f t="shared" si="0"/>
        <v>1747.2</v>
      </c>
      <c r="H10" s="39"/>
      <c r="M10" s="127">
        <f t="shared" si="1"/>
        <v>-5.2</v>
      </c>
      <c r="N10" s="3">
        <f t="shared" si="2"/>
        <v>-336</v>
      </c>
      <c r="P10" s="128"/>
    </row>
    <row r="11" spans="1:17" x14ac:dyDescent="0.2">
      <c r="A11" s="7" t="s">
        <v>211</v>
      </c>
      <c r="B11" s="1" t="s">
        <v>18</v>
      </c>
      <c r="C11" s="1" t="s">
        <v>14</v>
      </c>
      <c r="D11" s="1">
        <v>255905</v>
      </c>
      <c r="E11" s="1">
        <v>1986</v>
      </c>
      <c r="F11" s="1">
        <v>5.16</v>
      </c>
      <c r="G11" s="6">
        <f t="shared" si="0"/>
        <v>10247.76</v>
      </c>
      <c r="J11" s="1"/>
      <c r="K11" s="1"/>
      <c r="L11" s="1"/>
      <c r="M11" s="127">
        <f t="shared" si="1"/>
        <v>-5.16</v>
      </c>
      <c r="N11" s="3">
        <f t="shared" si="2"/>
        <v>-1986</v>
      </c>
      <c r="P11" s="128"/>
    </row>
    <row r="12" spans="1:17" x14ac:dyDescent="0.2">
      <c r="A12" s="7">
        <v>36971</v>
      </c>
      <c r="B12" s="1" t="s">
        <v>18</v>
      </c>
      <c r="C12" s="1" t="s">
        <v>14</v>
      </c>
      <c r="D12" s="1">
        <v>255905</v>
      </c>
      <c r="E12" s="1">
        <v>31726</v>
      </c>
      <c r="F12" s="1">
        <v>5.22</v>
      </c>
      <c r="G12" s="6">
        <f t="shared" si="0"/>
        <v>165609.72</v>
      </c>
      <c r="J12" s="1"/>
      <c r="K12" s="1"/>
      <c r="L12" s="1"/>
      <c r="M12" s="127">
        <f t="shared" si="1"/>
        <v>-5.22</v>
      </c>
      <c r="N12" s="3">
        <f t="shared" si="2"/>
        <v>-31726</v>
      </c>
      <c r="P12" s="128"/>
    </row>
    <row r="13" spans="1:17" x14ac:dyDescent="0.2">
      <c r="A13" s="7">
        <v>36972</v>
      </c>
      <c r="B13" s="1" t="s">
        <v>18</v>
      </c>
      <c r="C13" s="1" t="s">
        <v>14</v>
      </c>
      <c r="D13" s="1">
        <v>255905</v>
      </c>
      <c r="E13" s="1">
        <v>2298</v>
      </c>
      <c r="F13" s="1">
        <v>5.34</v>
      </c>
      <c r="G13" s="6">
        <f t="shared" si="0"/>
        <v>12271.32</v>
      </c>
      <c r="J13" s="1"/>
      <c r="K13" s="1"/>
      <c r="L13" s="1"/>
      <c r="M13" s="127">
        <f t="shared" si="1"/>
        <v>-5.34</v>
      </c>
      <c r="N13" s="3">
        <f t="shared" si="2"/>
        <v>-2298</v>
      </c>
      <c r="P13" s="128"/>
    </row>
    <row r="14" spans="1:17" x14ac:dyDescent="0.2">
      <c r="A14" s="7">
        <v>36973</v>
      </c>
      <c r="B14" s="1" t="s">
        <v>18</v>
      </c>
      <c r="C14" s="1" t="s">
        <v>14</v>
      </c>
      <c r="D14" s="1">
        <v>255905</v>
      </c>
      <c r="E14" s="1">
        <v>14326</v>
      </c>
      <c r="F14" s="1">
        <v>5.25</v>
      </c>
      <c r="G14" s="6">
        <f t="shared" si="0"/>
        <v>75211.5</v>
      </c>
      <c r="J14" s="1"/>
      <c r="K14" s="1"/>
      <c r="L14" s="1"/>
      <c r="M14" s="127">
        <f t="shared" si="1"/>
        <v>-5.25</v>
      </c>
      <c r="N14" s="3">
        <f t="shared" si="2"/>
        <v>-14326</v>
      </c>
      <c r="P14" s="128"/>
    </row>
    <row r="15" spans="1:17" x14ac:dyDescent="0.2">
      <c r="A15" s="7">
        <v>36977</v>
      </c>
      <c r="B15" s="1" t="s">
        <v>18</v>
      </c>
      <c r="C15" s="1" t="s">
        <v>14</v>
      </c>
      <c r="D15" s="1">
        <v>255905</v>
      </c>
      <c r="E15" s="1">
        <v>8551</v>
      </c>
      <c r="F15" s="1">
        <v>5.4</v>
      </c>
      <c r="G15" s="6">
        <f t="shared" si="0"/>
        <v>46175.4</v>
      </c>
      <c r="J15" s="1"/>
      <c r="K15" s="1"/>
      <c r="L15" s="1"/>
      <c r="M15" s="127">
        <f t="shared" si="1"/>
        <v>-5.4</v>
      </c>
      <c r="N15" s="3">
        <f t="shared" si="2"/>
        <v>-8551</v>
      </c>
      <c r="P15" s="128"/>
    </row>
    <row r="16" spans="1:17" x14ac:dyDescent="0.2">
      <c r="A16" s="7">
        <v>36978</v>
      </c>
      <c r="B16" s="1" t="s">
        <v>18</v>
      </c>
      <c r="C16" s="1" t="s">
        <v>14</v>
      </c>
      <c r="D16" s="1">
        <v>255905</v>
      </c>
      <c r="E16" s="1">
        <v>1693</v>
      </c>
      <c r="F16" s="1">
        <v>5.59</v>
      </c>
      <c r="G16" s="6">
        <f t="shared" si="0"/>
        <v>9463.869999999999</v>
      </c>
      <c r="J16" s="1"/>
      <c r="K16" s="1"/>
      <c r="L16" s="1"/>
      <c r="M16" s="127">
        <f t="shared" si="1"/>
        <v>-5.59</v>
      </c>
      <c r="N16" s="3">
        <f t="shared" si="2"/>
        <v>-1693</v>
      </c>
      <c r="P16" s="128"/>
    </row>
    <row r="17" spans="1:16" x14ac:dyDescent="0.2">
      <c r="A17" s="7">
        <v>36979</v>
      </c>
      <c r="B17" s="1" t="s">
        <v>18</v>
      </c>
      <c r="C17" s="1" t="s">
        <v>14</v>
      </c>
      <c r="D17" s="1">
        <v>255905</v>
      </c>
      <c r="E17" s="1">
        <v>783</v>
      </c>
      <c r="F17" s="1">
        <v>5.8</v>
      </c>
      <c r="G17" s="6">
        <f t="shared" si="0"/>
        <v>4541.3999999999996</v>
      </c>
      <c r="J17" s="1"/>
      <c r="K17" s="1"/>
      <c r="L17" s="1"/>
      <c r="M17" s="127">
        <f t="shared" si="1"/>
        <v>-5.8</v>
      </c>
      <c r="N17" s="3">
        <f t="shared" si="2"/>
        <v>-783</v>
      </c>
      <c r="P17" s="128"/>
    </row>
    <row r="18" spans="1:16" x14ac:dyDescent="0.2">
      <c r="E18" s="1"/>
      <c r="F18" s="1"/>
      <c r="J18" s="1"/>
      <c r="K18" s="1"/>
      <c r="L18" s="1"/>
      <c r="M18" s="127"/>
    </row>
    <row r="19" spans="1:16" x14ac:dyDescent="0.2">
      <c r="A19" s="7">
        <v>36951</v>
      </c>
      <c r="B19" s="1" t="s">
        <v>18</v>
      </c>
      <c r="E19" s="1"/>
      <c r="F19" s="1"/>
      <c r="G19" s="1"/>
      <c r="H19" s="39" t="s">
        <v>14</v>
      </c>
      <c r="I19" s="1">
        <v>257324</v>
      </c>
      <c r="J19" s="3">
        <v>26428</v>
      </c>
      <c r="K19" s="80">
        <v>5.5</v>
      </c>
      <c r="L19" s="6">
        <f t="shared" ref="L19:L26" si="3">J19*K19</f>
        <v>145354</v>
      </c>
      <c r="M19" s="127">
        <f t="shared" si="1"/>
        <v>5.5</v>
      </c>
      <c r="N19" s="3">
        <f t="shared" si="2"/>
        <v>26428</v>
      </c>
    </row>
    <row r="20" spans="1:16" x14ac:dyDescent="0.2">
      <c r="A20" s="7">
        <v>36956</v>
      </c>
      <c r="B20" s="1" t="s">
        <v>18</v>
      </c>
      <c r="E20" s="1"/>
      <c r="F20" s="1"/>
      <c r="G20" s="1"/>
      <c r="H20" s="39" t="s">
        <v>14</v>
      </c>
      <c r="I20" s="1">
        <v>257324</v>
      </c>
      <c r="J20" s="3">
        <v>3369</v>
      </c>
      <c r="K20" s="80">
        <v>5.56</v>
      </c>
      <c r="L20" s="6">
        <f t="shared" si="3"/>
        <v>18731.64</v>
      </c>
      <c r="M20" s="127">
        <f t="shared" si="1"/>
        <v>5.56</v>
      </c>
      <c r="N20" s="3">
        <f t="shared" si="2"/>
        <v>3369</v>
      </c>
    </row>
    <row r="21" spans="1:16" x14ac:dyDescent="0.2">
      <c r="A21" s="7">
        <v>36957</v>
      </c>
      <c r="B21" s="1" t="s">
        <v>18</v>
      </c>
      <c r="E21" s="1"/>
      <c r="F21" s="1"/>
      <c r="G21" s="1"/>
      <c r="H21" s="39" t="s">
        <v>14</v>
      </c>
      <c r="I21" s="1">
        <v>257324</v>
      </c>
      <c r="J21" s="3">
        <v>54776</v>
      </c>
      <c r="K21" s="80">
        <v>5.52</v>
      </c>
      <c r="L21" s="6">
        <f t="shared" si="3"/>
        <v>302363.51999999996</v>
      </c>
      <c r="M21" s="127">
        <f t="shared" si="1"/>
        <v>5.52</v>
      </c>
      <c r="N21" s="3">
        <f t="shared" si="2"/>
        <v>54776</v>
      </c>
    </row>
    <row r="22" spans="1:16" x14ac:dyDescent="0.2">
      <c r="A22" s="7">
        <v>36959</v>
      </c>
      <c r="B22" s="1" t="s">
        <v>18</v>
      </c>
      <c r="E22" s="1"/>
      <c r="F22" s="1"/>
      <c r="G22" s="1"/>
      <c r="H22" s="39" t="s">
        <v>14</v>
      </c>
      <c r="I22" s="1">
        <v>257324</v>
      </c>
      <c r="J22" s="3">
        <v>2956</v>
      </c>
      <c r="K22" s="80">
        <v>5.48</v>
      </c>
      <c r="L22" s="6">
        <f t="shared" si="3"/>
        <v>16198.880000000001</v>
      </c>
      <c r="M22" s="127">
        <f t="shared" si="1"/>
        <v>5.48</v>
      </c>
      <c r="N22" s="3">
        <f t="shared" si="2"/>
        <v>2956</v>
      </c>
      <c r="P22" s="79"/>
    </row>
    <row r="23" spans="1:16" x14ac:dyDescent="0.2">
      <c r="A23" s="7">
        <v>36964</v>
      </c>
      <c r="B23" s="1" t="s">
        <v>18</v>
      </c>
      <c r="E23" s="1"/>
      <c r="F23" s="1"/>
      <c r="G23" s="1"/>
      <c r="H23" s="39" t="s">
        <v>14</v>
      </c>
      <c r="I23" s="1">
        <v>257324</v>
      </c>
      <c r="J23" s="3">
        <v>22445</v>
      </c>
      <c r="K23" s="80">
        <v>5.3</v>
      </c>
      <c r="L23" s="6">
        <f t="shared" si="3"/>
        <v>118958.5</v>
      </c>
      <c r="M23" s="127">
        <f t="shared" si="1"/>
        <v>5.3</v>
      </c>
      <c r="N23" s="3">
        <f t="shared" si="2"/>
        <v>22445</v>
      </c>
    </row>
    <row r="24" spans="1:16" x14ac:dyDescent="0.2">
      <c r="A24" s="7">
        <v>36966</v>
      </c>
      <c r="B24" s="1" t="s">
        <v>18</v>
      </c>
      <c r="E24" s="1"/>
      <c r="F24" s="1"/>
      <c r="G24" s="1"/>
      <c r="H24" s="39" t="s">
        <v>14</v>
      </c>
      <c r="I24" s="1">
        <v>257324</v>
      </c>
      <c r="J24" s="3">
        <v>5817</v>
      </c>
      <c r="K24" s="80">
        <v>5.13</v>
      </c>
      <c r="L24" s="6">
        <f t="shared" si="3"/>
        <v>29841.21</v>
      </c>
      <c r="M24" s="127">
        <f t="shared" si="1"/>
        <v>5.13</v>
      </c>
      <c r="N24" s="3">
        <f t="shared" si="2"/>
        <v>5817</v>
      </c>
    </row>
    <row r="25" spans="1:16" x14ac:dyDescent="0.2">
      <c r="A25" s="7">
        <v>36970</v>
      </c>
      <c r="B25" s="1" t="s">
        <v>18</v>
      </c>
      <c r="E25" s="1"/>
      <c r="F25" s="1"/>
      <c r="G25" s="1"/>
      <c r="H25" s="39" t="s">
        <v>14</v>
      </c>
      <c r="I25" s="1">
        <v>257324</v>
      </c>
      <c r="J25" s="3">
        <v>6704</v>
      </c>
      <c r="K25" s="80">
        <v>5.19</v>
      </c>
      <c r="L25" s="6">
        <f t="shared" si="3"/>
        <v>34793.760000000002</v>
      </c>
      <c r="M25" s="127">
        <f t="shared" si="1"/>
        <v>5.19</v>
      </c>
      <c r="N25" s="3">
        <f t="shared" si="2"/>
        <v>6704</v>
      </c>
    </row>
    <row r="26" spans="1:16" x14ac:dyDescent="0.2">
      <c r="A26" s="7">
        <v>36981</v>
      </c>
      <c r="B26" s="1" t="s">
        <v>18</v>
      </c>
      <c r="E26" s="1"/>
      <c r="F26" s="1"/>
      <c r="G26" s="1"/>
      <c r="H26" s="39" t="s">
        <v>14</v>
      </c>
      <c r="I26" s="1">
        <v>257324</v>
      </c>
      <c r="J26" s="3">
        <v>12</v>
      </c>
      <c r="K26" s="80">
        <v>5.5</v>
      </c>
      <c r="L26" s="6">
        <f t="shared" si="3"/>
        <v>66</v>
      </c>
      <c r="M26" s="127">
        <f t="shared" si="1"/>
        <v>5.5</v>
      </c>
      <c r="N26" s="3">
        <v>2114</v>
      </c>
      <c r="O26" s="3"/>
      <c r="P26" s="78" t="s">
        <v>214</v>
      </c>
    </row>
    <row r="27" spans="1:16" x14ac:dyDescent="0.2">
      <c r="E27" s="1"/>
      <c r="F27" s="1"/>
      <c r="G27" s="1"/>
      <c r="H27" s="39"/>
      <c r="M27" s="127"/>
      <c r="O27" s="3"/>
      <c r="P27" s="78" t="s">
        <v>215</v>
      </c>
    </row>
    <row r="28" spans="1:16" x14ac:dyDescent="0.2">
      <c r="E28" s="1"/>
      <c r="F28" s="1"/>
      <c r="G28" s="1"/>
      <c r="H28" s="39"/>
      <c r="M28" s="127"/>
      <c r="O28" s="3"/>
      <c r="P28" s="78"/>
    </row>
    <row r="29" spans="1:16" x14ac:dyDescent="0.2">
      <c r="E29" s="1"/>
      <c r="F29" s="1"/>
      <c r="G29" s="1"/>
      <c r="H29" s="39"/>
      <c r="M29" s="127"/>
      <c r="O29" s="3"/>
      <c r="P29" s="78"/>
    </row>
    <row r="30" spans="1:16" x14ac:dyDescent="0.2">
      <c r="E30" s="1"/>
      <c r="F30" s="1"/>
      <c r="G30" s="1"/>
      <c r="H30" s="39"/>
      <c r="M30" s="127"/>
      <c r="O30" s="3"/>
      <c r="P30" s="78"/>
    </row>
    <row r="31" spans="1:16" x14ac:dyDescent="0.2">
      <c r="C31" s="39"/>
      <c r="H31" s="39"/>
      <c r="M31" s="39"/>
    </row>
    <row r="32" spans="1:16" x14ac:dyDescent="0.2">
      <c r="C32" s="39"/>
      <c r="E32" s="108">
        <f>SUM(E7:E31)</f>
        <v>127645</v>
      </c>
      <c r="G32" s="6">
        <f>SUM(G7:G31)</f>
        <v>678932.09499999997</v>
      </c>
      <c r="H32" s="39"/>
      <c r="J32" s="108">
        <f>SUM(J19:J31)</f>
        <v>122507</v>
      </c>
      <c r="L32" s="6">
        <f>SUM(L19:L31)</f>
        <v>666307.51</v>
      </c>
      <c r="M32" s="39"/>
    </row>
    <row r="33" spans="1:16" x14ac:dyDescent="0.2">
      <c r="C33" s="39"/>
      <c r="H33" s="39"/>
      <c r="J33" s="22"/>
      <c r="M33" s="39"/>
    </row>
    <row r="34" spans="1:16" x14ac:dyDescent="0.2">
      <c r="C34" s="39"/>
      <c r="H34" s="39"/>
      <c r="J34" s="22"/>
      <c r="M34" s="39"/>
    </row>
    <row r="35" spans="1:16" x14ac:dyDescent="0.2">
      <c r="C35" s="39"/>
      <c r="H35" s="39"/>
      <c r="J35" s="22"/>
      <c r="M35" s="39"/>
    </row>
    <row r="36" spans="1:16" x14ac:dyDescent="0.2">
      <c r="A36" s="7" t="s">
        <v>212</v>
      </c>
      <c r="B36" s="1" t="s">
        <v>8</v>
      </c>
      <c r="C36" s="39" t="s">
        <v>199</v>
      </c>
      <c r="D36" s="1">
        <v>652002</v>
      </c>
      <c r="E36" s="3">
        <v>36000</v>
      </c>
      <c r="F36" s="80">
        <v>5.35</v>
      </c>
      <c r="G36" s="6">
        <f>+F36*E36</f>
        <v>192600</v>
      </c>
      <c r="H36" s="39" t="s">
        <v>199</v>
      </c>
      <c r="I36" s="1">
        <v>651994</v>
      </c>
      <c r="J36" s="3">
        <v>36000</v>
      </c>
      <c r="K36" s="80">
        <v>5.33</v>
      </c>
      <c r="L36" s="6">
        <f>+K36*J36</f>
        <v>191880</v>
      </c>
      <c r="M36" s="127">
        <f>+L36-G36</f>
        <v>-720</v>
      </c>
      <c r="N36" s="3">
        <v>36000</v>
      </c>
      <c r="P36" s="78" t="s">
        <v>213</v>
      </c>
    </row>
    <row r="37" spans="1:16" x14ac:dyDescent="0.2">
      <c r="C37" s="39"/>
      <c r="H37" s="39"/>
      <c r="M37" s="39"/>
    </row>
    <row r="38" spans="1:16" x14ac:dyDescent="0.2">
      <c r="C38" s="39"/>
      <c r="H38" s="39"/>
      <c r="M38" s="39"/>
    </row>
    <row r="39" spans="1:16" x14ac:dyDescent="0.2">
      <c r="C39" s="39"/>
      <c r="H39" s="39"/>
      <c r="M39" s="39"/>
      <c r="P39" s="6"/>
    </row>
    <row r="40" spans="1:16" x14ac:dyDescent="0.2">
      <c r="C40" s="39"/>
      <c r="H40" s="39"/>
      <c r="M40" s="39"/>
    </row>
    <row r="41" spans="1:16" x14ac:dyDescent="0.2">
      <c r="C41" s="39"/>
      <c r="H41" s="39"/>
      <c r="M41" s="39"/>
    </row>
    <row r="42" spans="1:16" x14ac:dyDescent="0.2">
      <c r="C42" s="39"/>
      <c r="H42" s="39"/>
      <c r="M42" s="39"/>
    </row>
    <row r="43" spans="1:16" x14ac:dyDescent="0.2">
      <c r="C43" s="39"/>
      <c r="H43" s="39"/>
      <c r="M43" s="39"/>
    </row>
    <row r="44" spans="1:16" x14ac:dyDescent="0.2">
      <c r="C44" s="39"/>
      <c r="H44" s="39"/>
      <c r="M44" s="39"/>
    </row>
    <row r="45" spans="1:16" x14ac:dyDescent="0.2">
      <c r="C45" s="39"/>
      <c r="H45" s="39"/>
      <c r="M45" s="39"/>
      <c r="P45" s="1" t="s">
        <v>202</v>
      </c>
    </row>
    <row r="46" spans="1:16" x14ac:dyDescent="0.2">
      <c r="C46" s="39"/>
      <c r="H46" s="39"/>
      <c r="M46" s="39"/>
    </row>
  </sheetData>
  <mergeCells count="2">
    <mergeCell ref="C1:G1"/>
    <mergeCell ref="H1:L1"/>
  </mergeCells>
  <phoneticPr fontId="0" type="noConversion"/>
  <hyperlinks>
    <hyperlink ref="P26" r:id="rId1" display="43234@309=$3,891.06"/>
  </hyperlinks>
  <pageMargins left="0.75" right="0.75" top="1" bottom="1" header="0.5" footer="0.5"/>
  <pageSetup orientation="portrait" r:id="rId2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opLeftCell="F9" workbookViewId="0">
      <selection activeCell="M27" sqref="M27"/>
    </sheetView>
  </sheetViews>
  <sheetFormatPr defaultRowHeight="11.25" x14ac:dyDescent="0.2"/>
  <cols>
    <col min="1" max="1" width="9.42578125" style="7" bestFit="1" customWidth="1"/>
    <col min="2" max="2" width="9.140625" style="1"/>
    <col min="3" max="3" width="5.85546875" style="1" bestFit="1" customWidth="1"/>
    <col min="4" max="4" width="6.5703125" style="1" bestFit="1" customWidth="1"/>
    <col min="5" max="5" width="9.140625" style="3"/>
    <col min="6" max="6" width="9.140625" style="80"/>
    <col min="7" max="7" width="13.85546875" style="6" customWidth="1"/>
    <col min="8" max="8" width="9.28515625" style="1" bestFit="1" customWidth="1"/>
    <col min="9" max="9" width="6.5703125" style="1" bestFit="1" customWidth="1"/>
    <col min="10" max="10" width="7.42578125" style="3" bestFit="1" customWidth="1"/>
    <col min="11" max="11" width="8.140625" style="80" bestFit="1" customWidth="1"/>
    <col min="12" max="12" width="11.42578125" style="6" bestFit="1" customWidth="1"/>
    <col min="13" max="13" width="10.140625" style="1" bestFit="1" customWidth="1"/>
    <col min="14" max="14" width="7" style="3" bestFit="1" customWidth="1"/>
    <col min="15" max="15" width="9.140625" style="88"/>
    <col min="16" max="16" width="21" style="1" bestFit="1" customWidth="1"/>
    <col min="17" max="17" width="26.85546875" style="30" customWidth="1"/>
    <col min="18" max="16384" width="9.140625" style="1"/>
  </cols>
  <sheetData>
    <row r="1" spans="1:17" x14ac:dyDescent="0.2">
      <c r="B1" s="2"/>
      <c r="C1" s="181"/>
      <c r="D1" s="182"/>
      <c r="E1" s="182"/>
      <c r="F1" s="182"/>
      <c r="G1" s="183"/>
      <c r="H1" s="181"/>
      <c r="I1" s="182"/>
      <c r="J1" s="182"/>
      <c r="K1" s="182"/>
      <c r="L1" s="183"/>
      <c r="M1" s="4"/>
      <c r="N1" s="8"/>
      <c r="O1" s="4"/>
      <c r="P1" s="2"/>
      <c r="Q1" s="32"/>
    </row>
    <row r="2" spans="1:17" s="2" customFormat="1" x14ac:dyDescent="0.2">
      <c r="A2" s="9"/>
      <c r="B2" s="10"/>
      <c r="C2" s="38"/>
      <c r="D2" s="10"/>
      <c r="E2" s="11"/>
      <c r="F2" s="27"/>
      <c r="G2" s="13"/>
      <c r="H2" s="36"/>
      <c r="I2" s="10"/>
      <c r="J2" s="11"/>
      <c r="K2" s="27"/>
      <c r="L2" s="13"/>
      <c r="M2" s="49"/>
      <c r="N2" s="11"/>
      <c r="O2" s="12"/>
      <c r="P2" s="10"/>
      <c r="Q2" s="31"/>
    </row>
    <row r="3" spans="1:17" x14ac:dyDescent="0.2">
      <c r="C3" s="39"/>
      <c r="H3" s="39"/>
      <c r="M3" s="127"/>
      <c r="Q3" s="31"/>
    </row>
    <row r="4" spans="1:17" x14ac:dyDescent="0.2">
      <c r="C4" s="39"/>
      <c r="H4" s="39"/>
      <c r="M4" s="127"/>
    </row>
    <row r="5" spans="1:17" x14ac:dyDescent="0.2">
      <c r="B5" s="1" t="s">
        <v>6</v>
      </c>
      <c r="C5" s="39" t="s">
        <v>1</v>
      </c>
      <c r="H5" s="39" t="s">
        <v>5</v>
      </c>
      <c r="M5" s="127" t="s">
        <v>9</v>
      </c>
      <c r="N5" s="3" t="s">
        <v>10</v>
      </c>
      <c r="Q5" s="30" t="s">
        <v>57</v>
      </c>
    </row>
    <row r="6" spans="1:17" x14ac:dyDescent="0.2">
      <c r="A6" s="7" t="s">
        <v>0</v>
      </c>
      <c r="B6" s="1" t="s">
        <v>7</v>
      </c>
      <c r="C6" s="39" t="s">
        <v>12</v>
      </c>
      <c r="D6" s="1" t="s">
        <v>2</v>
      </c>
      <c r="E6" s="3" t="s">
        <v>3</v>
      </c>
      <c r="F6" s="80" t="s">
        <v>4</v>
      </c>
      <c r="G6" s="6" t="s">
        <v>22</v>
      </c>
      <c r="H6" s="39" t="s">
        <v>12</v>
      </c>
      <c r="I6" s="1" t="s">
        <v>2</v>
      </c>
      <c r="J6" s="3" t="s">
        <v>3</v>
      </c>
      <c r="K6" s="80" t="s">
        <v>4</v>
      </c>
      <c r="L6" s="6" t="s">
        <v>22</v>
      </c>
      <c r="M6" s="127"/>
      <c r="N6" s="3" t="s">
        <v>3</v>
      </c>
      <c r="O6" s="88" t="s">
        <v>4</v>
      </c>
      <c r="P6" s="1" t="s">
        <v>11</v>
      </c>
      <c r="Q6" s="30" t="s">
        <v>55</v>
      </c>
    </row>
    <row r="7" spans="1:17" x14ac:dyDescent="0.2">
      <c r="A7" s="7">
        <v>36984</v>
      </c>
      <c r="B7" s="1" t="s">
        <v>18</v>
      </c>
      <c r="C7" s="1" t="s">
        <v>199</v>
      </c>
      <c r="D7" s="1">
        <v>257324</v>
      </c>
      <c r="E7" s="1">
        <v>3664</v>
      </c>
      <c r="F7" s="1">
        <v>5.14</v>
      </c>
      <c r="G7" s="6">
        <f>+F7*E7</f>
        <v>18832.96</v>
      </c>
      <c r="H7" s="39"/>
      <c r="M7" s="127">
        <f t="shared" ref="M7:M14" si="0">+K7-F7</f>
        <v>-5.14</v>
      </c>
      <c r="N7" s="3">
        <f>+J7-E7</f>
        <v>-3664</v>
      </c>
      <c r="Q7" s="30" t="s">
        <v>56</v>
      </c>
    </row>
    <row r="8" spans="1:17" x14ac:dyDescent="0.2">
      <c r="A8" s="7">
        <v>36986</v>
      </c>
      <c r="B8" s="1" t="s">
        <v>18</v>
      </c>
      <c r="C8" s="1" t="s">
        <v>199</v>
      </c>
      <c r="D8" s="1">
        <v>257324</v>
      </c>
      <c r="E8" s="1">
        <v>28081</v>
      </c>
      <c r="F8" s="1">
        <v>5.34</v>
      </c>
      <c r="G8" s="6">
        <f t="shared" ref="G8:G14" si="1">+F8*E8</f>
        <v>149952.54</v>
      </c>
      <c r="H8" s="39"/>
      <c r="M8" s="127">
        <f t="shared" si="0"/>
        <v>-5.34</v>
      </c>
      <c r="N8" s="3">
        <f t="shared" ref="N8:N25" si="2">+J8-E8</f>
        <v>-28081</v>
      </c>
    </row>
    <row r="9" spans="1:17" x14ac:dyDescent="0.2">
      <c r="A9" s="7">
        <v>36998</v>
      </c>
      <c r="B9" s="1" t="s">
        <v>18</v>
      </c>
      <c r="C9" s="1" t="s">
        <v>199</v>
      </c>
      <c r="D9" s="1">
        <v>257324</v>
      </c>
      <c r="E9" s="1">
        <v>1094</v>
      </c>
      <c r="F9" s="1">
        <v>5.6</v>
      </c>
      <c r="G9" s="6">
        <f t="shared" si="1"/>
        <v>6126.4</v>
      </c>
      <c r="H9" s="39"/>
      <c r="M9" s="127">
        <f t="shared" si="0"/>
        <v>-5.6</v>
      </c>
      <c r="N9" s="3">
        <f t="shared" si="2"/>
        <v>-1094</v>
      </c>
    </row>
    <row r="10" spans="1:17" x14ac:dyDescent="0.2">
      <c r="A10" s="7" t="s">
        <v>30</v>
      </c>
      <c r="B10" s="1" t="s">
        <v>18</v>
      </c>
      <c r="C10" s="1" t="s">
        <v>199</v>
      </c>
      <c r="D10" s="1">
        <v>257324</v>
      </c>
      <c r="E10" s="1">
        <v>1599</v>
      </c>
      <c r="F10" s="1">
        <v>5.12</v>
      </c>
      <c r="G10" s="6">
        <f t="shared" si="1"/>
        <v>8186.88</v>
      </c>
      <c r="H10" s="39"/>
      <c r="M10" s="127">
        <f t="shared" si="0"/>
        <v>-5.12</v>
      </c>
      <c r="N10" s="3">
        <f t="shared" si="2"/>
        <v>-1599</v>
      </c>
      <c r="P10" s="128"/>
    </row>
    <row r="11" spans="1:17" x14ac:dyDescent="0.2">
      <c r="A11" s="7">
        <v>37006</v>
      </c>
      <c r="B11" s="1" t="s">
        <v>18</v>
      </c>
      <c r="C11" s="1" t="s">
        <v>199</v>
      </c>
      <c r="D11" s="1">
        <v>257324</v>
      </c>
      <c r="E11" s="1">
        <v>5000</v>
      </c>
      <c r="F11" s="1">
        <v>5.22</v>
      </c>
      <c r="G11" s="6">
        <f t="shared" si="1"/>
        <v>26100</v>
      </c>
      <c r="J11" s="1"/>
      <c r="K11" s="1"/>
      <c r="L11" s="1"/>
      <c r="M11" s="127">
        <f t="shared" si="0"/>
        <v>-5.22</v>
      </c>
      <c r="N11" s="3">
        <f t="shared" si="2"/>
        <v>-5000</v>
      </c>
      <c r="P11" s="128"/>
    </row>
    <row r="12" spans="1:17" x14ac:dyDescent="0.2">
      <c r="A12" s="7">
        <v>37007</v>
      </c>
      <c r="B12" s="1" t="s">
        <v>18</v>
      </c>
      <c r="C12" s="1" t="s">
        <v>199</v>
      </c>
      <c r="D12" s="1">
        <v>257324</v>
      </c>
      <c r="E12" s="1">
        <v>5000</v>
      </c>
      <c r="F12" s="1">
        <v>5.15</v>
      </c>
      <c r="G12" s="6">
        <f t="shared" si="1"/>
        <v>25750</v>
      </c>
      <c r="J12" s="1"/>
      <c r="K12" s="1"/>
      <c r="L12" s="1"/>
      <c r="M12" s="127">
        <f t="shared" si="0"/>
        <v>-5.15</v>
      </c>
      <c r="N12" s="3">
        <f t="shared" si="2"/>
        <v>-5000</v>
      </c>
      <c r="P12" s="128"/>
    </row>
    <row r="13" spans="1:17" x14ac:dyDescent="0.2">
      <c r="A13" s="7">
        <v>37008</v>
      </c>
      <c r="B13" s="1" t="s">
        <v>18</v>
      </c>
      <c r="C13" s="1" t="s">
        <v>199</v>
      </c>
      <c r="D13" s="1">
        <v>257324</v>
      </c>
      <c r="E13" s="1">
        <v>4995</v>
      </c>
      <c r="F13" s="1">
        <v>5.0199999999999996</v>
      </c>
      <c r="G13" s="6">
        <f t="shared" si="1"/>
        <v>25074.899999999998</v>
      </c>
      <c r="J13" s="1"/>
      <c r="K13" s="1"/>
      <c r="L13" s="1"/>
      <c r="M13" s="127">
        <f t="shared" si="0"/>
        <v>-5.0199999999999996</v>
      </c>
      <c r="N13" s="3">
        <f t="shared" si="2"/>
        <v>-4995</v>
      </c>
      <c r="P13" s="128"/>
    </row>
    <row r="14" spans="1:17" x14ac:dyDescent="0.2">
      <c r="A14" s="7" t="s">
        <v>217</v>
      </c>
      <c r="B14" s="1" t="s">
        <v>18</v>
      </c>
      <c r="C14" s="1" t="s">
        <v>199</v>
      </c>
      <c r="D14" s="1">
        <v>257324</v>
      </c>
      <c r="E14" s="1">
        <v>15000</v>
      </c>
      <c r="F14" s="1">
        <v>4.8899999999999997</v>
      </c>
      <c r="G14" s="6">
        <f t="shared" si="1"/>
        <v>73350</v>
      </c>
      <c r="J14" s="1"/>
      <c r="K14" s="1"/>
      <c r="L14" s="1"/>
      <c r="M14" s="127">
        <f t="shared" si="0"/>
        <v>-4.8899999999999997</v>
      </c>
      <c r="N14" s="3">
        <f t="shared" si="2"/>
        <v>-15000</v>
      </c>
      <c r="P14" s="128"/>
    </row>
    <row r="15" spans="1:17" x14ac:dyDescent="0.2">
      <c r="E15" s="133">
        <f>SUM(E7:E14)</f>
        <v>64433</v>
      </c>
      <c r="G15" s="134">
        <f>SUM(G7:G14)</f>
        <v>333373.68</v>
      </c>
      <c r="J15" s="1"/>
      <c r="K15" s="1"/>
      <c r="L15" s="1"/>
      <c r="M15" s="127"/>
      <c r="P15" s="128"/>
    </row>
    <row r="16" spans="1:17" x14ac:dyDescent="0.2">
      <c r="E16" s="1"/>
      <c r="F16" s="1"/>
      <c r="J16" s="1"/>
      <c r="K16" s="1"/>
      <c r="L16" s="1"/>
      <c r="M16" s="127"/>
      <c r="P16" s="128"/>
    </row>
    <row r="17" spans="1:16" x14ac:dyDescent="0.2">
      <c r="E17" s="1"/>
      <c r="F17" s="1"/>
      <c r="J17" s="1"/>
      <c r="K17" s="1"/>
      <c r="L17" s="1"/>
      <c r="M17" s="127"/>
      <c r="P17" s="128"/>
    </row>
    <row r="18" spans="1:16" x14ac:dyDescent="0.2">
      <c r="A18" s="7" t="s">
        <v>104</v>
      </c>
      <c r="B18" s="1" t="s">
        <v>18</v>
      </c>
      <c r="E18" s="1"/>
      <c r="F18" s="1"/>
      <c r="H18" s="1" t="s">
        <v>199</v>
      </c>
      <c r="I18" s="1">
        <v>255905</v>
      </c>
      <c r="J18" s="1">
        <v>24430</v>
      </c>
      <c r="K18" s="1">
        <v>5.45</v>
      </c>
      <c r="L18" s="135">
        <f>+K18*J18</f>
        <v>133143.5</v>
      </c>
      <c r="M18" s="127">
        <f t="shared" ref="M18:M25" si="3">+K18-F18</f>
        <v>5.45</v>
      </c>
      <c r="N18" s="3">
        <f t="shared" si="2"/>
        <v>24430</v>
      </c>
    </row>
    <row r="19" spans="1:16" x14ac:dyDescent="0.2">
      <c r="A19" s="7">
        <v>36985</v>
      </c>
      <c r="B19" s="1" t="s">
        <v>18</v>
      </c>
      <c r="E19" s="1"/>
      <c r="F19" s="1"/>
      <c r="H19" s="39" t="s">
        <v>199</v>
      </c>
      <c r="I19" s="1">
        <v>255905</v>
      </c>
      <c r="J19" s="3">
        <v>385</v>
      </c>
      <c r="K19" s="80">
        <v>5.32</v>
      </c>
      <c r="L19" s="135">
        <f t="shared" ref="L19:L25" si="4">+K19*J19</f>
        <v>2048.2000000000003</v>
      </c>
      <c r="M19" s="127">
        <f t="shared" si="3"/>
        <v>5.32</v>
      </c>
      <c r="N19" s="3">
        <f t="shared" si="2"/>
        <v>385</v>
      </c>
      <c r="P19" s="78" t="s">
        <v>248</v>
      </c>
    </row>
    <row r="20" spans="1:16" x14ac:dyDescent="0.2">
      <c r="A20" s="7">
        <v>36987</v>
      </c>
      <c r="B20" s="1" t="s">
        <v>18</v>
      </c>
      <c r="E20" s="1"/>
      <c r="F20" s="1"/>
      <c r="H20" s="39" t="s">
        <v>199</v>
      </c>
      <c r="I20" s="1">
        <v>255905</v>
      </c>
      <c r="J20" s="3">
        <v>28081</v>
      </c>
      <c r="K20" s="80">
        <v>5.3449999999999998</v>
      </c>
      <c r="L20" s="135">
        <f t="shared" si="4"/>
        <v>150092.94500000001</v>
      </c>
      <c r="M20" s="127">
        <f t="shared" si="3"/>
        <v>5.3449999999999998</v>
      </c>
      <c r="N20" s="3">
        <f t="shared" si="2"/>
        <v>28081</v>
      </c>
      <c r="P20" s="148">
        <v>8337.06</v>
      </c>
    </row>
    <row r="21" spans="1:16" x14ac:dyDescent="0.2">
      <c r="A21" s="7">
        <v>36992</v>
      </c>
      <c r="B21" s="1" t="s">
        <v>18</v>
      </c>
      <c r="E21" s="1"/>
      <c r="F21" s="1"/>
      <c r="H21" s="39" t="s">
        <v>199</v>
      </c>
      <c r="I21" s="1">
        <v>255905</v>
      </c>
      <c r="J21" s="3">
        <v>1611</v>
      </c>
      <c r="K21" s="80">
        <v>5.62</v>
      </c>
      <c r="L21" s="135">
        <f t="shared" si="4"/>
        <v>9053.82</v>
      </c>
      <c r="M21" s="127">
        <f t="shared" si="3"/>
        <v>5.62</v>
      </c>
      <c r="N21" s="3">
        <f t="shared" si="2"/>
        <v>1611</v>
      </c>
    </row>
    <row r="22" spans="1:16" x14ac:dyDescent="0.2">
      <c r="A22" s="7">
        <v>36993</v>
      </c>
      <c r="B22" s="1" t="s">
        <v>18</v>
      </c>
      <c r="E22" s="1"/>
      <c r="F22" s="1"/>
      <c r="G22" s="1"/>
      <c r="H22" s="39" t="s">
        <v>199</v>
      </c>
      <c r="I22" s="1">
        <v>255905</v>
      </c>
      <c r="J22" s="3">
        <v>855</v>
      </c>
      <c r="K22" s="80">
        <v>5.5350000000000001</v>
      </c>
      <c r="L22" s="135">
        <f t="shared" si="4"/>
        <v>4732.4250000000002</v>
      </c>
      <c r="M22" s="127">
        <f t="shared" si="3"/>
        <v>5.5350000000000001</v>
      </c>
      <c r="N22" s="3">
        <f t="shared" si="2"/>
        <v>855</v>
      </c>
      <c r="P22" s="79"/>
    </row>
    <row r="23" spans="1:16" x14ac:dyDescent="0.2">
      <c r="A23" s="7">
        <v>36999</v>
      </c>
      <c r="B23" s="1" t="s">
        <v>18</v>
      </c>
      <c r="E23" s="1"/>
      <c r="F23" s="1"/>
      <c r="G23" s="1"/>
      <c r="H23" s="39" t="s">
        <v>199</v>
      </c>
      <c r="I23" s="1">
        <v>255905</v>
      </c>
      <c r="J23" s="3">
        <v>1263</v>
      </c>
      <c r="K23" s="80">
        <v>5.45</v>
      </c>
      <c r="L23" s="135">
        <f t="shared" si="4"/>
        <v>6883.35</v>
      </c>
      <c r="M23" s="127">
        <f t="shared" si="3"/>
        <v>5.45</v>
      </c>
      <c r="N23" s="3">
        <f t="shared" si="2"/>
        <v>1263</v>
      </c>
    </row>
    <row r="24" spans="1:16" x14ac:dyDescent="0.2">
      <c r="A24" s="7">
        <v>37001</v>
      </c>
      <c r="B24" s="1" t="s">
        <v>18</v>
      </c>
      <c r="E24" s="1"/>
      <c r="F24" s="1"/>
      <c r="G24" s="1"/>
      <c r="H24" s="39" t="s">
        <v>199</v>
      </c>
      <c r="I24" s="1">
        <v>255905</v>
      </c>
      <c r="J24" s="3">
        <v>5566</v>
      </c>
      <c r="K24" s="80">
        <v>5.19</v>
      </c>
      <c r="L24" s="135">
        <f t="shared" si="4"/>
        <v>28887.54</v>
      </c>
      <c r="M24" s="127">
        <f t="shared" si="3"/>
        <v>5.19</v>
      </c>
      <c r="N24" s="3">
        <f t="shared" si="2"/>
        <v>5566</v>
      </c>
    </row>
    <row r="25" spans="1:16" x14ac:dyDescent="0.2">
      <c r="A25" s="7">
        <v>37005</v>
      </c>
      <c r="B25" s="1" t="s">
        <v>18</v>
      </c>
      <c r="E25" s="1"/>
      <c r="F25" s="1"/>
      <c r="G25" s="1"/>
      <c r="H25" s="39" t="s">
        <v>199</v>
      </c>
      <c r="I25" s="1">
        <v>255905</v>
      </c>
      <c r="J25" s="3">
        <v>24631</v>
      </c>
      <c r="K25" s="80">
        <v>5.14</v>
      </c>
      <c r="L25" s="135">
        <f t="shared" si="4"/>
        <v>126603.34</v>
      </c>
      <c r="M25" s="127">
        <f t="shared" si="3"/>
        <v>5.14</v>
      </c>
      <c r="N25" s="3">
        <f t="shared" si="2"/>
        <v>24631</v>
      </c>
    </row>
    <row r="26" spans="1:16" x14ac:dyDescent="0.2">
      <c r="E26" s="1"/>
      <c r="F26" s="1"/>
      <c r="G26" s="1"/>
      <c r="H26" s="39"/>
      <c r="J26" s="133">
        <f>SUM(J18:J25)</f>
        <v>86822</v>
      </c>
      <c r="K26" s="136"/>
      <c r="L26" s="134">
        <f>SUM(L18:L25)</f>
        <v>461445.12</v>
      </c>
      <c r="M26" s="127"/>
      <c r="O26" s="3"/>
      <c r="P26" s="78" t="s">
        <v>244</v>
      </c>
    </row>
    <row r="27" spans="1:16" x14ac:dyDescent="0.2">
      <c r="E27" s="1"/>
      <c r="F27" s="1"/>
      <c r="G27" s="1"/>
      <c r="H27" s="39"/>
      <c r="L27" s="135"/>
      <c r="M27" s="131">
        <f>+L26-G15</f>
        <v>128071.44</v>
      </c>
      <c r="O27" s="3"/>
      <c r="P27" s="78" t="s">
        <v>245</v>
      </c>
    </row>
    <row r="28" spans="1:16" x14ac:dyDescent="0.2">
      <c r="E28" s="1"/>
      <c r="F28" s="1"/>
      <c r="G28" s="1"/>
      <c r="H28" s="39"/>
      <c r="M28" s="127"/>
      <c r="O28" s="3"/>
      <c r="P28" s="78" t="s">
        <v>247</v>
      </c>
    </row>
    <row r="29" spans="1:16" x14ac:dyDescent="0.2">
      <c r="E29" s="1"/>
      <c r="F29" s="1"/>
      <c r="G29" s="1"/>
      <c r="H29" s="39"/>
      <c r="M29" s="127"/>
      <c r="O29" s="3"/>
      <c r="P29" s="78"/>
    </row>
    <row r="30" spans="1:16" x14ac:dyDescent="0.2">
      <c r="E30" s="1"/>
      <c r="F30" s="1"/>
      <c r="G30" s="1"/>
      <c r="H30" s="39"/>
      <c r="M30" s="127"/>
      <c r="O30" s="3"/>
      <c r="P30" s="78"/>
    </row>
    <row r="31" spans="1:16" x14ac:dyDescent="0.2">
      <c r="C31" s="39"/>
      <c r="H31" s="39"/>
      <c r="M31" s="39"/>
    </row>
    <row r="32" spans="1:16" x14ac:dyDescent="0.2">
      <c r="C32" s="39"/>
      <c r="H32" s="39"/>
      <c r="M32" s="39"/>
    </row>
    <row r="33" spans="1:16" x14ac:dyDescent="0.2">
      <c r="C33" s="39"/>
      <c r="H33" s="39"/>
      <c r="J33" s="22"/>
      <c r="M33" s="39"/>
    </row>
    <row r="34" spans="1:16" x14ac:dyDescent="0.2">
      <c r="C34" s="39"/>
      <c r="H34" s="39"/>
      <c r="J34" s="22"/>
      <c r="M34" s="39"/>
    </row>
    <row r="35" spans="1:16" x14ac:dyDescent="0.2">
      <c r="C35" s="39"/>
      <c r="H35" s="39"/>
      <c r="J35" s="22"/>
      <c r="M35" s="39"/>
    </row>
    <row r="36" spans="1:16" x14ac:dyDescent="0.2">
      <c r="A36" s="7">
        <v>36988</v>
      </c>
      <c r="B36" s="1" t="s">
        <v>8</v>
      </c>
      <c r="C36" s="39" t="s">
        <v>199</v>
      </c>
      <c r="D36" s="1">
        <v>720516</v>
      </c>
      <c r="E36" s="3">
        <v>24897</v>
      </c>
      <c r="F36" s="80">
        <v>5.4649999999999999</v>
      </c>
      <c r="G36" s="6">
        <f>+F36*E36</f>
        <v>136062.10500000001</v>
      </c>
      <c r="H36" s="39" t="s">
        <v>199</v>
      </c>
      <c r="I36" s="1">
        <v>720517</v>
      </c>
      <c r="J36" s="3">
        <v>24897</v>
      </c>
      <c r="K36" s="80">
        <v>5.4550000000000001</v>
      </c>
      <c r="L36" s="6">
        <f>+K36*J36</f>
        <v>135813.13500000001</v>
      </c>
      <c r="M36" s="127"/>
    </row>
    <row r="37" spans="1:16" x14ac:dyDescent="0.2">
      <c r="A37" s="7">
        <v>36989</v>
      </c>
      <c r="B37" s="1" t="s">
        <v>8</v>
      </c>
      <c r="C37" s="39" t="s">
        <v>199</v>
      </c>
      <c r="D37" s="1">
        <v>720516</v>
      </c>
      <c r="E37" s="3">
        <v>24897</v>
      </c>
      <c r="F37" s="80">
        <v>5.4649999999999999</v>
      </c>
      <c r="G37" s="6">
        <f>+F37*E37</f>
        <v>136062.10500000001</v>
      </c>
      <c r="H37" s="39" t="s">
        <v>199</v>
      </c>
      <c r="I37" s="1">
        <v>720517</v>
      </c>
      <c r="J37" s="3">
        <v>24897</v>
      </c>
      <c r="K37" s="80">
        <v>5.4550000000000001</v>
      </c>
      <c r="L37" s="6">
        <f>+K37*J37</f>
        <v>135813.13500000001</v>
      </c>
      <c r="M37" s="39"/>
    </row>
    <row r="38" spans="1:16" x14ac:dyDescent="0.2">
      <c r="A38" s="7">
        <v>36990</v>
      </c>
      <c r="B38" s="1" t="s">
        <v>8</v>
      </c>
      <c r="C38" s="39" t="s">
        <v>199</v>
      </c>
      <c r="D38" s="1">
        <v>720516</v>
      </c>
      <c r="E38" s="122">
        <v>24897</v>
      </c>
      <c r="F38" s="80">
        <v>5.4649999999999999</v>
      </c>
      <c r="G38" s="129">
        <f>+F38*E38</f>
        <v>136062.10500000001</v>
      </c>
      <c r="H38" s="39" t="s">
        <v>199</v>
      </c>
      <c r="I38" s="1">
        <v>720517</v>
      </c>
      <c r="J38" s="122">
        <v>24897</v>
      </c>
      <c r="K38" s="80">
        <v>5.4550000000000001</v>
      </c>
      <c r="L38" s="129">
        <f>+K38*J38</f>
        <v>135813.13500000001</v>
      </c>
      <c r="M38" s="39"/>
    </row>
    <row r="39" spans="1:16" x14ac:dyDescent="0.2">
      <c r="C39" s="39"/>
      <c r="E39" s="132">
        <f>SUM(E36:E38)</f>
        <v>74691</v>
      </c>
      <c r="G39" s="130">
        <f>SUM(G36:G38)</f>
        <v>408186.31500000006</v>
      </c>
      <c r="H39" s="39"/>
      <c r="J39" s="132">
        <f>SUM(J36:J38)</f>
        <v>74691</v>
      </c>
      <c r="L39" s="130">
        <f>SUM(L36:L38)</f>
        <v>407439.40500000003</v>
      </c>
      <c r="M39" s="131">
        <f>+L39-G39</f>
        <v>-746.9100000000326</v>
      </c>
      <c r="P39" s="78" t="s">
        <v>216</v>
      </c>
    </row>
    <row r="40" spans="1:16" x14ac:dyDescent="0.2">
      <c r="C40" s="39"/>
      <c r="H40" s="39"/>
      <c r="M40" s="39"/>
    </row>
    <row r="41" spans="1:16" x14ac:dyDescent="0.2">
      <c r="C41" s="39"/>
      <c r="H41" s="39"/>
      <c r="M41" s="39"/>
    </row>
    <row r="42" spans="1:16" x14ac:dyDescent="0.2">
      <c r="C42" s="39"/>
      <c r="H42" s="39"/>
      <c r="M42" s="39"/>
    </row>
    <row r="43" spans="1:16" x14ac:dyDescent="0.2">
      <c r="A43" s="7" t="s">
        <v>242</v>
      </c>
      <c r="B43" s="1" t="s">
        <v>218</v>
      </c>
      <c r="C43" s="39" t="s">
        <v>13</v>
      </c>
      <c r="D43" s="1">
        <v>257324</v>
      </c>
      <c r="E43" s="3">
        <v>34839</v>
      </c>
      <c r="F43" s="80">
        <v>5.51</v>
      </c>
      <c r="G43" s="6">
        <f>+F43*E43</f>
        <v>191962.88999999998</v>
      </c>
      <c r="H43" s="39" t="s">
        <v>14</v>
      </c>
      <c r="I43" s="1">
        <v>255905</v>
      </c>
      <c r="J43" s="3">
        <v>20697</v>
      </c>
      <c r="K43" s="80">
        <v>5.54</v>
      </c>
      <c r="L43" s="6">
        <f>+K43*J43</f>
        <v>114661.38</v>
      </c>
      <c r="M43" s="39"/>
    </row>
    <row r="44" spans="1:16" x14ac:dyDescent="0.2">
      <c r="C44" s="39"/>
      <c r="H44" s="39"/>
      <c r="M44" s="131">
        <f>+L43-G43</f>
        <v>-77301.50999999998</v>
      </c>
      <c r="N44" s="3" t="s">
        <v>243</v>
      </c>
    </row>
    <row r="45" spans="1:16" x14ac:dyDescent="0.2">
      <c r="C45" s="39"/>
      <c r="H45" s="39"/>
      <c r="M45" s="39"/>
      <c r="P45" s="78" t="s">
        <v>246</v>
      </c>
    </row>
    <row r="46" spans="1:16" x14ac:dyDescent="0.2">
      <c r="C46" s="39"/>
      <c r="H46" s="39"/>
      <c r="M46" s="39"/>
    </row>
  </sheetData>
  <mergeCells count="2">
    <mergeCell ref="C1:G1"/>
    <mergeCell ref="H1:L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0"/>
  <sheetViews>
    <sheetView topLeftCell="C70" workbookViewId="0">
      <selection activeCell="A32" sqref="A1:IV65536"/>
    </sheetView>
  </sheetViews>
  <sheetFormatPr defaultRowHeight="11.25" x14ac:dyDescent="0.2"/>
  <cols>
    <col min="1" max="1" width="9.42578125" style="7" bestFit="1" customWidth="1"/>
    <col min="2" max="2" width="9.140625" style="1"/>
    <col min="3" max="3" width="5.85546875" style="1" bestFit="1" customWidth="1"/>
    <col min="4" max="4" width="6.5703125" style="1" bestFit="1" customWidth="1"/>
    <col min="5" max="5" width="9.140625" style="3"/>
    <col min="6" max="6" width="9.140625" style="80"/>
    <col min="7" max="7" width="13.85546875" style="6" customWidth="1"/>
    <col min="8" max="8" width="9.28515625" style="1" bestFit="1" customWidth="1"/>
    <col min="9" max="9" width="6.5703125" style="1" bestFit="1" customWidth="1"/>
    <col min="10" max="10" width="7.42578125" style="3" bestFit="1" customWidth="1"/>
    <col min="11" max="11" width="8.85546875" style="80" bestFit="1" customWidth="1"/>
    <col min="12" max="12" width="11.42578125" style="6" bestFit="1" customWidth="1"/>
    <col min="13" max="13" width="10.7109375" style="1" bestFit="1" customWidth="1"/>
    <col min="14" max="14" width="7" style="3" bestFit="1" customWidth="1"/>
    <col min="15" max="15" width="9.140625" style="88"/>
    <col min="16" max="16" width="21" style="1" bestFit="1" customWidth="1"/>
    <col min="17" max="17" width="26.85546875" style="30" customWidth="1"/>
    <col min="18" max="16384" width="9.140625" style="1"/>
  </cols>
  <sheetData>
    <row r="1" spans="1:17" x14ac:dyDescent="0.2">
      <c r="B1" s="2"/>
      <c r="C1" s="181"/>
      <c r="D1" s="182"/>
      <c r="E1" s="182"/>
      <c r="F1" s="182"/>
      <c r="G1" s="183"/>
      <c r="H1" s="181"/>
      <c r="I1" s="182"/>
      <c r="J1" s="182"/>
      <c r="K1" s="182"/>
      <c r="L1" s="183"/>
      <c r="M1" s="4"/>
      <c r="N1" s="8"/>
      <c r="O1" s="4"/>
      <c r="P1" s="2"/>
      <c r="Q1" s="32"/>
    </row>
    <row r="2" spans="1:17" s="2" customFormat="1" x14ac:dyDescent="0.2">
      <c r="A2" s="9"/>
      <c r="B2" s="10"/>
      <c r="C2" s="38"/>
      <c r="D2" s="10"/>
      <c r="E2" s="11"/>
      <c r="F2" s="27"/>
      <c r="G2" s="13"/>
      <c r="H2" s="36"/>
      <c r="I2" s="10"/>
      <c r="J2" s="11"/>
      <c r="K2" s="27"/>
      <c r="L2" s="13"/>
      <c r="M2" s="49"/>
      <c r="N2" s="11"/>
      <c r="O2" s="12"/>
      <c r="P2" s="10"/>
      <c r="Q2" s="31"/>
    </row>
    <row r="3" spans="1:17" x14ac:dyDescent="0.2">
      <c r="C3" s="39"/>
      <c r="H3" s="39"/>
      <c r="M3" s="127"/>
      <c r="Q3" s="31"/>
    </row>
    <row r="4" spans="1:17" x14ac:dyDescent="0.2">
      <c r="C4" s="39"/>
      <c r="H4" s="39"/>
      <c r="M4" s="127"/>
    </row>
    <row r="5" spans="1:17" x14ac:dyDescent="0.2">
      <c r="B5" s="1" t="s">
        <v>6</v>
      </c>
      <c r="C5" s="39" t="s">
        <v>1</v>
      </c>
      <c r="H5" s="39" t="s">
        <v>5</v>
      </c>
      <c r="M5" s="127" t="s">
        <v>9</v>
      </c>
      <c r="N5" s="3" t="s">
        <v>10</v>
      </c>
      <c r="Q5" s="30" t="s">
        <v>57</v>
      </c>
    </row>
    <row r="6" spans="1:17" x14ac:dyDescent="0.2">
      <c r="A6" s="7" t="s">
        <v>0</v>
      </c>
      <c r="B6" s="1" t="s">
        <v>7</v>
      </c>
      <c r="C6" s="39" t="s">
        <v>12</v>
      </c>
      <c r="D6" s="1" t="s">
        <v>2</v>
      </c>
      <c r="E6" s="3" t="s">
        <v>3</v>
      </c>
      <c r="F6" s="80" t="s">
        <v>4</v>
      </c>
      <c r="G6" s="6" t="s">
        <v>22</v>
      </c>
      <c r="H6" s="39" t="s">
        <v>12</v>
      </c>
      <c r="I6" s="1" t="s">
        <v>2</v>
      </c>
      <c r="J6" s="3" t="s">
        <v>3</v>
      </c>
      <c r="K6" s="80" t="s">
        <v>4</v>
      </c>
      <c r="L6" s="6" t="s">
        <v>22</v>
      </c>
      <c r="M6" s="127"/>
      <c r="N6" s="3" t="s">
        <v>3</v>
      </c>
      <c r="O6" s="88" t="s">
        <v>4</v>
      </c>
      <c r="P6" s="1" t="s">
        <v>11</v>
      </c>
      <c r="Q6" s="30" t="s">
        <v>55</v>
      </c>
    </row>
    <row r="7" spans="1:17" x14ac:dyDescent="0.2">
      <c r="A7" s="7">
        <v>37012</v>
      </c>
      <c r="B7" s="1" t="s">
        <v>18</v>
      </c>
      <c r="C7" s="20" t="s">
        <v>141</v>
      </c>
      <c r="D7" s="1">
        <v>255905</v>
      </c>
      <c r="E7" s="3">
        <v>8576</v>
      </c>
      <c r="F7" s="6">
        <v>5.03</v>
      </c>
      <c r="G7" s="6">
        <f>+F7*E7</f>
        <v>43137.279999999999</v>
      </c>
      <c r="H7" s="39"/>
      <c r="M7" s="127"/>
    </row>
    <row r="8" spans="1:17" x14ac:dyDescent="0.2">
      <c r="A8" s="7">
        <v>37013</v>
      </c>
      <c r="B8" s="1" t="s">
        <v>18</v>
      </c>
      <c r="C8" s="1" t="s">
        <v>14</v>
      </c>
      <c r="D8" s="1">
        <v>255905</v>
      </c>
      <c r="E8" s="1">
        <v>224</v>
      </c>
      <c r="F8" s="6">
        <v>4.67</v>
      </c>
      <c r="G8" s="6">
        <f>+F8*E8</f>
        <v>1046.08</v>
      </c>
      <c r="H8" s="39"/>
      <c r="M8" s="127"/>
      <c r="Q8" s="30" t="s">
        <v>56</v>
      </c>
    </row>
    <row r="9" spans="1:17" x14ac:dyDescent="0.2">
      <c r="A9" s="7">
        <v>37014</v>
      </c>
      <c r="B9" s="1" t="s">
        <v>18</v>
      </c>
      <c r="C9" s="1" t="s">
        <v>14</v>
      </c>
      <c r="D9" s="1">
        <v>255905</v>
      </c>
      <c r="E9" s="1">
        <v>5335</v>
      </c>
      <c r="F9" s="6">
        <v>4.66</v>
      </c>
      <c r="G9" s="6">
        <f t="shared" ref="G9:G16" si="0">+F9*E9</f>
        <v>24861.100000000002</v>
      </c>
      <c r="H9" s="39"/>
      <c r="M9" s="127"/>
    </row>
    <row r="10" spans="1:17" x14ac:dyDescent="0.2">
      <c r="A10" s="7">
        <v>37014</v>
      </c>
      <c r="B10" s="1" t="s">
        <v>18</v>
      </c>
      <c r="C10" s="1" t="s">
        <v>14</v>
      </c>
      <c r="D10" s="1">
        <v>255905</v>
      </c>
      <c r="E10" s="1">
        <v>1</v>
      </c>
      <c r="F10" s="6">
        <v>4.66</v>
      </c>
      <c r="G10" s="6">
        <f t="shared" si="0"/>
        <v>4.66</v>
      </c>
      <c r="H10" s="39"/>
      <c r="M10" s="127"/>
    </row>
    <row r="11" spans="1:17" x14ac:dyDescent="0.2">
      <c r="A11" s="7">
        <v>37021</v>
      </c>
      <c r="B11" s="1" t="s">
        <v>18</v>
      </c>
      <c r="C11" s="1" t="s">
        <v>199</v>
      </c>
      <c r="D11" s="1">
        <v>255905</v>
      </c>
      <c r="E11" s="1">
        <v>426</v>
      </c>
      <c r="F11" s="6">
        <v>4.2300000000000004</v>
      </c>
      <c r="G11" s="6">
        <f t="shared" si="0"/>
        <v>1801.9800000000002</v>
      </c>
      <c r="H11" s="39"/>
      <c r="M11" s="127"/>
    </row>
    <row r="12" spans="1:17" x14ac:dyDescent="0.2">
      <c r="A12" s="7">
        <v>37022</v>
      </c>
      <c r="B12" s="1" t="s">
        <v>18</v>
      </c>
      <c r="C12" s="1" t="s">
        <v>199</v>
      </c>
      <c r="D12" s="1">
        <v>255905</v>
      </c>
      <c r="E12" s="1">
        <v>2974</v>
      </c>
      <c r="F12" s="6">
        <v>4.22</v>
      </c>
      <c r="G12" s="6">
        <f t="shared" si="0"/>
        <v>12550.279999999999</v>
      </c>
      <c r="H12" s="39"/>
      <c r="M12" s="127"/>
      <c r="P12" s="128"/>
    </row>
    <row r="13" spans="1:17" x14ac:dyDescent="0.2">
      <c r="A13" s="7">
        <v>37028</v>
      </c>
      <c r="B13" s="1" t="s">
        <v>18</v>
      </c>
      <c r="C13" s="1" t="s">
        <v>199</v>
      </c>
      <c r="D13" s="1">
        <v>255905</v>
      </c>
      <c r="E13" s="1">
        <v>68438</v>
      </c>
      <c r="F13" s="6">
        <v>4.55</v>
      </c>
      <c r="G13" s="6">
        <f t="shared" si="0"/>
        <v>311392.89999999997</v>
      </c>
      <c r="J13" s="1"/>
      <c r="K13" s="1"/>
      <c r="L13" s="1"/>
      <c r="M13" s="127"/>
      <c r="P13" s="128"/>
    </row>
    <row r="14" spans="1:17" x14ac:dyDescent="0.2">
      <c r="A14" s="7">
        <v>37029</v>
      </c>
      <c r="B14" s="1" t="s">
        <v>18</v>
      </c>
      <c r="C14" s="1" t="s">
        <v>199</v>
      </c>
      <c r="D14" s="1">
        <v>255905</v>
      </c>
      <c r="E14" s="1">
        <v>54347</v>
      </c>
      <c r="F14" s="6">
        <v>4.24</v>
      </c>
      <c r="G14" s="6">
        <f t="shared" si="0"/>
        <v>230431.28</v>
      </c>
      <c r="J14" s="1"/>
      <c r="K14" s="1"/>
      <c r="L14" s="1"/>
      <c r="M14" s="127"/>
      <c r="P14" s="128"/>
    </row>
    <row r="15" spans="1:17" x14ac:dyDescent="0.2">
      <c r="A15" s="7" t="s">
        <v>224</v>
      </c>
      <c r="B15" s="1" t="s">
        <v>18</v>
      </c>
      <c r="C15" s="1" t="s">
        <v>199</v>
      </c>
      <c r="D15" s="1">
        <v>255905</v>
      </c>
      <c r="E15" s="1">
        <v>48549</v>
      </c>
      <c r="F15" s="6">
        <v>4.1870000000000003</v>
      </c>
      <c r="G15" s="6">
        <f t="shared" si="0"/>
        <v>203274.663</v>
      </c>
      <c r="J15" s="1"/>
      <c r="K15" s="1"/>
      <c r="L15" s="1"/>
      <c r="M15" s="127"/>
      <c r="P15" s="128"/>
    </row>
    <row r="16" spans="1:17" x14ac:dyDescent="0.2">
      <c r="A16" s="7">
        <v>37033</v>
      </c>
      <c r="B16" s="1" t="s">
        <v>18</v>
      </c>
      <c r="C16" s="1" t="s">
        <v>199</v>
      </c>
      <c r="D16" s="1">
        <v>255905</v>
      </c>
      <c r="E16" s="1">
        <v>5029</v>
      </c>
      <c r="F16" s="6">
        <v>4.2</v>
      </c>
      <c r="G16" s="6">
        <f t="shared" si="0"/>
        <v>21121.8</v>
      </c>
      <c r="J16" s="1"/>
      <c r="K16" s="1"/>
      <c r="L16" s="1"/>
      <c r="M16" s="127"/>
      <c r="P16" s="128"/>
    </row>
    <row r="17" spans="1:16" x14ac:dyDescent="0.2">
      <c r="E17" s="1"/>
      <c r="F17" s="1"/>
      <c r="J17" s="1"/>
      <c r="K17" s="1"/>
      <c r="L17" s="1"/>
      <c r="M17" s="127"/>
      <c r="P17" s="128"/>
    </row>
    <row r="18" spans="1:16" x14ac:dyDescent="0.2">
      <c r="E18" s="1"/>
      <c r="F18" s="1"/>
      <c r="J18" s="1"/>
      <c r="K18" s="1"/>
      <c r="L18" s="1"/>
      <c r="M18" s="127"/>
      <c r="P18" s="128"/>
    </row>
    <row r="19" spans="1:16" x14ac:dyDescent="0.2">
      <c r="E19" s="1"/>
      <c r="F19" s="1"/>
      <c r="J19" s="1"/>
      <c r="K19" s="1"/>
      <c r="L19" s="1"/>
      <c r="M19" s="127"/>
      <c r="P19" s="128"/>
    </row>
    <row r="20" spans="1:16" x14ac:dyDescent="0.2">
      <c r="E20" s="1"/>
      <c r="F20" s="1"/>
      <c r="G20" s="1"/>
      <c r="J20" s="1"/>
      <c r="K20" s="1"/>
      <c r="L20" s="1"/>
      <c r="M20" s="127"/>
      <c r="P20" s="128"/>
    </row>
    <row r="21" spans="1:16" x14ac:dyDescent="0.2">
      <c r="E21" s="1"/>
      <c r="F21" s="1"/>
      <c r="J21" s="1"/>
      <c r="K21" s="1"/>
      <c r="L21" s="1"/>
      <c r="M21" s="127"/>
      <c r="P21" s="128"/>
    </row>
    <row r="22" spans="1:16" x14ac:dyDescent="0.2">
      <c r="E22" s="1"/>
      <c r="F22" s="1"/>
      <c r="J22" s="1"/>
      <c r="K22" s="1"/>
      <c r="L22" s="1"/>
      <c r="M22" s="127"/>
      <c r="P22" s="128"/>
    </row>
    <row r="23" spans="1:16" x14ac:dyDescent="0.2">
      <c r="A23" s="7">
        <v>37016</v>
      </c>
      <c r="B23" s="1" t="s">
        <v>18</v>
      </c>
      <c r="E23" s="1"/>
      <c r="F23" s="1"/>
      <c r="H23" s="1" t="s">
        <v>199</v>
      </c>
      <c r="I23" s="1">
        <v>257324</v>
      </c>
      <c r="J23" s="1">
        <v>556</v>
      </c>
      <c r="K23" s="6">
        <v>4.6150000000000002</v>
      </c>
      <c r="L23" s="135">
        <f>+K23*J23</f>
        <v>2565.94</v>
      </c>
      <c r="M23" s="127"/>
    </row>
    <row r="24" spans="1:16" x14ac:dyDescent="0.2">
      <c r="A24" s="7">
        <v>37017</v>
      </c>
      <c r="B24" s="1" t="s">
        <v>18</v>
      </c>
      <c r="E24" s="1"/>
      <c r="F24" s="1"/>
      <c r="H24" s="39" t="s">
        <v>199</v>
      </c>
      <c r="I24" s="1">
        <v>257324</v>
      </c>
      <c r="J24" s="3">
        <v>556</v>
      </c>
      <c r="K24" s="6">
        <v>4.6150000000000002</v>
      </c>
      <c r="L24" s="135">
        <f t="shared" ref="L24:L37" si="1">+K24*J24</f>
        <v>2565.94</v>
      </c>
      <c r="M24" s="127"/>
    </row>
    <row r="25" spans="1:16" x14ac:dyDescent="0.2">
      <c r="A25" s="7">
        <v>37018</v>
      </c>
      <c r="B25" s="1" t="s">
        <v>18</v>
      </c>
      <c r="E25" s="1"/>
      <c r="F25" s="1"/>
      <c r="H25" s="39" t="s">
        <v>199</v>
      </c>
      <c r="I25" s="1">
        <v>257324</v>
      </c>
      <c r="J25" s="3">
        <v>556</v>
      </c>
      <c r="K25" s="6">
        <v>4.6150000000000002</v>
      </c>
      <c r="L25" s="135">
        <f t="shared" si="1"/>
        <v>2565.94</v>
      </c>
      <c r="M25" s="127"/>
    </row>
    <row r="26" spans="1:16" x14ac:dyDescent="0.2">
      <c r="A26" s="7">
        <v>37019</v>
      </c>
      <c r="B26" s="1" t="s">
        <v>18</v>
      </c>
      <c r="E26" s="1"/>
      <c r="F26" s="1"/>
      <c r="H26" s="39" t="s">
        <v>141</v>
      </c>
      <c r="I26" s="1">
        <v>257324</v>
      </c>
      <c r="J26" s="3">
        <v>1500</v>
      </c>
      <c r="K26" s="6">
        <v>4.4400000000000004</v>
      </c>
      <c r="L26" s="135">
        <f t="shared" si="1"/>
        <v>6660.0000000000009</v>
      </c>
      <c r="M26" s="127"/>
    </row>
    <row r="27" spans="1:16" x14ac:dyDescent="0.2">
      <c r="A27" s="7">
        <v>37020</v>
      </c>
      <c r="B27" s="1" t="s">
        <v>18</v>
      </c>
      <c r="E27" s="1"/>
      <c r="F27" s="1"/>
      <c r="H27" s="39" t="s">
        <v>13</v>
      </c>
      <c r="I27" s="1">
        <v>257324</v>
      </c>
      <c r="J27" s="3">
        <v>1636</v>
      </c>
      <c r="K27" s="6">
        <v>4.3499999999999996</v>
      </c>
      <c r="L27" s="135">
        <f t="shared" si="1"/>
        <v>7116.5999999999995</v>
      </c>
      <c r="M27" s="127"/>
    </row>
    <row r="28" spans="1:16" x14ac:dyDescent="0.2">
      <c r="A28" s="7">
        <v>37021</v>
      </c>
      <c r="B28" s="1" t="s">
        <v>18</v>
      </c>
      <c r="E28" s="1"/>
      <c r="F28" s="1"/>
      <c r="H28" s="39" t="s">
        <v>13</v>
      </c>
      <c r="I28" s="1">
        <v>257324</v>
      </c>
      <c r="J28" s="3">
        <v>1636</v>
      </c>
      <c r="K28" s="6">
        <v>4.2300000000000004</v>
      </c>
      <c r="L28" s="135">
        <f t="shared" si="1"/>
        <v>6920.2800000000007</v>
      </c>
      <c r="M28" s="127"/>
    </row>
    <row r="29" spans="1:16" x14ac:dyDescent="0.2">
      <c r="A29" s="7">
        <v>37023</v>
      </c>
      <c r="B29" s="1" t="s">
        <v>18</v>
      </c>
      <c r="E29" s="1"/>
      <c r="F29" s="1"/>
      <c r="H29" s="39" t="s">
        <v>13</v>
      </c>
      <c r="I29" s="1">
        <v>257324</v>
      </c>
      <c r="J29" s="3">
        <v>123</v>
      </c>
      <c r="K29" s="6">
        <v>4.3499999999999996</v>
      </c>
      <c r="L29" s="135">
        <f t="shared" si="1"/>
        <v>535.04999999999995</v>
      </c>
      <c r="M29" s="127"/>
    </row>
    <row r="30" spans="1:16" x14ac:dyDescent="0.2">
      <c r="A30" s="7">
        <v>37023</v>
      </c>
      <c r="B30" s="1" t="s">
        <v>18</v>
      </c>
      <c r="E30" s="1"/>
      <c r="F30" s="1"/>
      <c r="H30" s="39" t="s">
        <v>199</v>
      </c>
      <c r="I30" s="1">
        <v>257324</v>
      </c>
      <c r="J30" s="3">
        <v>1465</v>
      </c>
      <c r="K30" s="6">
        <v>4.3499999999999996</v>
      </c>
      <c r="L30" s="135">
        <f t="shared" si="1"/>
        <v>6372.7499999999991</v>
      </c>
      <c r="M30" s="127"/>
    </row>
    <row r="31" spans="1:16" x14ac:dyDescent="0.2">
      <c r="A31" s="7">
        <v>37024</v>
      </c>
      <c r="B31" s="1" t="s">
        <v>18</v>
      </c>
      <c r="E31" s="1"/>
      <c r="F31" s="1"/>
      <c r="H31" s="39" t="s">
        <v>13</v>
      </c>
      <c r="I31" s="1">
        <v>257324</v>
      </c>
      <c r="J31" s="3">
        <v>123</v>
      </c>
      <c r="K31" s="6">
        <v>4.3499999999999996</v>
      </c>
      <c r="L31" s="135">
        <f t="shared" si="1"/>
        <v>535.04999999999995</v>
      </c>
      <c r="M31" s="127"/>
    </row>
    <row r="32" spans="1:16" x14ac:dyDescent="0.2">
      <c r="A32" s="7">
        <v>37024</v>
      </c>
      <c r="B32" s="1" t="s">
        <v>18</v>
      </c>
      <c r="E32" s="1"/>
      <c r="F32" s="1"/>
      <c r="G32" s="1"/>
      <c r="H32" s="39" t="s">
        <v>199</v>
      </c>
      <c r="I32" s="1">
        <v>257324</v>
      </c>
      <c r="J32" s="3">
        <v>1465</v>
      </c>
      <c r="K32" s="6">
        <v>4.3499999999999996</v>
      </c>
      <c r="L32" s="135">
        <f t="shared" si="1"/>
        <v>6372.7499999999991</v>
      </c>
      <c r="M32" s="127"/>
      <c r="P32" s="79"/>
    </row>
    <row r="33" spans="1:16" x14ac:dyDescent="0.2">
      <c r="A33" s="7">
        <v>37025</v>
      </c>
      <c r="B33" s="1" t="s">
        <v>18</v>
      </c>
      <c r="E33" s="1"/>
      <c r="F33" s="1"/>
      <c r="G33" s="1"/>
      <c r="H33" s="39" t="s">
        <v>13</v>
      </c>
      <c r="I33" s="1">
        <v>257324</v>
      </c>
      <c r="J33" s="3">
        <v>123</v>
      </c>
      <c r="K33" s="6">
        <v>4.3499999999999996</v>
      </c>
      <c r="L33" s="135">
        <f t="shared" si="1"/>
        <v>535.04999999999995</v>
      </c>
      <c r="M33" s="127"/>
      <c r="P33" s="79"/>
    </row>
    <row r="34" spans="1:16" x14ac:dyDescent="0.2">
      <c r="A34" s="7">
        <v>37025</v>
      </c>
      <c r="B34" s="1" t="s">
        <v>18</v>
      </c>
      <c r="E34" s="1"/>
      <c r="F34" s="1"/>
      <c r="G34" s="1"/>
      <c r="H34" s="39" t="s">
        <v>199</v>
      </c>
      <c r="I34" s="1">
        <v>257324</v>
      </c>
      <c r="J34" s="3">
        <v>1465</v>
      </c>
      <c r="K34" s="6">
        <v>4.3499999999999996</v>
      </c>
      <c r="L34" s="135">
        <f t="shared" si="1"/>
        <v>6372.7499999999991</v>
      </c>
      <c r="M34" s="127"/>
    </row>
    <row r="35" spans="1:16" x14ac:dyDescent="0.2">
      <c r="A35" s="7">
        <v>37027</v>
      </c>
      <c r="B35" s="1" t="s">
        <v>18</v>
      </c>
      <c r="E35" s="1"/>
      <c r="F35" s="1"/>
      <c r="G35" s="1"/>
      <c r="H35" s="39" t="s">
        <v>199</v>
      </c>
      <c r="I35" s="1">
        <v>257324</v>
      </c>
      <c r="J35" s="3">
        <f>93352-25000</f>
        <v>68352</v>
      </c>
      <c r="K35" s="6">
        <v>4.54</v>
      </c>
      <c r="L35" s="135">
        <f t="shared" si="1"/>
        <v>310318.08000000002</v>
      </c>
      <c r="M35" s="127"/>
    </row>
    <row r="36" spans="1:16" x14ac:dyDescent="0.2">
      <c r="A36" s="7">
        <v>37034</v>
      </c>
      <c r="B36" s="1" t="s">
        <v>18</v>
      </c>
      <c r="E36" s="1"/>
      <c r="F36" s="1"/>
      <c r="G36" s="1"/>
      <c r="H36" s="39" t="s">
        <v>199</v>
      </c>
      <c r="I36" s="1">
        <v>257324</v>
      </c>
      <c r="J36" s="3">
        <f>58794-25000</f>
        <v>33794</v>
      </c>
      <c r="K36" s="6">
        <v>4.0999999999999996</v>
      </c>
      <c r="L36" s="135">
        <f t="shared" si="1"/>
        <v>138555.4</v>
      </c>
      <c r="M36" s="127"/>
    </row>
    <row r="37" spans="1:16" x14ac:dyDescent="0.2">
      <c r="A37" s="7">
        <v>37042</v>
      </c>
      <c r="B37" s="1" t="s">
        <v>18</v>
      </c>
      <c r="E37" s="1"/>
      <c r="F37" s="1"/>
      <c r="G37" s="1"/>
      <c r="H37" s="39" t="s">
        <v>199</v>
      </c>
      <c r="I37" s="1">
        <v>257324</v>
      </c>
      <c r="J37" s="3">
        <v>3226</v>
      </c>
      <c r="K37" s="6">
        <v>3.7440000000000002</v>
      </c>
      <c r="L37" s="135">
        <f t="shared" si="1"/>
        <v>12078.144</v>
      </c>
      <c r="M37" s="127"/>
    </row>
    <row r="38" spans="1:16" x14ac:dyDescent="0.2">
      <c r="E38" s="1"/>
      <c r="F38" s="1"/>
      <c r="G38" s="1"/>
      <c r="H38" s="39"/>
      <c r="K38" s="6"/>
      <c r="L38" s="135"/>
      <c r="M38" s="127"/>
    </row>
    <row r="39" spans="1:16" x14ac:dyDescent="0.2">
      <c r="E39" s="133">
        <f>SUM(E7:E19)</f>
        <v>193899</v>
      </c>
      <c r="G39" s="134">
        <f>SUM(G7:G19)</f>
        <v>849622.02300000004</v>
      </c>
      <c r="H39" s="39"/>
      <c r="J39" s="133">
        <f>SUM(J23:J37)</f>
        <v>116576</v>
      </c>
      <c r="K39" s="136"/>
      <c r="L39" s="134">
        <f>SUM(L23:L37)</f>
        <v>510069.72399999993</v>
      </c>
      <c r="M39" s="127">
        <f>+L39-G39</f>
        <v>-339552.29900000012</v>
      </c>
      <c r="O39" s="3"/>
      <c r="P39" s="78" t="s">
        <v>229</v>
      </c>
    </row>
    <row r="40" spans="1:16" x14ac:dyDescent="0.2">
      <c r="E40" s="1"/>
      <c r="F40" s="1"/>
      <c r="G40" s="1"/>
      <c r="H40" s="39"/>
      <c r="L40" s="135"/>
      <c r="M40" s="127"/>
      <c r="O40" s="3"/>
      <c r="P40" s="79"/>
    </row>
    <row r="41" spans="1:16" x14ac:dyDescent="0.2">
      <c r="E41" s="1"/>
      <c r="F41" s="1"/>
      <c r="G41" s="1"/>
      <c r="H41" s="39"/>
      <c r="L41" s="135"/>
      <c r="M41" s="127"/>
      <c r="O41" s="3"/>
      <c r="P41" s="79"/>
    </row>
    <row r="42" spans="1:16" x14ac:dyDescent="0.2">
      <c r="E42" s="1"/>
      <c r="F42" s="1"/>
      <c r="G42" s="1"/>
      <c r="H42" s="39"/>
      <c r="L42" s="135"/>
      <c r="M42" s="127"/>
      <c r="O42" s="3"/>
      <c r="P42" s="79"/>
    </row>
    <row r="43" spans="1:16" x14ac:dyDescent="0.2">
      <c r="A43" s="7">
        <v>37042</v>
      </c>
      <c r="B43" s="1" t="s">
        <v>219</v>
      </c>
      <c r="E43" s="1"/>
      <c r="F43" s="1"/>
      <c r="G43" s="1"/>
      <c r="H43" s="39" t="s">
        <v>199</v>
      </c>
      <c r="I43" s="1">
        <v>257324</v>
      </c>
      <c r="J43" s="3">
        <v>112586</v>
      </c>
      <c r="K43" s="80">
        <v>3.7440000000000002</v>
      </c>
      <c r="L43" s="135">
        <f>+K43*J43</f>
        <v>421521.984</v>
      </c>
      <c r="M43" s="127" t="s">
        <v>227</v>
      </c>
      <c r="O43" s="3"/>
      <c r="P43" s="79"/>
    </row>
    <row r="44" spans="1:16" x14ac:dyDescent="0.2">
      <c r="A44" s="7">
        <v>37041</v>
      </c>
      <c r="B44" s="1" t="s">
        <v>219</v>
      </c>
      <c r="C44" s="1" t="s">
        <v>14</v>
      </c>
      <c r="D44" s="1">
        <v>255905</v>
      </c>
      <c r="E44" s="1">
        <v>112586</v>
      </c>
      <c r="F44" s="1">
        <v>3.8929999999999998</v>
      </c>
      <c r="G44" s="135">
        <f>+F44*E44</f>
        <v>438297.29799999995</v>
      </c>
      <c r="H44" s="39"/>
      <c r="L44" s="135"/>
      <c r="M44" s="127">
        <f>+L43-G44</f>
        <v>-16775.313999999955</v>
      </c>
      <c r="O44" s="3"/>
      <c r="P44" s="78" t="s">
        <v>226</v>
      </c>
    </row>
    <row r="45" spans="1:16" x14ac:dyDescent="0.2">
      <c r="E45" s="1"/>
      <c r="F45" s="1"/>
      <c r="G45" s="1"/>
      <c r="H45" s="39"/>
      <c r="L45" s="135"/>
      <c r="M45" s="127"/>
      <c r="O45" s="3"/>
      <c r="P45" s="3"/>
    </row>
    <row r="46" spans="1:16" x14ac:dyDescent="0.2">
      <c r="E46" s="1"/>
      <c r="F46" s="1"/>
      <c r="G46" s="1"/>
      <c r="H46" s="39"/>
      <c r="L46" s="135"/>
      <c r="M46" s="127"/>
      <c r="O46" s="3"/>
      <c r="P46" s="3"/>
    </row>
    <row r="47" spans="1:16" x14ac:dyDescent="0.2">
      <c r="E47" s="1"/>
      <c r="F47" s="1"/>
      <c r="G47" s="1"/>
      <c r="H47" s="39"/>
      <c r="L47" s="135"/>
      <c r="M47" s="127"/>
      <c r="O47" s="3"/>
      <c r="P47" s="3"/>
    </row>
    <row r="48" spans="1:16" x14ac:dyDescent="0.2">
      <c r="E48" s="1"/>
      <c r="F48" s="1"/>
      <c r="G48" s="1"/>
      <c r="H48" s="39"/>
      <c r="M48" s="127"/>
      <c r="O48" s="3"/>
      <c r="P48" s="3"/>
    </row>
    <row r="49" spans="1:16" x14ac:dyDescent="0.2">
      <c r="E49" s="1"/>
      <c r="F49" s="1"/>
      <c r="G49" s="1"/>
      <c r="H49" s="39"/>
      <c r="M49" s="127"/>
      <c r="O49" s="3"/>
      <c r="P49" s="3"/>
    </row>
    <row r="50" spans="1:16" x14ac:dyDescent="0.2">
      <c r="A50" s="7">
        <v>37012</v>
      </c>
      <c r="B50" s="1" t="s">
        <v>218</v>
      </c>
      <c r="E50" s="1"/>
      <c r="F50" s="1"/>
      <c r="G50" s="1"/>
      <c r="H50" s="39" t="s">
        <v>199</v>
      </c>
      <c r="I50" s="1">
        <v>761914</v>
      </c>
      <c r="J50" s="3">
        <v>11614</v>
      </c>
      <c r="K50" s="80">
        <v>4.84</v>
      </c>
      <c r="L50" s="6">
        <f>+K50*J50</f>
        <v>56211.759999999995</v>
      </c>
      <c r="M50" s="127"/>
      <c r="O50" s="3"/>
      <c r="P50" s="3"/>
    </row>
    <row r="51" spans="1:16" x14ac:dyDescent="0.2">
      <c r="A51" s="7">
        <v>37013</v>
      </c>
      <c r="B51" s="1" t="s">
        <v>218</v>
      </c>
      <c r="C51" s="1" t="s">
        <v>14</v>
      </c>
      <c r="D51" s="1">
        <v>765129</v>
      </c>
      <c r="E51" s="3">
        <v>25000</v>
      </c>
      <c r="F51" s="80">
        <v>4.67</v>
      </c>
      <c r="G51" s="6">
        <f>+F51*E51</f>
        <v>116750</v>
      </c>
      <c r="H51" s="39"/>
      <c r="M51" s="127"/>
      <c r="O51" s="3"/>
      <c r="P51" s="3"/>
    </row>
    <row r="52" spans="1:16" x14ac:dyDescent="0.2">
      <c r="A52" s="7">
        <v>37015</v>
      </c>
      <c r="B52" s="1" t="s">
        <v>218</v>
      </c>
      <c r="E52" s="1"/>
      <c r="F52" s="1"/>
      <c r="G52" s="1"/>
      <c r="H52" s="39" t="s">
        <v>13</v>
      </c>
      <c r="I52" s="1">
        <v>257324</v>
      </c>
      <c r="J52" s="3">
        <v>4926</v>
      </c>
      <c r="K52" s="80">
        <v>4.57</v>
      </c>
      <c r="L52" s="6">
        <f>+K52*J52</f>
        <v>22511.82</v>
      </c>
      <c r="M52" s="127"/>
      <c r="O52" s="3"/>
      <c r="P52" s="3"/>
    </row>
    <row r="53" spans="1:16" x14ac:dyDescent="0.2">
      <c r="A53" s="7">
        <v>37015</v>
      </c>
      <c r="B53" s="1" t="s">
        <v>218</v>
      </c>
      <c r="C53" s="39"/>
      <c r="H53" s="39" t="s">
        <v>199</v>
      </c>
      <c r="I53" s="1">
        <v>257324</v>
      </c>
      <c r="J53" s="3">
        <v>20025</v>
      </c>
      <c r="K53" s="80">
        <v>4.57</v>
      </c>
      <c r="L53" s="6">
        <f>+K53*J53</f>
        <v>91514.25</v>
      </c>
      <c r="M53" s="39"/>
    </row>
    <row r="54" spans="1:16" x14ac:dyDescent="0.2">
      <c r="A54" s="7">
        <v>37019</v>
      </c>
      <c r="B54" s="1" t="s">
        <v>218</v>
      </c>
      <c r="C54" s="39"/>
      <c r="H54" s="39" t="s">
        <v>13</v>
      </c>
      <c r="I54" s="1">
        <v>257324</v>
      </c>
      <c r="J54" s="3">
        <v>25000</v>
      </c>
      <c r="K54" s="80">
        <v>4.4400000000000004</v>
      </c>
      <c r="L54" s="6">
        <f>+K54*J54</f>
        <v>111000.00000000001</v>
      </c>
      <c r="M54" s="39"/>
    </row>
    <row r="55" spans="1:16" x14ac:dyDescent="0.2">
      <c r="A55" s="7">
        <v>37027</v>
      </c>
      <c r="B55" s="1" t="s">
        <v>218</v>
      </c>
      <c r="C55" s="39"/>
      <c r="H55" s="39" t="s">
        <v>199</v>
      </c>
      <c r="I55" s="1">
        <v>257324</v>
      </c>
      <c r="J55" s="3">
        <v>25000</v>
      </c>
      <c r="K55" s="80">
        <v>4.54</v>
      </c>
      <c r="L55" s="6">
        <f>+K55*J55</f>
        <v>113500</v>
      </c>
      <c r="M55" s="39"/>
    </row>
    <row r="56" spans="1:16" x14ac:dyDescent="0.2">
      <c r="A56" s="7">
        <v>37028</v>
      </c>
      <c r="B56" s="1" t="s">
        <v>218</v>
      </c>
      <c r="C56" s="39" t="s">
        <v>14</v>
      </c>
      <c r="D56" s="1">
        <v>255905</v>
      </c>
      <c r="E56" s="3">
        <v>25000</v>
      </c>
      <c r="F56" s="80">
        <v>4.55</v>
      </c>
      <c r="G56" s="6">
        <f t="shared" ref="G56:G62" si="2">+F56*E56</f>
        <v>113750</v>
      </c>
      <c r="H56" s="39"/>
      <c r="M56" s="39"/>
    </row>
    <row r="57" spans="1:16" x14ac:dyDescent="0.2">
      <c r="A57" s="7">
        <v>37029</v>
      </c>
      <c r="B57" s="1" t="s">
        <v>218</v>
      </c>
      <c r="C57" s="39" t="s">
        <v>14</v>
      </c>
      <c r="D57" s="1">
        <v>255905</v>
      </c>
      <c r="E57" s="3">
        <v>25000</v>
      </c>
      <c r="F57" s="80">
        <v>4.24</v>
      </c>
      <c r="G57" s="6">
        <f t="shared" si="2"/>
        <v>106000</v>
      </c>
      <c r="H57" s="39"/>
      <c r="M57" s="39"/>
    </row>
    <row r="58" spans="1:16" x14ac:dyDescent="0.2">
      <c r="A58" s="7" t="s">
        <v>224</v>
      </c>
      <c r="B58" s="1" t="s">
        <v>218</v>
      </c>
      <c r="C58" s="39" t="s">
        <v>14</v>
      </c>
      <c r="D58" s="1">
        <v>255905</v>
      </c>
      <c r="E58" s="3">
        <v>75000</v>
      </c>
      <c r="F58" s="80">
        <v>4.1870000000000003</v>
      </c>
      <c r="G58" s="6">
        <f t="shared" si="2"/>
        <v>314025</v>
      </c>
      <c r="H58" s="39" t="s">
        <v>199</v>
      </c>
      <c r="I58" s="1">
        <v>257324</v>
      </c>
      <c r="J58" s="22">
        <v>25000</v>
      </c>
      <c r="K58" s="80">
        <v>4.0999999999999996</v>
      </c>
      <c r="L58" s="6">
        <f>+K58*J58</f>
        <v>102499.99999999999</v>
      </c>
      <c r="M58" s="39"/>
    </row>
    <row r="59" spans="1:16" x14ac:dyDescent="0.2">
      <c r="A59" s="7">
        <v>37035</v>
      </c>
      <c r="B59" s="1" t="s">
        <v>218</v>
      </c>
      <c r="C59" s="39" t="s">
        <v>14</v>
      </c>
      <c r="D59" s="1">
        <v>255905</v>
      </c>
      <c r="E59" s="3">
        <v>23539</v>
      </c>
      <c r="F59" s="80">
        <v>4.21</v>
      </c>
      <c r="G59" s="6">
        <f t="shared" si="2"/>
        <v>99099.19</v>
      </c>
      <c r="H59" s="39"/>
      <c r="J59" s="22"/>
      <c r="M59" s="39"/>
    </row>
    <row r="60" spans="1:16" x14ac:dyDescent="0.2">
      <c r="A60" s="7">
        <v>37036</v>
      </c>
      <c r="B60" s="1" t="s">
        <v>218</v>
      </c>
      <c r="C60" s="39" t="s">
        <v>14</v>
      </c>
      <c r="D60" s="1">
        <v>255905</v>
      </c>
      <c r="E60" s="3">
        <v>18299</v>
      </c>
      <c r="F60" s="80">
        <v>4.21</v>
      </c>
      <c r="G60" s="6">
        <f t="shared" si="2"/>
        <v>77038.789999999994</v>
      </c>
      <c r="H60" s="39"/>
      <c r="J60" s="22"/>
      <c r="M60" s="39"/>
    </row>
    <row r="61" spans="1:16" x14ac:dyDescent="0.2">
      <c r="A61" s="7" t="s">
        <v>225</v>
      </c>
      <c r="B61" s="1" t="s">
        <v>218</v>
      </c>
      <c r="C61" s="39" t="s">
        <v>14</v>
      </c>
      <c r="D61" s="1">
        <v>255905</v>
      </c>
      <c r="E61" s="3">
        <v>89560</v>
      </c>
      <c r="F61" s="80">
        <v>3.8929999999999998</v>
      </c>
      <c r="G61" s="6">
        <f t="shared" si="2"/>
        <v>348657.07999999996</v>
      </c>
      <c r="H61" s="39"/>
      <c r="J61" s="22"/>
      <c r="M61" s="39"/>
    </row>
    <row r="62" spans="1:16" x14ac:dyDescent="0.2">
      <c r="A62" s="7">
        <v>37041</v>
      </c>
      <c r="B62" s="1" t="s">
        <v>218</v>
      </c>
      <c r="C62" s="39" t="s">
        <v>14</v>
      </c>
      <c r="D62" s="1">
        <v>255905</v>
      </c>
      <c r="E62" s="3">
        <v>25000</v>
      </c>
      <c r="F62" s="80">
        <v>3.8929999999999998</v>
      </c>
      <c r="G62" s="6">
        <f t="shared" si="2"/>
        <v>97325</v>
      </c>
      <c r="H62" s="39"/>
      <c r="J62" s="22"/>
      <c r="M62" s="39"/>
    </row>
    <row r="63" spans="1:16" x14ac:dyDescent="0.2">
      <c r="C63" s="39"/>
      <c r="H63" s="39"/>
      <c r="J63" s="22"/>
      <c r="M63" s="39"/>
    </row>
    <row r="64" spans="1:16" x14ac:dyDescent="0.2">
      <c r="C64" s="39"/>
      <c r="E64" s="1"/>
      <c r="H64" s="39"/>
      <c r="J64" s="22"/>
      <c r="M64" s="39"/>
    </row>
    <row r="65" spans="1:16" x14ac:dyDescent="0.2">
      <c r="C65" s="39"/>
      <c r="E65" s="133">
        <f>SUM(E51:E62)</f>
        <v>306398</v>
      </c>
      <c r="G65" s="134">
        <f>SUM(G51:G62)</f>
        <v>1272645.06</v>
      </c>
      <c r="H65" s="39"/>
      <c r="J65" s="133">
        <f>SUM(J50:J58)</f>
        <v>111565</v>
      </c>
      <c r="L65" s="134">
        <f>SUM(L50:L58)</f>
        <v>497237.83</v>
      </c>
      <c r="M65" s="131">
        <f>+L65-G65</f>
        <v>-775407.23</v>
      </c>
      <c r="P65" s="1" t="s">
        <v>228</v>
      </c>
    </row>
    <row r="66" spans="1:16" x14ac:dyDescent="0.2">
      <c r="C66" s="39"/>
      <c r="H66" s="39"/>
      <c r="J66" s="137"/>
      <c r="L66" s="138"/>
      <c r="M66" s="39"/>
    </row>
    <row r="67" spans="1:16" x14ac:dyDescent="0.2">
      <c r="C67" s="39"/>
      <c r="H67" s="39"/>
      <c r="J67" s="137"/>
      <c r="L67" s="138"/>
      <c r="M67" s="39"/>
    </row>
    <row r="68" spans="1:16" x14ac:dyDescent="0.2">
      <c r="C68" s="39"/>
      <c r="H68" s="39"/>
      <c r="J68" s="137"/>
      <c r="L68" s="138"/>
      <c r="M68" s="39"/>
    </row>
    <row r="69" spans="1:16" x14ac:dyDescent="0.2">
      <c r="A69" s="7">
        <v>37012</v>
      </c>
      <c r="B69" s="1" t="s">
        <v>8</v>
      </c>
      <c r="C69" s="39"/>
      <c r="H69" s="39" t="s">
        <v>13</v>
      </c>
      <c r="I69" s="1">
        <v>761848</v>
      </c>
      <c r="J69" s="22">
        <v>31881</v>
      </c>
      <c r="K69" s="80">
        <v>4.84</v>
      </c>
      <c r="L69" s="6">
        <f t="shared" ref="L69:L75" si="3">+K69*J69</f>
        <v>154304.04</v>
      </c>
      <c r="M69" s="39" t="s">
        <v>221</v>
      </c>
    </row>
    <row r="70" spans="1:16" x14ac:dyDescent="0.2">
      <c r="A70" s="7">
        <v>37012</v>
      </c>
      <c r="B70" s="1" t="s">
        <v>8</v>
      </c>
      <c r="C70" s="39"/>
      <c r="H70" s="141" t="s">
        <v>199</v>
      </c>
      <c r="I70" s="142">
        <v>761864</v>
      </c>
      <c r="J70" s="143">
        <v>8809</v>
      </c>
      <c r="K70" s="144">
        <v>4.84</v>
      </c>
      <c r="L70" s="145">
        <f t="shared" si="3"/>
        <v>42635.56</v>
      </c>
      <c r="M70" s="146" t="s">
        <v>222</v>
      </c>
    </row>
    <row r="71" spans="1:16" x14ac:dyDescent="0.2">
      <c r="A71" s="7">
        <v>37013</v>
      </c>
      <c r="B71" s="1" t="s">
        <v>8</v>
      </c>
      <c r="C71" s="39"/>
      <c r="H71" s="39" t="s">
        <v>13</v>
      </c>
      <c r="I71" s="1">
        <v>761848</v>
      </c>
      <c r="J71" s="3">
        <v>5140</v>
      </c>
      <c r="K71" s="80">
        <v>4.67</v>
      </c>
      <c r="L71" s="139">
        <f t="shared" si="3"/>
        <v>24003.8</v>
      </c>
      <c r="M71" s="39" t="s">
        <v>221</v>
      </c>
    </row>
    <row r="72" spans="1:16" x14ac:dyDescent="0.2">
      <c r="A72" s="7">
        <v>37016</v>
      </c>
      <c r="B72" s="140" t="s">
        <v>8</v>
      </c>
      <c r="H72" s="39" t="s">
        <v>13</v>
      </c>
      <c r="I72" s="1">
        <v>761848</v>
      </c>
      <c r="J72" s="3">
        <v>20923</v>
      </c>
      <c r="K72" s="80">
        <v>4.6150000000000002</v>
      </c>
      <c r="L72" s="139">
        <f t="shared" si="3"/>
        <v>96559.645000000004</v>
      </c>
      <c r="M72" s="1" t="s">
        <v>223</v>
      </c>
    </row>
    <row r="73" spans="1:16" x14ac:dyDescent="0.2">
      <c r="A73" s="7">
        <v>37017</v>
      </c>
      <c r="B73" s="1" t="s">
        <v>8</v>
      </c>
      <c r="C73" s="39"/>
      <c r="H73" s="39" t="s">
        <v>13</v>
      </c>
      <c r="I73" s="1">
        <v>761848</v>
      </c>
      <c r="J73" s="3">
        <v>20923</v>
      </c>
      <c r="K73" s="80">
        <v>4.6150000000000002</v>
      </c>
      <c r="L73" s="6">
        <f t="shared" si="3"/>
        <v>96559.645000000004</v>
      </c>
      <c r="M73" s="1" t="s">
        <v>223</v>
      </c>
    </row>
    <row r="74" spans="1:16" x14ac:dyDescent="0.2">
      <c r="A74" s="7">
        <v>37018</v>
      </c>
      <c r="B74" s="1" t="s">
        <v>8</v>
      </c>
      <c r="C74" s="39"/>
      <c r="H74" s="39" t="s">
        <v>13</v>
      </c>
      <c r="I74" s="1">
        <v>761848</v>
      </c>
      <c r="J74" s="3">
        <v>20923</v>
      </c>
      <c r="K74" s="80">
        <v>4.6150000000000002</v>
      </c>
      <c r="L74" s="6">
        <f t="shared" si="3"/>
        <v>96559.645000000004</v>
      </c>
      <c r="M74" s="1" t="s">
        <v>223</v>
      </c>
    </row>
    <row r="75" spans="1:16" x14ac:dyDescent="0.2">
      <c r="A75" s="7">
        <v>37019</v>
      </c>
      <c r="B75" s="1" t="s">
        <v>8</v>
      </c>
      <c r="C75" s="39"/>
      <c r="H75" s="39" t="s">
        <v>13</v>
      </c>
      <c r="I75" s="1">
        <v>761848</v>
      </c>
      <c r="J75" s="3">
        <v>5323</v>
      </c>
      <c r="K75" s="80">
        <v>4.4400000000000004</v>
      </c>
      <c r="L75" s="6">
        <f t="shared" si="3"/>
        <v>23634.120000000003</v>
      </c>
      <c r="M75" s="1" t="s">
        <v>223</v>
      </c>
    </row>
    <row r="76" spans="1:16" x14ac:dyDescent="0.2">
      <c r="A76" s="7">
        <v>37012</v>
      </c>
      <c r="B76" s="1" t="s">
        <v>8</v>
      </c>
      <c r="C76" s="141" t="s">
        <v>14</v>
      </c>
      <c r="D76" s="142">
        <v>761851</v>
      </c>
      <c r="E76" s="143">
        <v>40690</v>
      </c>
      <c r="F76" s="144">
        <v>4.8899999999999997</v>
      </c>
      <c r="G76" s="145">
        <f t="shared" ref="G76:G81" si="4">+F76*E76</f>
        <v>198974.09999999998</v>
      </c>
      <c r="H76" s="20"/>
      <c r="M76" s="20"/>
    </row>
    <row r="77" spans="1:16" x14ac:dyDescent="0.2">
      <c r="A77" s="7">
        <v>37013</v>
      </c>
      <c r="B77" s="1" t="s">
        <v>8</v>
      </c>
      <c r="C77" s="39" t="s">
        <v>199</v>
      </c>
      <c r="D77" s="1">
        <v>761851</v>
      </c>
      <c r="E77" s="3">
        <v>5140</v>
      </c>
      <c r="F77" s="80">
        <v>4.72</v>
      </c>
      <c r="G77" s="6">
        <f t="shared" si="4"/>
        <v>24260.799999999999</v>
      </c>
      <c r="H77" s="20"/>
      <c r="I77" s="20"/>
      <c r="J77" s="22"/>
      <c r="K77" s="121"/>
      <c r="L77" s="24"/>
      <c r="M77" s="20"/>
    </row>
    <row r="78" spans="1:16" x14ac:dyDescent="0.2">
      <c r="A78" s="7">
        <v>37016</v>
      </c>
      <c r="B78" s="1" t="s">
        <v>8</v>
      </c>
      <c r="C78" s="39" t="s">
        <v>14</v>
      </c>
      <c r="D78" s="1">
        <v>772984</v>
      </c>
      <c r="E78" s="22">
        <v>20923</v>
      </c>
      <c r="F78" s="121">
        <v>4.6449999999999996</v>
      </c>
      <c r="G78" s="24">
        <f t="shared" si="4"/>
        <v>97187.334999999992</v>
      </c>
      <c r="H78" s="20"/>
      <c r="I78" s="20"/>
      <c r="J78" s="22"/>
      <c r="K78" s="121"/>
      <c r="L78" s="24"/>
      <c r="M78" s="20"/>
    </row>
    <row r="79" spans="1:16" x14ac:dyDescent="0.2">
      <c r="A79" s="7">
        <v>37017</v>
      </c>
      <c r="B79" s="1" t="s">
        <v>8</v>
      </c>
      <c r="C79" s="39" t="s">
        <v>14</v>
      </c>
      <c r="D79" s="1">
        <v>772984</v>
      </c>
      <c r="E79" s="22">
        <v>20923</v>
      </c>
      <c r="F79" s="80">
        <v>4.6449999999999996</v>
      </c>
      <c r="G79" s="24">
        <f t="shared" si="4"/>
        <v>97187.334999999992</v>
      </c>
      <c r="H79" s="39"/>
      <c r="J79" s="22"/>
      <c r="L79" s="24"/>
      <c r="M79" s="39"/>
    </row>
    <row r="80" spans="1:16" x14ac:dyDescent="0.2">
      <c r="A80" s="7">
        <v>37018</v>
      </c>
      <c r="B80" s="1" t="s">
        <v>8</v>
      </c>
      <c r="C80" s="39" t="s">
        <v>14</v>
      </c>
      <c r="D80" s="1">
        <v>772984</v>
      </c>
      <c r="E80" s="22">
        <v>20923</v>
      </c>
      <c r="F80" s="80">
        <v>4.6449999999999996</v>
      </c>
      <c r="G80" s="24">
        <f t="shared" si="4"/>
        <v>97187.334999999992</v>
      </c>
      <c r="H80" s="39"/>
      <c r="J80" s="22"/>
      <c r="L80" s="24"/>
      <c r="M80" s="39"/>
    </row>
    <row r="81" spans="1:16" x14ac:dyDescent="0.2">
      <c r="A81" s="7">
        <v>37019</v>
      </c>
      <c r="B81" s="1" t="s">
        <v>8</v>
      </c>
      <c r="C81" s="39" t="s">
        <v>14</v>
      </c>
      <c r="D81" s="1">
        <v>775442</v>
      </c>
      <c r="E81" s="22">
        <v>5323</v>
      </c>
      <c r="F81" s="80">
        <v>4.47</v>
      </c>
      <c r="G81" s="24">
        <f t="shared" si="4"/>
        <v>23793.809999999998</v>
      </c>
      <c r="H81" s="39"/>
      <c r="J81" s="22"/>
      <c r="L81" s="24"/>
      <c r="M81" s="39"/>
    </row>
    <row r="82" spans="1:16" x14ac:dyDescent="0.2">
      <c r="C82" s="39"/>
      <c r="E82" s="133">
        <f>SUM(E76:E81)</f>
        <v>113922</v>
      </c>
      <c r="G82" s="134">
        <f>SUM(G76:G81)</f>
        <v>538590.71499999985</v>
      </c>
      <c r="H82" s="39"/>
      <c r="J82" s="133">
        <f>SUM(J69:J81)</f>
        <v>113922</v>
      </c>
      <c r="L82" s="134">
        <f>SUM(L69:L81)</f>
        <v>534256.45500000007</v>
      </c>
      <c r="M82" s="131">
        <f>+L82-G82</f>
        <v>-4334.2599999997765</v>
      </c>
      <c r="P82" s="78" t="s">
        <v>220</v>
      </c>
    </row>
    <row r="83" spans="1:16" x14ac:dyDescent="0.2">
      <c r="C83" s="39"/>
      <c r="E83" s="132"/>
      <c r="G83" s="130"/>
      <c r="H83" s="39"/>
      <c r="J83" s="132"/>
      <c r="L83" s="130"/>
      <c r="M83" s="131"/>
    </row>
    <row r="84" spans="1:16" x14ac:dyDescent="0.2">
      <c r="C84" s="39"/>
      <c r="H84" s="39"/>
      <c r="M84" s="39"/>
    </row>
    <row r="85" spans="1:16" x14ac:dyDescent="0.2">
      <c r="C85" s="39"/>
      <c r="H85" s="39"/>
      <c r="M85" s="39"/>
    </row>
    <row r="86" spans="1:16" x14ac:dyDescent="0.2">
      <c r="C86" s="39"/>
      <c r="H86" s="39"/>
      <c r="M86" s="39"/>
    </row>
    <row r="87" spans="1:16" x14ac:dyDescent="0.2">
      <c r="C87" s="39"/>
      <c r="H87" s="39"/>
      <c r="M87" s="39"/>
    </row>
    <row r="88" spans="1:16" x14ac:dyDescent="0.2">
      <c r="C88" s="39"/>
      <c r="H88" s="39"/>
      <c r="M88" s="39"/>
    </row>
    <row r="89" spans="1:16" x14ac:dyDescent="0.2">
      <c r="C89" s="39"/>
      <c r="H89" s="39"/>
      <c r="M89" s="39"/>
      <c r="P89" s="78" t="s">
        <v>230</v>
      </c>
    </row>
    <row r="90" spans="1:16" x14ac:dyDescent="0.2">
      <c r="C90" s="39"/>
      <c r="H90" s="39"/>
      <c r="M90" s="39"/>
    </row>
  </sheetData>
  <mergeCells count="2">
    <mergeCell ref="C1:G1"/>
    <mergeCell ref="H1:L1"/>
  </mergeCells>
  <phoneticPr fontId="0" type="noConversion"/>
  <pageMargins left="0.75" right="0.75" top="1" bottom="1" header="0.5" footer="0.5"/>
  <headerFooter alignWithMargins="0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workbookViewId="0">
      <selection activeCell="D29" sqref="D29"/>
    </sheetView>
  </sheetViews>
  <sheetFormatPr defaultRowHeight="11.25" x14ac:dyDescent="0.2"/>
  <cols>
    <col min="1" max="1" width="9.42578125" style="7" bestFit="1" customWidth="1"/>
    <col min="2" max="2" width="9.140625" style="1"/>
    <col min="3" max="3" width="5.85546875" style="1" bestFit="1" customWidth="1"/>
    <col min="4" max="4" width="6.5703125" style="1" bestFit="1" customWidth="1"/>
    <col min="5" max="5" width="9.140625" style="3"/>
    <col min="6" max="6" width="9.140625" style="80"/>
    <col min="7" max="7" width="13.85546875" style="6" customWidth="1"/>
    <col min="8" max="8" width="9.28515625" style="1" bestFit="1" customWidth="1"/>
    <col min="9" max="9" width="6.5703125" style="1" bestFit="1" customWidth="1"/>
    <col min="10" max="10" width="7.42578125" style="3" bestFit="1" customWidth="1"/>
    <col min="11" max="11" width="8.85546875" style="80" bestFit="1" customWidth="1"/>
    <col min="12" max="12" width="11.42578125" style="6" bestFit="1" customWidth="1"/>
    <col min="13" max="13" width="10.7109375" style="1" bestFit="1" customWidth="1"/>
    <col min="14" max="14" width="7" style="3" bestFit="1" customWidth="1"/>
    <col min="15" max="15" width="9.140625" style="88"/>
    <col min="16" max="16" width="21" style="1" bestFit="1" customWidth="1"/>
    <col min="17" max="17" width="26.85546875" style="30" customWidth="1"/>
    <col min="18" max="16384" width="9.140625" style="1"/>
  </cols>
  <sheetData>
    <row r="1" spans="1:17" x14ac:dyDescent="0.2">
      <c r="B1" s="2"/>
      <c r="C1" s="181"/>
      <c r="D1" s="182"/>
      <c r="E1" s="182"/>
      <c r="F1" s="182"/>
      <c r="G1" s="183"/>
      <c r="H1" s="181"/>
      <c r="I1" s="182"/>
      <c r="J1" s="182"/>
      <c r="K1" s="182"/>
      <c r="L1" s="183"/>
      <c r="M1" s="4"/>
      <c r="N1" s="8"/>
      <c r="O1" s="4"/>
      <c r="P1" s="2"/>
      <c r="Q1" s="32"/>
    </row>
    <row r="2" spans="1:17" s="2" customFormat="1" x14ac:dyDescent="0.2">
      <c r="A2" s="9"/>
      <c r="B2" s="10"/>
      <c r="C2" s="38"/>
      <c r="D2" s="10"/>
      <c r="E2" s="11"/>
      <c r="F2" s="27"/>
      <c r="G2" s="13"/>
      <c r="H2" s="36"/>
      <c r="I2" s="10"/>
      <c r="J2" s="11"/>
      <c r="K2" s="27"/>
      <c r="L2" s="13"/>
      <c r="M2" s="49"/>
      <c r="N2" s="11"/>
      <c r="O2" s="12"/>
      <c r="P2" s="10"/>
      <c r="Q2" s="31"/>
    </row>
    <row r="3" spans="1:17" x14ac:dyDescent="0.2">
      <c r="C3" s="39"/>
      <c r="H3" s="39"/>
      <c r="M3" s="127"/>
      <c r="Q3" s="31"/>
    </row>
    <row r="4" spans="1:17" x14ac:dyDescent="0.2">
      <c r="C4" s="39"/>
      <c r="H4" s="39"/>
      <c r="M4" s="127"/>
    </row>
    <row r="5" spans="1:17" x14ac:dyDescent="0.2">
      <c r="B5" s="1" t="s">
        <v>6</v>
      </c>
      <c r="C5" s="39" t="s">
        <v>1</v>
      </c>
      <c r="H5" s="39" t="s">
        <v>5</v>
      </c>
      <c r="M5" s="127" t="s">
        <v>9</v>
      </c>
      <c r="N5" s="3" t="s">
        <v>10</v>
      </c>
      <c r="Q5" s="30" t="s">
        <v>57</v>
      </c>
    </row>
    <row r="6" spans="1:17" x14ac:dyDescent="0.2">
      <c r="A6" s="7" t="s">
        <v>0</v>
      </c>
      <c r="B6" s="1" t="s">
        <v>7</v>
      </c>
      <c r="C6" s="39" t="s">
        <v>12</v>
      </c>
      <c r="D6" s="1" t="s">
        <v>2</v>
      </c>
      <c r="E6" s="3" t="s">
        <v>3</v>
      </c>
      <c r="F6" s="80" t="s">
        <v>4</v>
      </c>
      <c r="G6" s="6" t="s">
        <v>22</v>
      </c>
      <c r="H6" s="39" t="s">
        <v>12</v>
      </c>
      <c r="I6" s="1" t="s">
        <v>2</v>
      </c>
      <c r="J6" s="3" t="s">
        <v>3</v>
      </c>
      <c r="K6" s="80" t="s">
        <v>4</v>
      </c>
      <c r="L6" s="6" t="s">
        <v>22</v>
      </c>
      <c r="M6" s="127"/>
      <c r="N6" s="3" t="s">
        <v>3</v>
      </c>
      <c r="O6" s="88" t="s">
        <v>4</v>
      </c>
      <c r="P6" s="1" t="s">
        <v>11</v>
      </c>
      <c r="Q6" s="30" t="s">
        <v>55</v>
      </c>
    </row>
    <row r="7" spans="1:17" x14ac:dyDescent="0.2">
      <c r="C7" s="39"/>
      <c r="F7" s="6"/>
      <c r="H7" s="39"/>
      <c r="M7" s="127"/>
    </row>
    <row r="8" spans="1:17" x14ac:dyDescent="0.2">
      <c r="A8" s="7" t="s">
        <v>231</v>
      </c>
      <c r="B8" s="1" t="s">
        <v>18</v>
      </c>
      <c r="C8" s="39" t="s">
        <v>14</v>
      </c>
      <c r="D8" s="1">
        <v>255905</v>
      </c>
      <c r="E8" s="3">
        <v>260523</v>
      </c>
      <c r="F8" s="6">
        <v>3.74</v>
      </c>
      <c r="G8" s="6">
        <f>+F8*E8</f>
        <v>974356.02</v>
      </c>
      <c r="H8" s="39"/>
      <c r="M8" s="127"/>
      <c r="Q8" s="30" t="s">
        <v>56</v>
      </c>
    </row>
    <row r="9" spans="1:17" x14ac:dyDescent="0.2">
      <c r="A9" s="7">
        <v>37050</v>
      </c>
      <c r="B9" s="1" t="s">
        <v>18</v>
      </c>
      <c r="C9" s="39" t="s">
        <v>14</v>
      </c>
      <c r="D9" s="1">
        <v>255905</v>
      </c>
      <c r="E9" s="3">
        <v>50371</v>
      </c>
      <c r="F9" s="6">
        <v>3.74</v>
      </c>
      <c r="G9" s="6">
        <f>+F9*E9</f>
        <v>188387.54</v>
      </c>
      <c r="H9" s="39"/>
      <c r="M9" s="127"/>
    </row>
    <row r="10" spans="1:17" x14ac:dyDescent="0.2">
      <c r="A10" s="7">
        <v>37063</v>
      </c>
      <c r="B10" s="1" t="s">
        <v>18</v>
      </c>
      <c r="C10" s="39" t="s">
        <v>14</v>
      </c>
      <c r="D10" s="1">
        <v>255905</v>
      </c>
      <c r="E10" s="3">
        <v>24400</v>
      </c>
      <c r="F10" s="6">
        <v>3.8</v>
      </c>
      <c r="G10" s="6">
        <f>+F10*E10</f>
        <v>92720</v>
      </c>
      <c r="H10" s="39"/>
      <c r="M10" s="127"/>
    </row>
    <row r="11" spans="1:17" x14ac:dyDescent="0.2">
      <c r="C11" s="39"/>
      <c r="E11" s="1"/>
      <c r="F11" s="1"/>
      <c r="H11" s="39"/>
      <c r="J11" s="1"/>
      <c r="K11" s="1"/>
      <c r="L11" s="1"/>
      <c r="M11" s="127"/>
      <c r="P11" s="128"/>
    </row>
    <row r="12" spans="1:17" x14ac:dyDescent="0.2">
      <c r="C12" s="39"/>
      <c r="E12" s="1"/>
      <c r="F12" s="1"/>
      <c r="H12" s="39"/>
      <c r="J12" s="1"/>
      <c r="K12" s="1"/>
      <c r="L12" s="1"/>
      <c r="M12" s="127"/>
      <c r="P12" s="128"/>
    </row>
    <row r="13" spans="1:17" x14ac:dyDescent="0.2">
      <c r="A13" s="7">
        <v>37044</v>
      </c>
      <c r="B13" s="1" t="s">
        <v>18</v>
      </c>
      <c r="C13" s="39"/>
      <c r="E13" s="1"/>
      <c r="F13" s="1"/>
      <c r="H13" s="39" t="s">
        <v>13</v>
      </c>
      <c r="I13" s="1">
        <v>825874</v>
      </c>
      <c r="J13" s="3">
        <v>15204</v>
      </c>
      <c r="K13" s="6">
        <v>3.75</v>
      </c>
      <c r="L13" s="135">
        <f>+K13*J13</f>
        <v>57015</v>
      </c>
      <c r="M13" s="127"/>
    </row>
    <row r="14" spans="1:17" x14ac:dyDescent="0.2">
      <c r="A14" s="7">
        <v>37045</v>
      </c>
      <c r="B14" s="1" t="s">
        <v>18</v>
      </c>
      <c r="C14" s="39"/>
      <c r="E14" s="1"/>
      <c r="F14" s="1"/>
      <c r="H14" s="39" t="s">
        <v>13</v>
      </c>
      <c r="I14" s="1">
        <v>825874</v>
      </c>
      <c r="J14" s="3">
        <v>15204</v>
      </c>
      <c r="K14" s="6">
        <v>3.75</v>
      </c>
      <c r="L14" s="135">
        <f t="shared" ref="L14:L26" si="0">+K14*J14</f>
        <v>57015</v>
      </c>
      <c r="M14" s="127"/>
    </row>
    <row r="15" spans="1:17" x14ac:dyDescent="0.2">
      <c r="A15" s="7">
        <v>37046</v>
      </c>
      <c r="B15" s="1" t="s">
        <v>18</v>
      </c>
      <c r="C15" s="39"/>
      <c r="E15" s="1"/>
      <c r="F15" s="1"/>
      <c r="H15" s="39" t="s">
        <v>13</v>
      </c>
      <c r="I15" s="1">
        <v>825874</v>
      </c>
      <c r="J15" s="3">
        <v>15204</v>
      </c>
      <c r="K15" s="6">
        <v>3.75</v>
      </c>
      <c r="L15" s="135">
        <f t="shared" si="0"/>
        <v>57015</v>
      </c>
      <c r="M15" s="127"/>
    </row>
    <row r="16" spans="1:17" x14ac:dyDescent="0.2">
      <c r="A16" s="7">
        <v>37047</v>
      </c>
      <c r="B16" s="1" t="s">
        <v>18</v>
      </c>
      <c r="C16" s="39"/>
      <c r="E16" s="1"/>
      <c r="F16" s="1"/>
      <c r="H16" s="39" t="s">
        <v>14</v>
      </c>
      <c r="I16" s="1">
        <v>257324</v>
      </c>
      <c r="J16" s="3">
        <v>25000</v>
      </c>
      <c r="K16" s="6">
        <v>4.01</v>
      </c>
      <c r="L16" s="135">
        <f t="shared" si="0"/>
        <v>100250</v>
      </c>
      <c r="M16" s="127"/>
    </row>
    <row r="17" spans="1:16" x14ac:dyDescent="0.2">
      <c r="A17" s="7">
        <v>37048</v>
      </c>
      <c r="B17" s="1" t="s">
        <v>18</v>
      </c>
      <c r="C17" s="39"/>
      <c r="E17" s="1"/>
      <c r="F17" s="1"/>
      <c r="H17" s="39" t="s">
        <v>14</v>
      </c>
      <c r="I17" s="1">
        <v>257324</v>
      </c>
      <c r="J17" s="3">
        <v>2864</v>
      </c>
      <c r="K17" s="6">
        <v>4.08</v>
      </c>
      <c r="L17" s="135">
        <f t="shared" si="0"/>
        <v>11685.12</v>
      </c>
      <c r="M17" s="127"/>
    </row>
    <row r="18" spans="1:16" x14ac:dyDescent="0.2">
      <c r="A18" s="7">
        <v>37049</v>
      </c>
      <c r="B18" s="1" t="s">
        <v>18</v>
      </c>
      <c r="C18" s="39"/>
      <c r="E18" s="1"/>
      <c r="F18" s="1"/>
      <c r="H18" s="39" t="s">
        <v>13</v>
      </c>
      <c r="I18" s="1">
        <v>257324</v>
      </c>
      <c r="J18" s="3">
        <v>13920</v>
      </c>
      <c r="K18" s="6">
        <v>3.85</v>
      </c>
      <c r="L18" s="135">
        <f t="shared" si="0"/>
        <v>53592</v>
      </c>
      <c r="M18" s="127"/>
    </row>
    <row r="19" spans="1:16" x14ac:dyDescent="0.2">
      <c r="A19" s="7">
        <v>37049</v>
      </c>
      <c r="B19" s="1" t="s">
        <v>18</v>
      </c>
      <c r="C19" s="39"/>
      <c r="E19" s="1"/>
      <c r="F19" s="1"/>
      <c r="H19" s="39" t="s">
        <v>14</v>
      </c>
      <c r="I19" s="1">
        <v>257324</v>
      </c>
      <c r="J19" s="3">
        <v>2846</v>
      </c>
      <c r="K19" s="6">
        <v>3.85</v>
      </c>
      <c r="L19" s="135">
        <f t="shared" si="0"/>
        <v>10957.1</v>
      </c>
      <c r="M19" s="127"/>
    </row>
    <row r="20" spans="1:16" x14ac:dyDescent="0.2">
      <c r="A20" s="7">
        <v>37064</v>
      </c>
      <c r="B20" s="1" t="s">
        <v>18</v>
      </c>
      <c r="C20" s="39"/>
      <c r="E20" s="1"/>
      <c r="F20" s="1"/>
      <c r="H20" s="39" t="s">
        <v>14</v>
      </c>
      <c r="I20" s="1">
        <v>257324</v>
      </c>
      <c r="J20" s="3">
        <v>13174</v>
      </c>
      <c r="K20" s="6">
        <v>3.68</v>
      </c>
      <c r="L20" s="135">
        <f t="shared" si="0"/>
        <v>48480.32</v>
      </c>
      <c r="M20" s="127"/>
    </row>
    <row r="21" spans="1:16" x14ac:dyDescent="0.2">
      <c r="A21" s="7">
        <v>37068</v>
      </c>
      <c r="B21" s="1" t="s">
        <v>18</v>
      </c>
      <c r="C21" s="39"/>
      <c r="E21" s="1"/>
      <c r="F21" s="1"/>
      <c r="H21" s="39" t="s">
        <v>14</v>
      </c>
      <c r="I21" s="1">
        <v>257324</v>
      </c>
      <c r="J21" s="3">
        <v>10000</v>
      </c>
      <c r="K21" s="6">
        <v>3.5430000000000001</v>
      </c>
      <c r="L21" s="135">
        <f t="shared" si="0"/>
        <v>35430</v>
      </c>
      <c r="M21" s="127"/>
    </row>
    <row r="22" spans="1:16" x14ac:dyDescent="0.2">
      <c r="A22" s="7">
        <v>37069</v>
      </c>
      <c r="B22" s="1" t="s">
        <v>18</v>
      </c>
      <c r="C22" s="39"/>
      <c r="E22" s="1"/>
      <c r="F22" s="1"/>
      <c r="H22" s="39" t="s">
        <v>14</v>
      </c>
      <c r="I22" s="1">
        <v>257324</v>
      </c>
      <c r="J22" s="3">
        <v>19325</v>
      </c>
      <c r="K22" s="6">
        <v>3.4180000000000001</v>
      </c>
      <c r="L22" s="135">
        <f t="shared" si="0"/>
        <v>66052.850000000006</v>
      </c>
      <c r="M22" s="127"/>
    </row>
    <row r="23" spans="1:16" x14ac:dyDescent="0.2">
      <c r="A23" s="7">
        <v>37070</v>
      </c>
      <c r="B23" s="1" t="s">
        <v>18</v>
      </c>
      <c r="C23" s="39"/>
      <c r="E23" s="1"/>
      <c r="F23" s="1"/>
      <c r="G23" s="1"/>
      <c r="H23" s="39" t="s">
        <v>14</v>
      </c>
      <c r="I23" s="1">
        <v>257324</v>
      </c>
      <c r="J23" s="3">
        <v>9270</v>
      </c>
      <c r="K23" s="6">
        <v>3.375</v>
      </c>
      <c r="L23" s="135">
        <f t="shared" si="0"/>
        <v>31286.25</v>
      </c>
      <c r="M23" s="127"/>
      <c r="P23" s="79"/>
    </row>
    <row r="24" spans="1:16" x14ac:dyDescent="0.2">
      <c r="A24" s="7">
        <v>37070</v>
      </c>
      <c r="B24" s="1" t="s">
        <v>18</v>
      </c>
      <c r="C24" s="39"/>
      <c r="E24" s="1"/>
      <c r="F24" s="1"/>
      <c r="G24" s="1"/>
      <c r="H24" s="39" t="s">
        <v>13</v>
      </c>
      <c r="I24" s="1">
        <v>257324</v>
      </c>
      <c r="J24" s="3">
        <v>10000</v>
      </c>
      <c r="K24" s="6">
        <v>3.375</v>
      </c>
      <c r="L24" s="135">
        <f t="shared" si="0"/>
        <v>33750</v>
      </c>
      <c r="M24" s="127"/>
      <c r="P24" s="79"/>
    </row>
    <row r="25" spans="1:16" x14ac:dyDescent="0.2">
      <c r="A25" s="7">
        <v>37071</v>
      </c>
      <c r="B25" s="1" t="s">
        <v>18</v>
      </c>
      <c r="C25" s="39"/>
      <c r="E25" s="1"/>
      <c r="F25" s="1"/>
      <c r="G25" s="1"/>
      <c r="H25" s="39" t="s">
        <v>14</v>
      </c>
      <c r="I25" s="1">
        <v>257324</v>
      </c>
      <c r="J25" s="3">
        <v>20412</v>
      </c>
      <c r="K25" s="6">
        <v>3.18</v>
      </c>
      <c r="L25" s="135">
        <f t="shared" si="0"/>
        <v>64910.16</v>
      </c>
      <c r="M25" s="127"/>
      <c r="P25" s="79"/>
    </row>
    <row r="26" spans="1:16" x14ac:dyDescent="0.2">
      <c r="A26" s="7">
        <v>37072</v>
      </c>
      <c r="B26" s="1" t="s">
        <v>18</v>
      </c>
      <c r="C26" s="39"/>
      <c r="E26" s="1"/>
      <c r="F26" s="1"/>
      <c r="G26" s="1"/>
      <c r="H26" s="39" t="s">
        <v>14</v>
      </c>
      <c r="I26" s="1">
        <v>257324</v>
      </c>
      <c r="J26" s="3">
        <v>20402</v>
      </c>
      <c r="K26" s="6">
        <v>3.18</v>
      </c>
      <c r="L26" s="135">
        <f t="shared" si="0"/>
        <v>64878.36</v>
      </c>
      <c r="M26" s="127"/>
    </row>
    <row r="27" spans="1:16" x14ac:dyDescent="0.2">
      <c r="C27" s="39"/>
      <c r="E27" s="133">
        <f>SUM(E7:E10)</f>
        <v>335294</v>
      </c>
      <c r="G27" s="134">
        <f>SUM(G7:G10)</f>
        <v>1255463.56</v>
      </c>
      <c r="H27" s="39"/>
      <c r="J27" s="133">
        <f>SUM(J13:J26)</f>
        <v>192825</v>
      </c>
      <c r="K27" s="136"/>
      <c r="L27" s="134">
        <f>SUM(L13:L26)</f>
        <v>692317.16</v>
      </c>
      <c r="M27" s="127">
        <f>+L27-G27</f>
        <v>-563146.4</v>
      </c>
      <c r="O27" s="3"/>
      <c r="P27" s="78" t="s">
        <v>234</v>
      </c>
    </row>
    <row r="28" spans="1:16" x14ac:dyDescent="0.2">
      <c r="C28" s="39"/>
      <c r="E28" s="1"/>
      <c r="F28" s="1"/>
      <c r="G28" s="1"/>
      <c r="H28" s="39"/>
      <c r="L28" s="135"/>
      <c r="M28" s="127"/>
      <c r="O28" s="3"/>
      <c r="P28" s="79"/>
    </row>
    <row r="29" spans="1:16" x14ac:dyDescent="0.2">
      <c r="C29" s="39"/>
      <c r="E29" s="1"/>
      <c r="F29" s="1"/>
      <c r="G29" s="1"/>
      <c r="H29" s="39"/>
      <c r="L29" s="135"/>
      <c r="M29" s="127"/>
      <c r="O29" s="3"/>
      <c r="P29" s="79"/>
    </row>
    <row r="30" spans="1:16" x14ac:dyDescent="0.2">
      <c r="C30" s="39"/>
      <c r="E30" s="1"/>
      <c r="F30" s="1"/>
      <c r="G30" s="1"/>
      <c r="H30" s="39"/>
      <c r="L30" s="135"/>
      <c r="M30" s="127"/>
      <c r="O30" s="3"/>
      <c r="P30" s="3"/>
    </row>
    <row r="31" spans="1:16" x14ac:dyDescent="0.2">
      <c r="C31" s="39"/>
      <c r="E31" s="1"/>
      <c r="F31" s="1"/>
      <c r="G31" s="1"/>
      <c r="H31" s="39"/>
      <c r="L31" s="135"/>
      <c r="M31" s="127"/>
      <c r="O31" s="3"/>
      <c r="P31" s="3"/>
    </row>
    <row r="32" spans="1:16" x14ac:dyDescent="0.2">
      <c r="A32" s="1" t="s">
        <v>231</v>
      </c>
      <c r="B32" s="1" t="s">
        <v>218</v>
      </c>
      <c r="C32" s="39" t="s">
        <v>14</v>
      </c>
      <c r="D32" s="1">
        <v>255905</v>
      </c>
      <c r="E32" s="3">
        <v>75000</v>
      </c>
      <c r="F32" s="80">
        <v>3.74</v>
      </c>
      <c r="G32" s="6">
        <f>+F32*E32</f>
        <v>280500</v>
      </c>
      <c r="H32" s="39"/>
      <c r="L32" s="6">
        <f>+K32*J32</f>
        <v>0</v>
      </c>
      <c r="M32" s="127"/>
      <c r="O32" s="3"/>
      <c r="P32" s="3"/>
    </row>
    <row r="33" spans="1:13" x14ac:dyDescent="0.2">
      <c r="A33" s="7">
        <v>37054</v>
      </c>
      <c r="B33" s="1" t="s">
        <v>218</v>
      </c>
      <c r="C33" s="39" t="s">
        <v>14</v>
      </c>
      <c r="D33" s="1">
        <v>255905</v>
      </c>
      <c r="E33" s="3">
        <v>20384</v>
      </c>
      <c r="F33" s="80">
        <v>3.9</v>
      </c>
      <c r="G33" s="6">
        <f>+F33*E33</f>
        <v>79497.599999999991</v>
      </c>
      <c r="H33" s="39"/>
      <c r="L33" s="6">
        <f>+K33*J33</f>
        <v>0</v>
      </c>
      <c r="M33" s="39"/>
    </row>
    <row r="34" spans="1:13" x14ac:dyDescent="0.2">
      <c r="A34" s="7">
        <v>37056</v>
      </c>
      <c r="B34" s="1" t="s">
        <v>218</v>
      </c>
      <c r="C34" s="39" t="s">
        <v>14</v>
      </c>
      <c r="D34" s="1">
        <v>255905</v>
      </c>
      <c r="E34" s="3">
        <v>1119</v>
      </c>
      <c r="F34" s="80">
        <v>4.17</v>
      </c>
      <c r="G34" s="6">
        <f>+F34*E34</f>
        <v>4666.2299999999996</v>
      </c>
      <c r="H34" s="39"/>
      <c r="L34" s="6">
        <f>+K34*J34</f>
        <v>0</v>
      </c>
      <c r="M34" s="39"/>
    </row>
    <row r="35" spans="1:13" x14ac:dyDescent="0.2">
      <c r="A35" s="7">
        <v>37057</v>
      </c>
      <c r="B35" s="1" t="s">
        <v>218</v>
      </c>
      <c r="C35" s="39" t="s">
        <v>14</v>
      </c>
      <c r="D35" s="1">
        <v>255905</v>
      </c>
      <c r="E35" s="3">
        <v>8235</v>
      </c>
      <c r="F35" s="80">
        <v>3.91</v>
      </c>
      <c r="G35" s="6">
        <f>+F35*E35</f>
        <v>32198.850000000002</v>
      </c>
      <c r="H35" s="39"/>
      <c r="M35" s="39"/>
    </row>
    <row r="36" spans="1:13" x14ac:dyDescent="0.2">
      <c r="A36" s="7">
        <v>37069</v>
      </c>
      <c r="B36" s="1" t="s">
        <v>218</v>
      </c>
      <c r="C36" s="39" t="s">
        <v>14</v>
      </c>
      <c r="D36" s="1">
        <v>255905</v>
      </c>
      <c r="E36" s="3">
        <v>25000</v>
      </c>
      <c r="F36" s="80">
        <v>3.4180000000000001</v>
      </c>
      <c r="G36" s="6">
        <f>+F36*E36</f>
        <v>85450</v>
      </c>
      <c r="H36" s="39"/>
      <c r="L36" s="6">
        <f>+K36*J36</f>
        <v>0</v>
      </c>
      <c r="M36" s="39"/>
    </row>
    <row r="37" spans="1:13" x14ac:dyDescent="0.2">
      <c r="C37" s="39"/>
      <c r="H37" s="39"/>
      <c r="M37" s="39"/>
    </row>
    <row r="38" spans="1:13" x14ac:dyDescent="0.2">
      <c r="A38" s="7">
        <v>37043</v>
      </c>
      <c r="B38" s="1" t="s">
        <v>218</v>
      </c>
      <c r="C38" s="39"/>
      <c r="H38" s="39" t="s">
        <v>14</v>
      </c>
      <c r="I38" s="1">
        <v>257324</v>
      </c>
      <c r="J38" s="3">
        <v>24622</v>
      </c>
      <c r="K38" s="1">
        <v>3.79</v>
      </c>
      <c r="L38" s="6">
        <f>+K38*J38</f>
        <v>93317.38</v>
      </c>
      <c r="M38" s="39"/>
    </row>
    <row r="39" spans="1:13" x14ac:dyDescent="0.2">
      <c r="A39" s="7">
        <v>37047</v>
      </c>
      <c r="B39" s="1" t="s">
        <v>218</v>
      </c>
      <c r="C39" s="39"/>
      <c r="H39" s="39" t="s">
        <v>14</v>
      </c>
      <c r="I39" s="1">
        <v>257324</v>
      </c>
      <c r="J39" s="3">
        <v>25000</v>
      </c>
      <c r="K39" s="80">
        <v>4.01</v>
      </c>
      <c r="L39" s="6">
        <f>+K39*J39</f>
        <v>100250</v>
      </c>
      <c r="M39" s="39"/>
    </row>
    <row r="40" spans="1:13" x14ac:dyDescent="0.2">
      <c r="A40" s="7">
        <v>37048</v>
      </c>
      <c r="B40" s="1" t="s">
        <v>218</v>
      </c>
      <c r="C40" s="39"/>
      <c r="H40" s="39" t="s">
        <v>14</v>
      </c>
      <c r="I40" s="1">
        <v>257324</v>
      </c>
      <c r="J40" s="22">
        <v>25000</v>
      </c>
      <c r="K40" s="80">
        <v>4.08</v>
      </c>
      <c r="L40" s="6">
        <f t="shared" ref="L40:L46" si="1">+K40*J40</f>
        <v>102000</v>
      </c>
      <c r="M40" s="39"/>
    </row>
    <row r="41" spans="1:13" x14ac:dyDescent="0.2">
      <c r="A41" s="7">
        <v>37049</v>
      </c>
      <c r="B41" s="1" t="s">
        <v>218</v>
      </c>
      <c r="C41" s="39"/>
      <c r="H41" s="39" t="s">
        <v>14</v>
      </c>
      <c r="I41" s="1">
        <v>257324</v>
      </c>
      <c r="J41" s="22">
        <v>25000</v>
      </c>
      <c r="K41" s="80">
        <v>3.85</v>
      </c>
      <c r="L41" s="6">
        <f t="shared" si="1"/>
        <v>96250</v>
      </c>
      <c r="M41" s="39"/>
    </row>
    <row r="42" spans="1:13" x14ac:dyDescent="0.2">
      <c r="A42" s="7">
        <v>37050</v>
      </c>
      <c r="B42" s="1" t="s">
        <v>218</v>
      </c>
      <c r="C42" s="39"/>
      <c r="H42" s="39" t="s">
        <v>13</v>
      </c>
      <c r="I42" s="1">
        <v>257324</v>
      </c>
      <c r="J42" s="22">
        <v>12325</v>
      </c>
      <c r="K42" s="80">
        <v>3.74</v>
      </c>
      <c r="L42" s="6">
        <f t="shared" si="1"/>
        <v>46095.5</v>
      </c>
      <c r="M42" s="39"/>
    </row>
    <row r="43" spans="1:13" x14ac:dyDescent="0.2">
      <c r="A43" s="7" t="s">
        <v>232</v>
      </c>
      <c r="B43" s="1" t="s">
        <v>218</v>
      </c>
      <c r="C43" s="39"/>
      <c r="H43" s="39" t="s">
        <v>13</v>
      </c>
      <c r="I43" s="1">
        <v>257324</v>
      </c>
      <c r="J43" s="22">
        <v>2592</v>
      </c>
      <c r="K43" s="80">
        <v>3.65</v>
      </c>
      <c r="L43" s="6">
        <f t="shared" si="1"/>
        <v>9460.7999999999993</v>
      </c>
      <c r="M43" s="39"/>
    </row>
    <row r="44" spans="1:13" x14ac:dyDescent="0.2">
      <c r="A44" s="7" t="s">
        <v>232</v>
      </c>
      <c r="B44" s="1" t="s">
        <v>218</v>
      </c>
      <c r="C44" s="39"/>
      <c r="H44" s="39" t="s">
        <v>14</v>
      </c>
      <c r="I44" s="1">
        <v>257324</v>
      </c>
      <c r="J44" s="22">
        <v>15129</v>
      </c>
      <c r="K44" s="80">
        <v>3.65</v>
      </c>
      <c r="L44" s="6">
        <f t="shared" si="1"/>
        <v>55220.85</v>
      </c>
      <c r="M44" s="39"/>
    </row>
    <row r="45" spans="1:13" x14ac:dyDescent="0.2">
      <c r="A45" s="7">
        <v>37055</v>
      </c>
      <c r="B45" s="1" t="s">
        <v>218</v>
      </c>
      <c r="C45" s="39"/>
      <c r="H45" s="39" t="s">
        <v>14</v>
      </c>
      <c r="I45" s="1">
        <v>257324</v>
      </c>
      <c r="J45" s="22">
        <v>24998</v>
      </c>
      <c r="K45" s="80">
        <v>4.0350000000000001</v>
      </c>
      <c r="L45" s="6">
        <f t="shared" si="1"/>
        <v>100866.93000000001</v>
      </c>
      <c r="M45" s="39"/>
    </row>
    <row r="46" spans="1:13" x14ac:dyDescent="0.2">
      <c r="A46" s="7">
        <v>37058</v>
      </c>
      <c r="B46" s="1" t="s">
        <v>218</v>
      </c>
      <c r="C46" s="39"/>
      <c r="H46" s="39" t="s">
        <v>14</v>
      </c>
      <c r="I46" s="1">
        <v>257324</v>
      </c>
      <c r="J46" s="22">
        <v>6807</v>
      </c>
      <c r="K46" s="80">
        <v>3.08</v>
      </c>
      <c r="L46" s="6">
        <f t="shared" si="1"/>
        <v>20965.560000000001</v>
      </c>
      <c r="M46" s="39"/>
    </row>
    <row r="47" spans="1:13" x14ac:dyDescent="0.2">
      <c r="A47" s="7">
        <v>37059</v>
      </c>
      <c r="B47" s="1" t="s">
        <v>218</v>
      </c>
      <c r="C47" s="39"/>
      <c r="E47" s="1"/>
      <c r="H47" s="39" t="s">
        <v>14</v>
      </c>
      <c r="I47" s="1">
        <v>257324</v>
      </c>
      <c r="J47" s="22">
        <v>6807</v>
      </c>
      <c r="K47" s="80">
        <v>3.08</v>
      </c>
      <c r="L47" s="6">
        <f>+K47*J47</f>
        <v>20965.560000000001</v>
      </c>
      <c r="M47" s="39"/>
    </row>
    <row r="48" spans="1:13" x14ac:dyDescent="0.2">
      <c r="A48" s="7">
        <v>37060</v>
      </c>
      <c r="B48" s="1" t="s">
        <v>218</v>
      </c>
      <c r="C48" s="39"/>
      <c r="E48" s="1"/>
      <c r="H48" s="39" t="s">
        <v>14</v>
      </c>
      <c r="I48" s="1">
        <v>257324</v>
      </c>
      <c r="J48" s="22">
        <v>6807</v>
      </c>
      <c r="K48" s="80">
        <v>3.08</v>
      </c>
      <c r="L48" s="6">
        <f t="shared" ref="L48:L59" si="2">+K48*J48</f>
        <v>20965.560000000001</v>
      </c>
      <c r="M48" s="39"/>
    </row>
    <row r="49" spans="1:13" x14ac:dyDescent="0.2">
      <c r="A49" s="7">
        <v>37061</v>
      </c>
      <c r="B49" s="1" t="s">
        <v>218</v>
      </c>
      <c r="C49" s="39"/>
      <c r="E49" s="1"/>
      <c r="H49" s="39" t="s">
        <v>14</v>
      </c>
      <c r="I49" s="1">
        <v>257324</v>
      </c>
      <c r="J49" s="22">
        <v>18315</v>
      </c>
      <c r="K49" s="80">
        <v>3.879</v>
      </c>
      <c r="L49" s="6">
        <f t="shared" si="2"/>
        <v>71043.884999999995</v>
      </c>
      <c r="M49" s="39"/>
    </row>
    <row r="50" spans="1:13" x14ac:dyDescent="0.2">
      <c r="A50" s="7">
        <v>37062</v>
      </c>
      <c r="B50" s="1" t="s">
        <v>218</v>
      </c>
      <c r="C50" s="39"/>
      <c r="E50" s="1"/>
      <c r="H50" s="39" t="s">
        <v>141</v>
      </c>
      <c r="I50" s="1">
        <v>257324</v>
      </c>
      <c r="J50" s="22">
        <v>10982</v>
      </c>
      <c r="K50" s="80">
        <v>3.9550000000000001</v>
      </c>
      <c r="L50" s="6">
        <f t="shared" si="2"/>
        <v>43433.81</v>
      </c>
      <c r="M50" s="39"/>
    </row>
    <row r="51" spans="1:13" x14ac:dyDescent="0.2">
      <c r="A51" s="7">
        <v>37062</v>
      </c>
      <c r="B51" s="1" t="s">
        <v>218</v>
      </c>
      <c r="C51" s="39"/>
      <c r="E51" s="1"/>
      <c r="H51" s="39" t="s">
        <v>14</v>
      </c>
      <c r="I51" s="1">
        <v>257324</v>
      </c>
      <c r="J51" s="22">
        <v>1138</v>
      </c>
      <c r="K51" s="80">
        <v>3.9550000000000001</v>
      </c>
      <c r="L51" s="6">
        <f t="shared" si="2"/>
        <v>4500.79</v>
      </c>
      <c r="M51" s="39"/>
    </row>
    <row r="52" spans="1:13" x14ac:dyDescent="0.2">
      <c r="A52" s="7">
        <v>37063</v>
      </c>
      <c r="B52" s="1" t="s">
        <v>218</v>
      </c>
      <c r="C52" s="39"/>
      <c r="E52" s="1"/>
      <c r="H52" s="39" t="s">
        <v>13</v>
      </c>
      <c r="I52" s="1">
        <v>257324</v>
      </c>
      <c r="J52" s="22">
        <v>11734</v>
      </c>
      <c r="K52" s="80">
        <v>3.8</v>
      </c>
      <c r="L52" s="6">
        <f t="shared" si="2"/>
        <v>44589.2</v>
      </c>
      <c r="M52" s="39"/>
    </row>
    <row r="53" spans="1:13" x14ac:dyDescent="0.2">
      <c r="A53" s="7">
        <v>37064</v>
      </c>
      <c r="B53" s="1" t="s">
        <v>218</v>
      </c>
      <c r="C53" s="39"/>
      <c r="E53" s="1"/>
      <c r="H53" s="39" t="s">
        <v>141</v>
      </c>
      <c r="I53" s="1">
        <v>257324</v>
      </c>
      <c r="J53" s="22">
        <v>7747</v>
      </c>
      <c r="K53" s="80">
        <v>3.68</v>
      </c>
      <c r="L53" s="6">
        <f t="shared" si="2"/>
        <v>28508.960000000003</v>
      </c>
      <c r="M53" s="39"/>
    </row>
    <row r="54" spans="1:13" x14ac:dyDescent="0.2">
      <c r="A54" s="7">
        <v>37064</v>
      </c>
      <c r="B54" s="1" t="s">
        <v>218</v>
      </c>
      <c r="C54" s="39"/>
      <c r="E54" s="1"/>
      <c r="H54" s="39" t="s">
        <v>14</v>
      </c>
      <c r="I54" s="1">
        <v>257324</v>
      </c>
      <c r="J54" s="22">
        <v>3873</v>
      </c>
      <c r="K54" s="80">
        <v>3.68</v>
      </c>
      <c r="L54" s="6">
        <f t="shared" si="2"/>
        <v>14252.640000000001</v>
      </c>
      <c r="M54" s="39"/>
    </row>
    <row r="55" spans="1:13" x14ac:dyDescent="0.2">
      <c r="A55" s="7" t="s">
        <v>233</v>
      </c>
      <c r="B55" s="1" t="s">
        <v>218</v>
      </c>
      <c r="C55" s="39"/>
      <c r="E55" s="1"/>
      <c r="H55" s="39" t="s">
        <v>14</v>
      </c>
      <c r="I55" s="1">
        <v>257324</v>
      </c>
      <c r="J55" s="22">
        <v>25170</v>
      </c>
      <c r="K55" s="80">
        <v>3.6749999999999998</v>
      </c>
      <c r="L55" s="6">
        <f t="shared" si="2"/>
        <v>92499.75</v>
      </c>
      <c r="M55" s="39"/>
    </row>
    <row r="56" spans="1:13" x14ac:dyDescent="0.2">
      <c r="A56" s="7">
        <v>37068</v>
      </c>
      <c r="B56" s="1" t="s">
        <v>218</v>
      </c>
      <c r="C56" s="39"/>
      <c r="E56" s="1"/>
      <c r="H56" s="39" t="s">
        <v>14</v>
      </c>
      <c r="I56" s="1">
        <v>257324</v>
      </c>
      <c r="J56" s="22">
        <v>25000</v>
      </c>
      <c r="K56" s="80">
        <v>3.5430000000000001</v>
      </c>
      <c r="L56" s="6">
        <f t="shared" si="2"/>
        <v>88575</v>
      </c>
      <c r="M56" s="39"/>
    </row>
    <row r="57" spans="1:13" x14ac:dyDescent="0.2">
      <c r="A57" s="7">
        <v>37070</v>
      </c>
      <c r="B57" s="1" t="s">
        <v>218</v>
      </c>
      <c r="C57" s="39"/>
      <c r="E57" s="1"/>
      <c r="H57" s="39" t="s">
        <v>13</v>
      </c>
      <c r="I57" s="1">
        <v>257324</v>
      </c>
      <c r="J57" s="22">
        <v>25000</v>
      </c>
      <c r="K57" s="80">
        <v>3.375</v>
      </c>
      <c r="L57" s="6">
        <f t="shared" si="2"/>
        <v>84375</v>
      </c>
      <c r="M57" s="39"/>
    </row>
    <row r="58" spans="1:13" x14ac:dyDescent="0.2">
      <c r="A58" s="7">
        <v>37071</v>
      </c>
      <c r="B58" s="1" t="s">
        <v>218</v>
      </c>
      <c r="C58" s="39"/>
      <c r="E58" s="1"/>
      <c r="H58" s="39" t="s">
        <v>13</v>
      </c>
      <c r="I58" s="1">
        <v>257324</v>
      </c>
      <c r="J58" s="22">
        <v>25000</v>
      </c>
      <c r="K58" s="80">
        <v>3.18</v>
      </c>
      <c r="L58" s="6">
        <f t="shared" si="2"/>
        <v>79500</v>
      </c>
      <c r="M58" s="39"/>
    </row>
    <row r="59" spans="1:13" x14ac:dyDescent="0.2">
      <c r="A59" s="7">
        <v>37072</v>
      </c>
      <c r="B59" s="1" t="s">
        <v>218</v>
      </c>
      <c r="C59" s="39"/>
      <c r="E59" s="1"/>
      <c r="H59" s="39" t="s">
        <v>13</v>
      </c>
      <c r="I59" s="1">
        <v>257324</v>
      </c>
      <c r="J59" s="22">
        <v>25000</v>
      </c>
      <c r="K59" s="80">
        <v>3.18</v>
      </c>
      <c r="L59" s="6">
        <f t="shared" si="2"/>
        <v>79500</v>
      </c>
      <c r="M59" s="39"/>
    </row>
    <row r="60" spans="1:13" x14ac:dyDescent="0.2">
      <c r="C60" s="39"/>
      <c r="E60" s="1"/>
      <c r="H60" s="39"/>
      <c r="J60" s="22"/>
      <c r="M60" s="39"/>
    </row>
    <row r="61" spans="1:13" x14ac:dyDescent="0.2">
      <c r="C61" s="39"/>
      <c r="E61" s="1"/>
      <c r="H61" s="39"/>
      <c r="J61" s="22"/>
      <c r="M61" s="39"/>
    </row>
    <row r="62" spans="1:13" x14ac:dyDescent="0.2">
      <c r="C62" s="39"/>
      <c r="E62" s="1"/>
      <c r="H62" s="39"/>
      <c r="J62" s="22"/>
      <c r="M62" s="39"/>
    </row>
    <row r="63" spans="1:13" x14ac:dyDescent="0.2">
      <c r="C63" s="39"/>
      <c r="E63" s="1"/>
      <c r="H63" s="39"/>
      <c r="J63" s="22"/>
      <c r="M63" s="39"/>
    </row>
    <row r="64" spans="1:13" x14ac:dyDescent="0.2">
      <c r="C64" s="39"/>
      <c r="E64" s="133">
        <f>SUM(E33:E45)</f>
        <v>54738</v>
      </c>
      <c r="G64" s="134">
        <f>SUM(G32:G45)</f>
        <v>482312.67999999993</v>
      </c>
      <c r="H64" s="39"/>
      <c r="J64" s="133">
        <f>SUM(J32:J39)</f>
        <v>49622</v>
      </c>
      <c r="L64" s="134">
        <f>SUM(L32:L39)</f>
        <v>193567.38</v>
      </c>
      <c r="M64" s="131">
        <f>+L64-G64</f>
        <v>-288745.29999999993</v>
      </c>
    </row>
    <row r="65" spans="1:17" x14ac:dyDescent="0.2">
      <c r="C65" s="39"/>
      <c r="H65" s="39"/>
      <c r="J65" s="137"/>
      <c r="L65" s="138"/>
      <c r="M65" s="39"/>
    </row>
    <row r="68" spans="1:17" x14ac:dyDescent="0.2">
      <c r="A68" s="7">
        <v>37072</v>
      </c>
      <c r="B68" s="1" t="s">
        <v>18</v>
      </c>
      <c r="C68" s="1" t="s">
        <v>70</v>
      </c>
      <c r="D68" s="1" t="s">
        <v>236</v>
      </c>
      <c r="H68" s="1" t="s">
        <v>236</v>
      </c>
      <c r="P68" s="78" t="s">
        <v>235</v>
      </c>
      <c r="Q68" s="78"/>
    </row>
    <row r="72" spans="1:17" x14ac:dyDescent="0.2">
      <c r="P72" s="78" t="s">
        <v>237</v>
      </c>
    </row>
  </sheetData>
  <mergeCells count="2">
    <mergeCell ref="C1:G1"/>
    <mergeCell ref="H1:L1"/>
  </mergeCells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6"/>
  <sheetViews>
    <sheetView tabSelected="1" zoomScale="85" workbookViewId="0">
      <selection activeCell="K15" sqref="K15"/>
    </sheetView>
  </sheetViews>
  <sheetFormatPr defaultRowHeight="11.25" x14ac:dyDescent="0.2"/>
  <cols>
    <col min="1" max="1" width="9.5703125" style="7" bestFit="1" customWidth="1"/>
    <col min="2" max="2" width="9.140625" style="1"/>
    <col min="3" max="3" width="5.85546875" style="1" bestFit="1" customWidth="1"/>
    <col min="4" max="4" width="6.7109375" style="1" bestFit="1" customWidth="1"/>
    <col min="5" max="5" width="11.85546875" style="151" bestFit="1" customWidth="1"/>
    <col min="6" max="6" width="9.28515625" style="152" bestFit="1" customWidth="1"/>
    <col min="7" max="7" width="13.85546875" style="135" customWidth="1"/>
    <col min="8" max="8" width="9.28515625" style="1" bestFit="1" customWidth="1"/>
    <col min="9" max="9" width="6.7109375" style="1" bestFit="1" customWidth="1"/>
    <col min="10" max="10" width="11.85546875" style="151" bestFit="1" customWidth="1"/>
    <col min="11" max="11" width="9" style="152" bestFit="1" customWidth="1"/>
    <col min="12" max="12" width="12.85546875" style="135" bestFit="1" customWidth="1"/>
    <col min="13" max="13" width="10.7109375" style="1" bestFit="1" customWidth="1"/>
    <col min="14" max="14" width="9" style="151" bestFit="1" customWidth="1"/>
    <col min="15" max="15" width="9.28515625" style="88" bestFit="1" customWidth="1"/>
    <col min="16" max="16" width="21" style="1" bestFit="1" customWidth="1"/>
    <col min="17" max="17" width="26.85546875" style="30" customWidth="1"/>
    <col min="18" max="16384" width="9.140625" style="1"/>
  </cols>
  <sheetData>
    <row r="1" spans="1:17" x14ac:dyDescent="0.2">
      <c r="B1" s="2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4"/>
      <c r="N1" s="168"/>
      <c r="O1" s="4"/>
      <c r="P1" s="2"/>
      <c r="Q1" s="161"/>
    </row>
    <row r="2" spans="1:17" s="2" customFormat="1" x14ac:dyDescent="0.2">
      <c r="A2" s="9"/>
      <c r="B2" s="10"/>
      <c r="C2" s="10"/>
      <c r="D2" s="10"/>
      <c r="E2" s="164"/>
      <c r="F2" s="169"/>
      <c r="G2" s="172"/>
      <c r="H2" s="13"/>
      <c r="I2" s="10"/>
      <c r="J2" s="164"/>
      <c r="K2" s="169"/>
      <c r="L2" s="172"/>
      <c r="M2" s="163" t="s">
        <v>57</v>
      </c>
      <c r="N2" s="164"/>
      <c r="O2" s="12"/>
      <c r="P2" s="10"/>
      <c r="Q2" s="162"/>
    </row>
    <row r="3" spans="1:17" x14ac:dyDescent="0.2">
      <c r="B3" s="1" t="s">
        <v>6</v>
      </c>
      <c r="C3" s="153" t="s">
        <v>1</v>
      </c>
      <c r="H3" s="153" t="s">
        <v>5</v>
      </c>
      <c r="M3" s="127" t="s">
        <v>9</v>
      </c>
      <c r="N3" s="151" t="s">
        <v>10</v>
      </c>
      <c r="Q3" s="30" t="s">
        <v>55</v>
      </c>
    </row>
    <row r="4" spans="1:17" x14ac:dyDescent="0.2">
      <c r="A4" s="7" t="s">
        <v>0</v>
      </c>
      <c r="B4" s="1" t="s">
        <v>7</v>
      </c>
      <c r="C4" s="39" t="s">
        <v>12</v>
      </c>
      <c r="D4" s="1" t="s">
        <v>2</v>
      </c>
      <c r="E4" s="151" t="s">
        <v>3</v>
      </c>
      <c r="F4" s="152" t="s">
        <v>4</v>
      </c>
      <c r="G4" s="135" t="s">
        <v>22</v>
      </c>
      <c r="H4" s="39" t="s">
        <v>12</v>
      </c>
      <c r="I4" s="1" t="s">
        <v>2</v>
      </c>
      <c r="J4" s="151" t="s">
        <v>3</v>
      </c>
      <c r="K4" s="152" t="s">
        <v>4</v>
      </c>
      <c r="L4" s="135" t="s">
        <v>22</v>
      </c>
      <c r="M4" s="127"/>
      <c r="N4" s="151" t="s">
        <v>3</v>
      </c>
      <c r="O4" s="88" t="s">
        <v>4</v>
      </c>
      <c r="P4" s="1" t="s">
        <v>11</v>
      </c>
      <c r="Q4" s="30" t="s">
        <v>56</v>
      </c>
    </row>
    <row r="5" spans="1:17" x14ac:dyDescent="0.2">
      <c r="A5" s="154">
        <v>37087</v>
      </c>
      <c r="B5" s="79" t="s">
        <v>18</v>
      </c>
      <c r="C5" s="147" t="s">
        <v>13</v>
      </c>
      <c r="D5" s="79">
        <v>255905</v>
      </c>
      <c r="E5" s="155">
        <v>19210</v>
      </c>
      <c r="F5" s="156">
        <v>3.15</v>
      </c>
      <c r="G5" s="175">
        <f t="shared" ref="G5:G19" si="0">+F5*E5</f>
        <v>60511.5</v>
      </c>
      <c r="H5" s="39"/>
      <c r="M5" s="179">
        <f>N5-E5</f>
        <v>0</v>
      </c>
      <c r="N5" s="151">
        <v>19210</v>
      </c>
      <c r="O5" s="88">
        <v>6.5000000000000002E-2</v>
      </c>
      <c r="P5" s="1" t="s">
        <v>253</v>
      </c>
    </row>
    <row r="6" spans="1:17" x14ac:dyDescent="0.2">
      <c r="A6" s="154">
        <v>37088</v>
      </c>
      <c r="B6" s="79" t="s">
        <v>18</v>
      </c>
      <c r="C6" s="147" t="s">
        <v>13</v>
      </c>
      <c r="D6" s="79">
        <v>255905</v>
      </c>
      <c r="E6" s="155">
        <v>14563</v>
      </c>
      <c r="F6" s="156">
        <v>3.15</v>
      </c>
      <c r="G6" s="175">
        <f t="shared" si="0"/>
        <v>45873.45</v>
      </c>
      <c r="H6" s="39"/>
      <c r="M6" s="179">
        <f t="shared" ref="M6:M19" si="1">N6-E6</f>
        <v>0</v>
      </c>
      <c r="N6" s="151">
        <v>14563</v>
      </c>
      <c r="O6" s="88">
        <v>6.5000000000000002E-2</v>
      </c>
    </row>
    <row r="7" spans="1:17" x14ac:dyDescent="0.2">
      <c r="A7" s="154">
        <v>37089</v>
      </c>
      <c r="B7" s="79" t="s">
        <v>18</v>
      </c>
      <c r="C7" s="147" t="s">
        <v>13</v>
      </c>
      <c r="D7" s="79">
        <v>255905</v>
      </c>
      <c r="E7" s="155">
        <v>3520</v>
      </c>
      <c r="F7" s="156">
        <v>3.07</v>
      </c>
      <c r="G7" s="175">
        <f t="shared" si="0"/>
        <v>10806.4</v>
      </c>
      <c r="H7" s="39"/>
      <c r="M7" s="179">
        <f t="shared" si="1"/>
        <v>0</v>
      </c>
      <c r="N7" s="151">
        <v>3520</v>
      </c>
      <c r="O7" s="88">
        <v>6.5000000000000002E-2</v>
      </c>
    </row>
    <row r="8" spans="1:17" x14ac:dyDescent="0.2">
      <c r="A8" s="154">
        <v>37090</v>
      </c>
      <c r="B8" s="79" t="s">
        <v>18</v>
      </c>
      <c r="C8" s="147" t="s">
        <v>13</v>
      </c>
      <c r="D8" s="79">
        <v>255905</v>
      </c>
      <c r="E8" s="155">
        <v>7161</v>
      </c>
      <c r="F8" s="156">
        <v>3.13</v>
      </c>
      <c r="G8" s="175">
        <f t="shared" si="0"/>
        <v>22413.93</v>
      </c>
      <c r="H8" s="39"/>
      <c r="M8" s="179">
        <f t="shared" si="1"/>
        <v>0</v>
      </c>
      <c r="N8" s="151">
        <v>7161</v>
      </c>
      <c r="O8" s="88">
        <v>6.5000000000000002E-2</v>
      </c>
    </row>
    <row r="9" spans="1:17" x14ac:dyDescent="0.2">
      <c r="A9" s="154">
        <v>37103</v>
      </c>
      <c r="B9" s="79" t="s">
        <v>18</v>
      </c>
      <c r="C9" s="147" t="s">
        <v>13</v>
      </c>
      <c r="D9" s="79">
        <v>255905</v>
      </c>
      <c r="E9" s="155">
        <v>124</v>
      </c>
      <c r="F9" s="156">
        <v>3.2879999999999998</v>
      </c>
      <c r="G9" s="175">
        <f t="shared" si="0"/>
        <v>407.71199999999999</v>
      </c>
      <c r="H9" s="39"/>
      <c r="M9" s="179">
        <f t="shared" si="1"/>
        <v>0</v>
      </c>
      <c r="N9" s="151">
        <v>124</v>
      </c>
      <c r="O9" s="88">
        <v>6.5000000000000002E-2</v>
      </c>
    </row>
    <row r="10" spans="1:17" x14ac:dyDescent="0.2">
      <c r="A10" s="154">
        <v>37096</v>
      </c>
      <c r="B10" s="79" t="s">
        <v>18</v>
      </c>
      <c r="C10" s="147" t="s">
        <v>14</v>
      </c>
      <c r="D10" s="79">
        <v>255905</v>
      </c>
      <c r="E10" s="155">
        <v>10017</v>
      </c>
      <c r="F10" s="156">
        <v>3.01</v>
      </c>
      <c r="G10" s="175">
        <f t="shared" si="0"/>
        <v>30151.17</v>
      </c>
      <c r="H10" s="39"/>
      <c r="M10" s="179">
        <f t="shared" si="1"/>
        <v>0</v>
      </c>
      <c r="N10" s="151">
        <v>10017</v>
      </c>
      <c r="O10" s="88">
        <v>6.5000000000000002E-2</v>
      </c>
    </row>
    <row r="11" spans="1:17" x14ac:dyDescent="0.2">
      <c r="A11" s="154">
        <v>37098</v>
      </c>
      <c r="B11" s="79" t="s">
        <v>18</v>
      </c>
      <c r="C11" s="147" t="s">
        <v>14</v>
      </c>
      <c r="D11" s="79">
        <v>255905</v>
      </c>
      <c r="E11" s="155">
        <v>77222</v>
      </c>
      <c r="F11" s="156">
        <v>3.0350000000000001</v>
      </c>
      <c r="G11" s="175">
        <f t="shared" si="0"/>
        <v>234368.77000000002</v>
      </c>
      <c r="H11" s="39"/>
      <c r="M11" s="179">
        <f t="shared" si="1"/>
        <v>0</v>
      </c>
      <c r="N11" s="151">
        <v>77222</v>
      </c>
      <c r="O11" s="88">
        <v>6.5000000000000002E-2</v>
      </c>
      <c r="P11" s="1" t="s">
        <v>254</v>
      </c>
    </row>
    <row r="12" spans="1:17" x14ac:dyDescent="0.2">
      <c r="A12" s="154" t="s">
        <v>249</v>
      </c>
      <c r="B12" s="79" t="s">
        <v>18</v>
      </c>
      <c r="C12" s="147" t="s">
        <v>14</v>
      </c>
      <c r="D12" s="79">
        <v>255905</v>
      </c>
      <c r="E12" s="155">
        <v>25305</v>
      </c>
      <c r="F12" s="156">
        <v>3.01</v>
      </c>
      <c r="G12" s="175">
        <f t="shared" si="0"/>
        <v>76168.049999999988</v>
      </c>
      <c r="H12" s="39"/>
      <c r="M12" s="179">
        <f t="shared" si="1"/>
        <v>0</v>
      </c>
      <c r="N12" s="151">
        <v>25305</v>
      </c>
      <c r="O12" s="88">
        <v>6.5000000000000002E-2</v>
      </c>
    </row>
    <row r="13" spans="1:17" x14ac:dyDescent="0.2">
      <c r="A13" s="154">
        <v>37103</v>
      </c>
      <c r="B13" s="79" t="s">
        <v>18</v>
      </c>
      <c r="C13" s="147" t="s">
        <v>14</v>
      </c>
      <c r="D13" s="79">
        <v>255905</v>
      </c>
      <c r="E13" s="155">
        <v>9055</v>
      </c>
      <c r="F13" s="156">
        <v>3.2879999999999998</v>
      </c>
      <c r="G13" s="175">
        <f t="shared" si="0"/>
        <v>29772.839999999997</v>
      </c>
      <c r="H13" s="39"/>
      <c r="M13" s="179">
        <f t="shared" si="1"/>
        <v>0</v>
      </c>
      <c r="N13" s="151">
        <v>9055</v>
      </c>
      <c r="O13" s="88">
        <v>6.5000000000000002E-2</v>
      </c>
    </row>
    <row r="14" spans="1:17" x14ac:dyDescent="0.2">
      <c r="A14" s="154">
        <v>37103</v>
      </c>
      <c r="B14" s="79" t="s">
        <v>18</v>
      </c>
      <c r="C14" s="147" t="s">
        <v>14</v>
      </c>
      <c r="D14" s="79">
        <v>461167</v>
      </c>
      <c r="E14" s="155">
        <v>11832</v>
      </c>
      <c r="F14" s="156">
        <v>3.29</v>
      </c>
      <c r="G14" s="175">
        <f t="shared" si="0"/>
        <v>38927.279999999999</v>
      </c>
      <c r="H14" s="39"/>
      <c r="M14" s="179">
        <f t="shared" si="1"/>
        <v>0</v>
      </c>
      <c r="N14" s="151">
        <v>11832</v>
      </c>
      <c r="O14" s="88">
        <v>6.5000000000000002E-2</v>
      </c>
      <c r="P14" s="1" t="s">
        <v>258</v>
      </c>
    </row>
    <row r="15" spans="1:17" x14ac:dyDescent="0.2">
      <c r="A15" s="154" t="s">
        <v>250</v>
      </c>
      <c r="B15" s="79" t="s">
        <v>18</v>
      </c>
      <c r="C15" s="147" t="s">
        <v>14</v>
      </c>
      <c r="D15" s="79">
        <v>255905</v>
      </c>
      <c r="E15" s="155">
        <v>2366</v>
      </c>
      <c r="F15" s="156">
        <v>2.95</v>
      </c>
      <c r="G15" s="175">
        <f t="shared" si="0"/>
        <v>6979.7000000000007</v>
      </c>
      <c r="H15" s="39"/>
      <c r="M15" s="179">
        <f t="shared" si="1"/>
        <v>0</v>
      </c>
      <c r="N15" s="151">
        <v>2366</v>
      </c>
      <c r="O15" s="88">
        <v>0</v>
      </c>
    </row>
    <row r="16" spans="1:17" x14ac:dyDescent="0.2">
      <c r="A16" s="154" t="s">
        <v>251</v>
      </c>
      <c r="B16" s="79" t="s">
        <v>18</v>
      </c>
      <c r="C16" s="147" t="s">
        <v>14</v>
      </c>
      <c r="D16" s="79">
        <v>255905</v>
      </c>
      <c r="E16" s="155">
        <v>168</v>
      </c>
      <c r="F16" s="156">
        <v>2.94</v>
      </c>
      <c r="G16" s="175">
        <f t="shared" si="0"/>
        <v>493.92</v>
      </c>
      <c r="H16" s="39"/>
      <c r="M16" s="179">
        <f t="shared" si="1"/>
        <v>0</v>
      </c>
      <c r="N16" s="151">
        <v>168</v>
      </c>
      <c r="O16" s="88">
        <v>6.5000000000000002E-2</v>
      </c>
    </row>
    <row r="17" spans="1:16" x14ac:dyDescent="0.2">
      <c r="A17" s="154" t="s">
        <v>250</v>
      </c>
      <c r="B17" s="79" t="s">
        <v>18</v>
      </c>
      <c r="C17" s="147" t="s">
        <v>13</v>
      </c>
      <c r="D17" s="79">
        <v>255905</v>
      </c>
      <c r="E17" s="155">
        <v>174</v>
      </c>
      <c r="F17" s="156">
        <v>2.95</v>
      </c>
      <c r="G17" s="175">
        <f t="shared" si="0"/>
        <v>513.30000000000007</v>
      </c>
      <c r="H17" s="39"/>
      <c r="M17" s="179">
        <f t="shared" si="1"/>
        <v>0</v>
      </c>
      <c r="N17" s="151">
        <v>174</v>
      </c>
      <c r="O17" s="88">
        <v>0</v>
      </c>
      <c r="P17" s="128"/>
    </row>
    <row r="18" spans="1:16" x14ac:dyDescent="0.2">
      <c r="A18" s="154">
        <v>37085</v>
      </c>
      <c r="B18" s="79" t="s">
        <v>18</v>
      </c>
      <c r="C18" s="147" t="s">
        <v>14</v>
      </c>
      <c r="D18" s="79">
        <v>255905</v>
      </c>
      <c r="E18" s="155">
        <v>25405</v>
      </c>
      <c r="F18" s="156">
        <v>3.3</v>
      </c>
      <c r="G18" s="175">
        <f t="shared" si="0"/>
        <v>83836.5</v>
      </c>
      <c r="H18" s="39"/>
      <c r="M18" s="179">
        <f t="shared" si="1"/>
        <v>-7390</v>
      </c>
      <c r="N18" s="151">
        <v>18015</v>
      </c>
      <c r="O18" s="88">
        <v>0</v>
      </c>
      <c r="P18" s="128"/>
    </row>
    <row r="19" spans="1:16" x14ac:dyDescent="0.2">
      <c r="A19" s="154">
        <v>37096</v>
      </c>
      <c r="B19" s="79" t="s">
        <v>18</v>
      </c>
      <c r="C19" s="147" t="s">
        <v>13</v>
      </c>
      <c r="D19" s="79">
        <v>255905</v>
      </c>
      <c r="E19" s="155">
        <v>2</v>
      </c>
      <c r="F19" s="156">
        <v>3.01</v>
      </c>
      <c r="G19" s="175">
        <f t="shared" si="0"/>
        <v>6.02</v>
      </c>
      <c r="H19" s="39"/>
      <c r="M19" s="179">
        <f t="shared" si="1"/>
        <v>0</v>
      </c>
      <c r="N19" s="151">
        <v>2</v>
      </c>
      <c r="O19" s="88">
        <v>6.5000000000000002E-2</v>
      </c>
      <c r="P19" s="128"/>
    </row>
    <row r="20" spans="1:16" x14ac:dyDescent="0.2">
      <c r="A20" s="7">
        <v>37098</v>
      </c>
      <c r="B20" s="1" t="s">
        <v>18</v>
      </c>
      <c r="C20" s="39"/>
      <c r="H20" s="39" t="s">
        <v>13</v>
      </c>
      <c r="I20" s="1">
        <v>257324</v>
      </c>
      <c r="J20" s="151">
        <v>22431</v>
      </c>
      <c r="K20" s="152">
        <v>3.0310000000000001</v>
      </c>
      <c r="L20" s="135">
        <f t="shared" ref="L20:L26" si="2">+K20*J20</f>
        <v>67988.361000000004</v>
      </c>
      <c r="M20" s="127"/>
      <c r="N20" s="151">
        <v>22431</v>
      </c>
      <c r="O20" s="88">
        <v>0</v>
      </c>
      <c r="P20" s="128"/>
    </row>
    <row r="21" spans="1:16" x14ac:dyDescent="0.2">
      <c r="A21" s="7">
        <v>37099</v>
      </c>
      <c r="B21" s="1" t="s">
        <v>18</v>
      </c>
      <c r="C21" s="39"/>
      <c r="H21" s="39" t="s">
        <v>14</v>
      </c>
      <c r="I21" s="1">
        <v>257324</v>
      </c>
      <c r="J21" s="151">
        <v>4188</v>
      </c>
      <c r="K21" s="152">
        <v>3.298</v>
      </c>
      <c r="L21" s="135">
        <f t="shared" si="2"/>
        <v>13812.023999999999</v>
      </c>
      <c r="M21" s="127"/>
      <c r="N21" s="151">
        <v>4188</v>
      </c>
      <c r="O21" s="88">
        <v>0</v>
      </c>
      <c r="P21" s="128"/>
    </row>
    <row r="22" spans="1:16" x14ac:dyDescent="0.2">
      <c r="A22" s="7">
        <v>37099</v>
      </c>
      <c r="B22" s="1" t="s">
        <v>18</v>
      </c>
      <c r="C22" s="39"/>
      <c r="H22" s="39" t="s">
        <v>13</v>
      </c>
      <c r="I22" s="1">
        <v>257324</v>
      </c>
      <c r="J22" s="151">
        <v>2276</v>
      </c>
      <c r="K22" s="152">
        <v>3.298</v>
      </c>
      <c r="L22" s="135">
        <f t="shared" si="2"/>
        <v>7506.2480000000005</v>
      </c>
      <c r="M22" s="127"/>
      <c r="N22" s="151">
        <v>2276</v>
      </c>
      <c r="O22" s="88">
        <v>0</v>
      </c>
      <c r="P22" s="128"/>
    </row>
    <row r="23" spans="1:16" x14ac:dyDescent="0.2">
      <c r="A23" s="7">
        <v>37103</v>
      </c>
      <c r="B23" s="1" t="s">
        <v>18</v>
      </c>
      <c r="C23" s="39"/>
      <c r="H23" s="39" t="s">
        <v>13</v>
      </c>
      <c r="I23" s="1">
        <v>461162</v>
      </c>
      <c r="J23" s="151">
        <v>10832</v>
      </c>
      <c r="K23" s="152">
        <v>3.29</v>
      </c>
      <c r="L23" s="135">
        <f t="shared" si="2"/>
        <v>35637.279999999999</v>
      </c>
      <c r="M23" s="127"/>
      <c r="N23" s="151">
        <v>10832</v>
      </c>
      <c r="O23" s="88">
        <v>0</v>
      </c>
      <c r="P23" s="128"/>
    </row>
    <row r="24" spans="1:16" x14ac:dyDescent="0.2">
      <c r="A24" s="7">
        <v>37103</v>
      </c>
      <c r="B24" s="1" t="s">
        <v>18</v>
      </c>
      <c r="C24" s="39"/>
      <c r="H24" s="39" t="s">
        <v>14</v>
      </c>
      <c r="I24" s="1">
        <v>257324</v>
      </c>
      <c r="J24" s="151">
        <v>13</v>
      </c>
      <c r="K24" s="152">
        <v>3.28</v>
      </c>
      <c r="L24" s="135">
        <f t="shared" si="2"/>
        <v>42.64</v>
      </c>
      <c r="M24" s="127"/>
      <c r="N24" s="151">
        <v>13</v>
      </c>
      <c r="O24" s="88">
        <v>0</v>
      </c>
      <c r="P24" s="128"/>
    </row>
    <row r="25" spans="1:16" x14ac:dyDescent="0.2">
      <c r="A25" s="7">
        <v>37103</v>
      </c>
      <c r="B25" s="1" t="s">
        <v>18</v>
      </c>
      <c r="C25" s="39"/>
      <c r="H25" s="39" t="s">
        <v>141</v>
      </c>
      <c r="I25" s="1">
        <v>461162</v>
      </c>
      <c r="J25" s="151">
        <v>1000</v>
      </c>
      <c r="K25" s="152">
        <v>3.29</v>
      </c>
      <c r="L25" s="135">
        <f t="shared" si="2"/>
        <v>3290</v>
      </c>
      <c r="M25" s="127"/>
      <c r="N25" s="151">
        <v>1000</v>
      </c>
      <c r="O25" s="88">
        <v>0</v>
      </c>
      <c r="P25" s="128"/>
    </row>
    <row r="26" spans="1:16" x14ac:dyDescent="0.2">
      <c r="B26" s="1" t="s">
        <v>18</v>
      </c>
      <c r="C26" s="39"/>
      <c r="H26" s="39"/>
      <c r="L26" s="135">
        <f t="shared" si="2"/>
        <v>0</v>
      </c>
      <c r="M26" s="127"/>
      <c r="P26" s="128"/>
    </row>
    <row r="27" spans="1:16" x14ac:dyDescent="0.2">
      <c r="B27" s="1" t="s">
        <v>18</v>
      </c>
      <c r="C27" s="39"/>
      <c r="H27" s="39"/>
      <c r="L27" s="135">
        <f>+K27*J27</f>
        <v>0</v>
      </c>
      <c r="M27" s="127"/>
      <c r="P27" s="128"/>
    </row>
    <row r="28" spans="1:16" x14ac:dyDescent="0.2">
      <c r="B28" s="1" t="s">
        <v>18</v>
      </c>
      <c r="C28" s="39"/>
      <c r="H28" s="39"/>
      <c r="L28" s="135">
        <f>+K28*J28</f>
        <v>0</v>
      </c>
      <c r="M28" s="127"/>
    </row>
    <row r="29" spans="1:16" x14ac:dyDescent="0.2">
      <c r="C29" s="39"/>
      <c r="H29" s="39"/>
      <c r="M29" s="127"/>
      <c r="P29" s="159" t="s">
        <v>255</v>
      </c>
    </row>
    <row r="30" spans="1:16" x14ac:dyDescent="0.2">
      <c r="C30" s="39"/>
      <c r="E30" s="165">
        <f>SUM(E5:E29)</f>
        <v>206124</v>
      </c>
      <c r="G30" s="173">
        <f>SUM(G5:G29)</f>
        <v>641230.54200000013</v>
      </c>
      <c r="H30" s="39"/>
      <c r="J30" s="165">
        <f>SUM(J5:J29)</f>
        <v>40740</v>
      </c>
      <c r="K30" s="171"/>
      <c r="L30" s="173">
        <f>SUM(L5:L29)</f>
        <v>128276.55300000001</v>
      </c>
      <c r="M30" s="127"/>
      <c r="P30" s="160">
        <v>25937.8</v>
      </c>
    </row>
    <row r="31" spans="1:16" x14ac:dyDescent="0.2">
      <c r="C31" s="39"/>
      <c r="H31" s="39"/>
      <c r="M31" s="127"/>
    </row>
    <row r="32" spans="1:16" x14ac:dyDescent="0.2">
      <c r="A32" s="7">
        <v>37078</v>
      </c>
      <c r="B32" s="1" t="s">
        <v>240</v>
      </c>
      <c r="C32" s="39"/>
      <c r="H32" s="39" t="s">
        <v>239</v>
      </c>
      <c r="I32" s="1">
        <v>257324</v>
      </c>
      <c r="J32" s="151">
        <v>213</v>
      </c>
      <c r="K32" s="152">
        <v>3.07</v>
      </c>
      <c r="L32" s="135">
        <f t="shared" ref="L32:L37" si="3">+K32*J32</f>
        <v>653.91</v>
      </c>
      <c r="M32" s="127"/>
    </row>
    <row r="33" spans="1:16" x14ac:dyDescent="0.2">
      <c r="A33" s="7">
        <v>37078</v>
      </c>
      <c r="B33" s="1" t="s">
        <v>240</v>
      </c>
      <c r="C33" s="39"/>
      <c r="H33" s="39" t="s">
        <v>13</v>
      </c>
      <c r="I33" s="1">
        <v>257324</v>
      </c>
      <c r="J33" s="151">
        <v>2163</v>
      </c>
      <c r="K33" s="152">
        <v>3.07</v>
      </c>
      <c r="L33" s="135">
        <f t="shared" si="3"/>
        <v>6640.41</v>
      </c>
      <c r="M33" s="127"/>
      <c r="O33" s="3"/>
      <c r="P33" s="79"/>
    </row>
    <row r="34" spans="1:16" x14ac:dyDescent="0.2">
      <c r="A34" s="7" t="s">
        <v>241</v>
      </c>
      <c r="B34" s="1" t="s">
        <v>240</v>
      </c>
      <c r="C34" s="39"/>
      <c r="H34" s="39" t="s">
        <v>13</v>
      </c>
      <c r="I34" s="1">
        <v>257324</v>
      </c>
      <c r="J34" s="151">
        <v>10869</v>
      </c>
      <c r="K34" s="152">
        <v>2.95</v>
      </c>
      <c r="L34" s="135">
        <f t="shared" si="3"/>
        <v>32063.550000000003</v>
      </c>
      <c r="M34" s="127"/>
      <c r="O34" s="3"/>
      <c r="P34" s="79"/>
    </row>
    <row r="35" spans="1:16" x14ac:dyDescent="0.2">
      <c r="A35" s="7">
        <v>37084</v>
      </c>
      <c r="B35" s="1" t="s">
        <v>240</v>
      </c>
      <c r="C35" s="39"/>
      <c r="H35" s="39" t="s">
        <v>239</v>
      </c>
      <c r="I35" s="1">
        <v>257324</v>
      </c>
      <c r="J35" s="151">
        <v>5000</v>
      </c>
      <c r="K35" s="152">
        <v>3.22</v>
      </c>
      <c r="L35" s="135">
        <f t="shared" si="3"/>
        <v>16100.000000000002</v>
      </c>
      <c r="M35" s="127"/>
      <c r="O35" s="3"/>
      <c r="P35" s="79"/>
    </row>
    <row r="36" spans="1:16" x14ac:dyDescent="0.2">
      <c r="A36" s="7">
        <v>37084</v>
      </c>
      <c r="B36" s="1" t="s">
        <v>240</v>
      </c>
      <c r="C36" s="39"/>
      <c r="H36" s="39" t="s">
        <v>239</v>
      </c>
      <c r="I36" s="1">
        <v>257324</v>
      </c>
      <c r="J36" s="151">
        <v>7300</v>
      </c>
      <c r="K36" s="152">
        <v>3.22</v>
      </c>
      <c r="L36" s="135">
        <f t="shared" si="3"/>
        <v>23506</v>
      </c>
      <c r="M36" s="127"/>
      <c r="O36" s="3"/>
      <c r="P36" s="79"/>
    </row>
    <row r="37" spans="1:16" x14ac:dyDescent="0.2">
      <c r="A37" s="7">
        <v>37086</v>
      </c>
      <c r="B37" s="1" t="s">
        <v>240</v>
      </c>
      <c r="C37" s="39"/>
      <c r="H37" s="39" t="s">
        <v>239</v>
      </c>
      <c r="I37" s="1">
        <v>257324</v>
      </c>
      <c r="J37" s="151">
        <v>1272</v>
      </c>
      <c r="K37" s="152">
        <v>3.16</v>
      </c>
      <c r="L37" s="135">
        <f t="shared" si="3"/>
        <v>4019.52</v>
      </c>
      <c r="M37" s="127"/>
      <c r="O37" s="3"/>
      <c r="P37" s="79"/>
    </row>
    <row r="38" spans="1:16" x14ac:dyDescent="0.2">
      <c r="A38" s="7">
        <v>37089</v>
      </c>
      <c r="B38" s="1" t="s">
        <v>240</v>
      </c>
      <c r="C38" s="39"/>
      <c r="H38" s="39" t="s">
        <v>239</v>
      </c>
      <c r="I38" s="1">
        <v>257324</v>
      </c>
      <c r="J38" s="151">
        <v>5000</v>
      </c>
      <c r="K38" s="152">
        <v>3.077</v>
      </c>
      <c r="L38" s="135">
        <f t="shared" ref="L38:L43" si="4">+K38*J38</f>
        <v>15385</v>
      </c>
      <c r="M38" s="127"/>
      <c r="O38" s="3"/>
      <c r="P38" s="79"/>
    </row>
    <row r="39" spans="1:16" x14ac:dyDescent="0.2">
      <c r="A39" s="7">
        <v>37091</v>
      </c>
      <c r="B39" s="1" t="s">
        <v>240</v>
      </c>
      <c r="C39" s="39"/>
      <c r="H39" s="39" t="s">
        <v>239</v>
      </c>
      <c r="I39" s="1">
        <v>257324</v>
      </c>
      <c r="J39" s="151">
        <v>2353</v>
      </c>
      <c r="K39" s="152">
        <v>3.1579999999999999</v>
      </c>
      <c r="L39" s="135">
        <f t="shared" si="4"/>
        <v>7430.7739999999994</v>
      </c>
      <c r="M39" s="127"/>
      <c r="O39" s="3"/>
      <c r="P39" s="3"/>
    </row>
    <row r="40" spans="1:16" x14ac:dyDescent="0.2">
      <c r="A40" s="7">
        <v>37092</v>
      </c>
      <c r="B40" s="1" t="s">
        <v>240</v>
      </c>
      <c r="C40" s="39"/>
      <c r="H40" s="39" t="s">
        <v>239</v>
      </c>
      <c r="I40" s="1">
        <v>257324</v>
      </c>
      <c r="J40" s="151">
        <v>2629</v>
      </c>
      <c r="K40" s="152">
        <v>3.01</v>
      </c>
      <c r="L40" s="135">
        <f t="shared" si="4"/>
        <v>7913.2899999999991</v>
      </c>
      <c r="M40" s="127"/>
      <c r="O40" s="3"/>
      <c r="P40" s="3"/>
    </row>
    <row r="41" spans="1:16" x14ac:dyDescent="0.2">
      <c r="A41" s="7">
        <v>37092</v>
      </c>
      <c r="B41" s="1" t="s">
        <v>240</v>
      </c>
      <c r="C41" s="39"/>
      <c r="H41" s="39" t="s">
        <v>239</v>
      </c>
      <c r="I41" s="1">
        <v>257324</v>
      </c>
      <c r="J41" s="151">
        <v>8603</v>
      </c>
      <c r="K41" s="152">
        <v>3.01</v>
      </c>
      <c r="L41" s="135">
        <f t="shared" si="4"/>
        <v>25895.03</v>
      </c>
      <c r="M41" s="39"/>
    </row>
    <row r="42" spans="1:16" x14ac:dyDescent="0.2">
      <c r="A42" s="7">
        <v>37097</v>
      </c>
      <c r="B42" s="1" t="s">
        <v>240</v>
      </c>
      <c r="C42" s="39"/>
      <c r="H42" s="39" t="s">
        <v>239</v>
      </c>
      <c r="I42" s="1">
        <v>257324</v>
      </c>
      <c r="J42" s="151">
        <v>128</v>
      </c>
      <c r="K42" s="152">
        <v>2.9780000000000002</v>
      </c>
      <c r="L42" s="135">
        <f t="shared" si="4"/>
        <v>381.18400000000003</v>
      </c>
      <c r="M42" s="39"/>
    </row>
    <row r="43" spans="1:16" x14ac:dyDescent="0.2">
      <c r="A43" s="7">
        <v>37099</v>
      </c>
      <c r="B43" s="1" t="s">
        <v>240</v>
      </c>
      <c r="C43" s="39"/>
      <c r="H43" s="39" t="s">
        <v>239</v>
      </c>
      <c r="I43" s="1">
        <v>257324</v>
      </c>
      <c r="J43" s="151">
        <v>12661</v>
      </c>
      <c r="K43" s="152">
        <v>3.298</v>
      </c>
      <c r="L43" s="135">
        <f t="shared" si="4"/>
        <v>41755.978000000003</v>
      </c>
      <c r="M43" s="39"/>
    </row>
    <row r="44" spans="1:16" x14ac:dyDescent="0.2">
      <c r="A44" s="154">
        <v>37082</v>
      </c>
      <c r="B44" s="79" t="s">
        <v>240</v>
      </c>
      <c r="C44" s="147" t="s">
        <v>14</v>
      </c>
      <c r="D44" s="79">
        <v>255905</v>
      </c>
      <c r="E44" s="155">
        <v>73416</v>
      </c>
      <c r="F44" s="156">
        <v>3.04</v>
      </c>
      <c r="G44" s="175">
        <f>+F44*E44</f>
        <v>223184.64000000001</v>
      </c>
      <c r="H44" s="39"/>
      <c r="M44" s="39"/>
      <c r="N44" s="151">
        <v>73416</v>
      </c>
      <c r="O44" s="88">
        <v>6.5000000000000002E-2</v>
      </c>
      <c r="P44" s="128">
        <f>O44*N44</f>
        <v>4772.04</v>
      </c>
    </row>
    <row r="45" spans="1:16" x14ac:dyDescent="0.2">
      <c r="A45" s="154">
        <v>37075</v>
      </c>
      <c r="B45" s="79" t="s">
        <v>240</v>
      </c>
      <c r="C45" s="147" t="s">
        <v>14</v>
      </c>
      <c r="D45" s="79">
        <v>255905</v>
      </c>
      <c r="E45" s="155">
        <v>58191</v>
      </c>
      <c r="F45" s="156">
        <v>2.87</v>
      </c>
      <c r="G45" s="175">
        <f>+F45*E45</f>
        <v>167008.17000000001</v>
      </c>
      <c r="H45" s="39"/>
      <c r="M45" s="39"/>
      <c r="N45" s="151">
        <v>58191</v>
      </c>
      <c r="O45" s="88">
        <v>0.1</v>
      </c>
      <c r="P45" s="128">
        <f>O45*N45</f>
        <v>5819.1</v>
      </c>
    </row>
    <row r="46" spans="1:16" x14ac:dyDescent="0.2">
      <c r="A46" s="7">
        <v>37097</v>
      </c>
      <c r="B46" s="1" t="s">
        <v>240</v>
      </c>
      <c r="C46" s="39" t="s">
        <v>14</v>
      </c>
      <c r="D46" s="1">
        <v>255905</v>
      </c>
      <c r="E46" s="151">
        <v>30940</v>
      </c>
      <c r="F46" s="152">
        <v>2.9780000000000002</v>
      </c>
      <c r="G46" s="135">
        <f>+F46*E46</f>
        <v>92139.32</v>
      </c>
      <c r="H46" s="39"/>
      <c r="J46" s="166"/>
      <c r="M46" s="39"/>
      <c r="N46" s="151">
        <v>30940</v>
      </c>
      <c r="O46" s="88">
        <v>6.5000000000000002E-2</v>
      </c>
      <c r="P46" s="128">
        <f>O46*N46</f>
        <v>2011.1000000000001</v>
      </c>
    </row>
    <row r="47" spans="1:16" x14ac:dyDescent="0.2">
      <c r="A47" s="7">
        <v>37083</v>
      </c>
      <c r="B47" s="1" t="s">
        <v>240</v>
      </c>
      <c r="C47" s="39" t="s">
        <v>14</v>
      </c>
      <c r="D47" s="1">
        <v>255905</v>
      </c>
      <c r="E47" s="151">
        <v>53296</v>
      </c>
      <c r="F47" s="152">
        <v>3.18</v>
      </c>
      <c r="G47" s="135">
        <f>+F47*E47</f>
        <v>169481.28</v>
      </c>
      <c r="H47" s="39"/>
      <c r="J47" s="166"/>
      <c r="M47" s="39"/>
      <c r="N47" s="151">
        <v>53296</v>
      </c>
      <c r="O47" s="88">
        <v>6.5000000000000002E-2</v>
      </c>
      <c r="P47" s="128">
        <f>O47*N47</f>
        <v>3464.2400000000002</v>
      </c>
    </row>
    <row r="48" spans="1:16" x14ac:dyDescent="0.2">
      <c r="C48" s="39"/>
      <c r="H48" s="39"/>
      <c r="J48" s="166"/>
      <c r="M48" s="39"/>
    </row>
    <row r="49" spans="1:16" x14ac:dyDescent="0.2">
      <c r="C49" s="39"/>
      <c r="H49" s="39"/>
      <c r="J49" s="166"/>
      <c r="M49" s="39"/>
      <c r="P49" s="159" t="s">
        <v>256</v>
      </c>
    </row>
    <row r="50" spans="1:16" x14ac:dyDescent="0.2">
      <c r="C50" s="39"/>
      <c r="E50" s="165">
        <f>SUM(E36:E47)</f>
        <v>215843</v>
      </c>
      <c r="G50" s="173">
        <f>SUM(G32:G49)</f>
        <v>651813.41</v>
      </c>
      <c r="H50" s="39"/>
      <c r="J50" s="165">
        <f>SUM(J32:J49)</f>
        <v>58191</v>
      </c>
      <c r="L50" s="173">
        <f>SUM(L32:L49)</f>
        <v>181744.64600000001</v>
      </c>
      <c r="M50" s="39"/>
      <c r="P50" s="160">
        <v>16066.48</v>
      </c>
    </row>
    <row r="51" spans="1:16" x14ac:dyDescent="0.2">
      <c r="C51" s="39"/>
      <c r="H51" s="39"/>
      <c r="J51" s="157"/>
      <c r="L51" s="174"/>
      <c r="M51" s="39"/>
    </row>
    <row r="52" spans="1:16" x14ac:dyDescent="0.2">
      <c r="C52" s="39"/>
      <c r="H52" s="39"/>
      <c r="J52" s="157"/>
      <c r="L52" s="174"/>
      <c r="M52" s="39"/>
    </row>
    <row r="53" spans="1:16" x14ac:dyDescent="0.2">
      <c r="C53" s="39"/>
      <c r="H53" s="39"/>
      <c r="J53" s="157"/>
      <c r="L53" s="174"/>
      <c r="M53" s="131"/>
    </row>
    <row r="54" spans="1:16" x14ac:dyDescent="0.2">
      <c r="A54" s="7">
        <v>37082</v>
      </c>
      <c r="B54" s="1" t="s">
        <v>8</v>
      </c>
      <c r="C54" s="39"/>
      <c r="H54" s="39"/>
      <c r="M54" s="147"/>
    </row>
    <row r="55" spans="1:16" x14ac:dyDescent="0.2">
      <c r="A55" s="7" t="s">
        <v>238</v>
      </c>
      <c r="B55" s="1" t="s">
        <v>8</v>
      </c>
      <c r="C55" s="147"/>
      <c r="D55" s="79"/>
      <c r="E55" s="155"/>
      <c r="F55" s="156"/>
      <c r="G55" s="175">
        <f t="shared" ref="G55:G68" si="5">+F55*E55</f>
        <v>0</v>
      </c>
      <c r="H55" s="39" t="s">
        <v>13</v>
      </c>
      <c r="I55" s="1">
        <v>898491</v>
      </c>
      <c r="J55" s="151">
        <v>86832</v>
      </c>
      <c r="K55" s="152">
        <v>2.94</v>
      </c>
      <c r="L55" s="135">
        <f t="shared" ref="L55:L68" si="6">+K55*J55</f>
        <v>255286.08</v>
      </c>
      <c r="M55" s="180">
        <f>J55-E55</f>
        <v>86832</v>
      </c>
      <c r="N55" s="151">
        <v>86832</v>
      </c>
      <c r="O55" s="88">
        <v>0.02</v>
      </c>
    </row>
    <row r="56" spans="1:16" x14ac:dyDescent="0.2">
      <c r="A56" s="7">
        <v>37079</v>
      </c>
      <c r="B56" s="1" t="s">
        <v>8</v>
      </c>
      <c r="C56" s="147" t="s">
        <v>14</v>
      </c>
      <c r="D56" s="79">
        <v>461167</v>
      </c>
      <c r="E56" s="155">
        <v>1615</v>
      </c>
      <c r="F56" s="156">
        <v>2.95</v>
      </c>
      <c r="G56" s="175">
        <f t="shared" si="5"/>
        <v>4764.25</v>
      </c>
      <c r="H56" s="39" t="s">
        <v>13</v>
      </c>
      <c r="I56" s="1">
        <v>461162</v>
      </c>
      <c r="J56" s="151">
        <v>1615</v>
      </c>
      <c r="K56" s="152">
        <v>2.94</v>
      </c>
      <c r="L56" s="135">
        <f t="shared" si="6"/>
        <v>4748.1000000000004</v>
      </c>
      <c r="M56" s="180">
        <f t="shared" ref="M56:M68" si="7">J56-E56</f>
        <v>0</v>
      </c>
      <c r="N56" s="151">
        <v>1615</v>
      </c>
      <c r="O56" s="88">
        <v>0.01</v>
      </c>
    </row>
    <row r="57" spans="1:16" x14ac:dyDescent="0.2">
      <c r="A57" s="7">
        <v>37080</v>
      </c>
      <c r="B57" s="1" t="s">
        <v>8</v>
      </c>
      <c r="C57" s="147" t="s">
        <v>14</v>
      </c>
      <c r="D57" s="79">
        <v>461167</v>
      </c>
      <c r="E57" s="155">
        <v>1615</v>
      </c>
      <c r="F57" s="156">
        <v>2.95</v>
      </c>
      <c r="G57" s="175">
        <f t="shared" si="5"/>
        <v>4764.25</v>
      </c>
      <c r="H57" s="39" t="s">
        <v>13</v>
      </c>
      <c r="I57" s="1">
        <v>461162</v>
      </c>
      <c r="J57" s="151">
        <v>1615</v>
      </c>
      <c r="K57" s="152">
        <v>2.94</v>
      </c>
      <c r="L57" s="135">
        <f t="shared" si="6"/>
        <v>4748.1000000000004</v>
      </c>
      <c r="M57" s="180">
        <f t="shared" si="7"/>
        <v>0</v>
      </c>
      <c r="N57" s="151">
        <v>1615</v>
      </c>
      <c r="O57" s="88">
        <v>0.01</v>
      </c>
    </row>
    <row r="58" spans="1:16" x14ac:dyDescent="0.2">
      <c r="A58" s="7">
        <v>37081</v>
      </c>
      <c r="B58" s="1" t="s">
        <v>8</v>
      </c>
      <c r="C58" s="147" t="s">
        <v>14</v>
      </c>
      <c r="D58" s="79">
        <v>461167</v>
      </c>
      <c r="E58" s="155">
        <v>1615</v>
      </c>
      <c r="F58" s="156">
        <v>2.95</v>
      </c>
      <c r="G58" s="175">
        <f t="shared" si="5"/>
        <v>4764.25</v>
      </c>
      <c r="H58" s="39" t="s">
        <v>13</v>
      </c>
      <c r="I58" s="1">
        <v>461162</v>
      </c>
      <c r="J58" s="151">
        <v>1615</v>
      </c>
      <c r="K58" s="152">
        <v>2.94</v>
      </c>
      <c r="L58" s="135">
        <f t="shared" si="6"/>
        <v>4748.1000000000004</v>
      </c>
      <c r="M58" s="180">
        <f t="shared" si="7"/>
        <v>0</v>
      </c>
      <c r="N58" s="151">
        <v>1615</v>
      </c>
      <c r="O58" s="88">
        <v>0.01</v>
      </c>
    </row>
    <row r="59" spans="1:16" x14ac:dyDescent="0.2">
      <c r="A59" s="7">
        <v>37082</v>
      </c>
      <c r="B59" s="1" t="s">
        <v>8</v>
      </c>
      <c r="C59" s="147" t="s">
        <v>14</v>
      </c>
      <c r="D59" s="79">
        <v>461167</v>
      </c>
      <c r="E59" s="155">
        <v>56094</v>
      </c>
      <c r="F59" s="156">
        <v>3.0649999999999999</v>
      </c>
      <c r="G59" s="175">
        <f t="shared" si="5"/>
        <v>171928.11</v>
      </c>
      <c r="H59" s="147" t="s">
        <v>13</v>
      </c>
      <c r="I59" s="79">
        <v>461162</v>
      </c>
      <c r="J59" s="155">
        <v>56094</v>
      </c>
      <c r="K59" s="156">
        <v>3.0550000000000002</v>
      </c>
      <c r="L59" s="175">
        <f t="shared" si="6"/>
        <v>171367.17</v>
      </c>
      <c r="M59" s="180">
        <f t="shared" si="7"/>
        <v>0</v>
      </c>
      <c r="N59" s="151">
        <v>56094</v>
      </c>
      <c r="O59" s="88">
        <v>0.02</v>
      </c>
    </row>
    <row r="60" spans="1:16" x14ac:dyDescent="0.2">
      <c r="A60" s="7">
        <v>37083</v>
      </c>
      <c r="B60" s="1" t="s">
        <v>8</v>
      </c>
      <c r="C60" s="147" t="s">
        <v>14</v>
      </c>
      <c r="D60" s="79">
        <v>461167</v>
      </c>
      <c r="E60" s="155">
        <v>75988</v>
      </c>
      <c r="F60" s="156">
        <v>3.19</v>
      </c>
      <c r="G60" s="175">
        <f t="shared" si="5"/>
        <v>242401.72</v>
      </c>
      <c r="H60" s="147" t="s">
        <v>13</v>
      </c>
      <c r="I60" s="79">
        <v>461162</v>
      </c>
      <c r="J60" s="155">
        <v>75988</v>
      </c>
      <c r="K60" s="156">
        <v>3.18</v>
      </c>
      <c r="L60" s="175">
        <f t="shared" si="6"/>
        <v>241641.84000000003</v>
      </c>
      <c r="M60" s="180">
        <f t="shared" si="7"/>
        <v>0</v>
      </c>
      <c r="N60" s="151">
        <v>75988</v>
      </c>
      <c r="O60" s="88">
        <v>0.01</v>
      </c>
    </row>
    <row r="61" spans="1:16" x14ac:dyDescent="0.2">
      <c r="A61" s="7">
        <v>37085</v>
      </c>
      <c r="B61" s="1" t="s">
        <v>8</v>
      </c>
      <c r="C61" s="147" t="s">
        <v>14</v>
      </c>
      <c r="D61" s="79">
        <v>461167</v>
      </c>
      <c r="E61" s="155">
        <v>47665</v>
      </c>
      <c r="F61" s="156">
        <v>3.31</v>
      </c>
      <c r="G61" s="175">
        <f t="shared" si="5"/>
        <v>157771.15</v>
      </c>
      <c r="H61" s="147" t="s">
        <v>239</v>
      </c>
      <c r="I61" s="79">
        <v>257324</v>
      </c>
      <c r="J61" s="155">
        <v>5000</v>
      </c>
      <c r="K61" s="156">
        <v>3.3130000000000002</v>
      </c>
      <c r="L61" s="175">
        <f t="shared" si="6"/>
        <v>16565</v>
      </c>
      <c r="M61" s="180">
        <f t="shared" si="7"/>
        <v>-42665</v>
      </c>
      <c r="N61" s="151">
        <v>5000</v>
      </c>
      <c r="O61" s="88">
        <v>0.01</v>
      </c>
    </row>
    <row r="62" spans="1:16" x14ac:dyDescent="0.2">
      <c r="A62" s="7">
        <v>37085</v>
      </c>
      <c r="B62" s="1" t="s">
        <v>8</v>
      </c>
      <c r="C62" s="39"/>
      <c r="H62" s="147"/>
      <c r="I62" s="79"/>
      <c r="J62" s="155"/>
      <c r="K62" s="156"/>
      <c r="L62" s="135">
        <f>+K62*J62</f>
        <v>0</v>
      </c>
      <c r="M62" s="147"/>
      <c r="N62" s="151">
        <v>29722</v>
      </c>
      <c r="O62" s="88">
        <v>0.01</v>
      </c>
    </row>
    <row r="63" spans="1:16" x14ac:dyDescent="0.2">
      <c r="A63" s="7">
        <v>37086</v>
      </c>
      <c r="B63" s="1" t="s">
        <v>8</v>
      </c>
      <c r="C63" s="147" t="s">
        <v>14</v>
      </c>
      <c r="D63" s="25">
        <v>461167</v>
      </c>
      <c r="E63" s="158">
        <v>19030</v>
      </c>
      <c r="F63" s="170">
        <v>3.16</v>
      </c>
      <c r="G63" s="175">
        <f t="shared" si="5"/>
        <v>60134.8</v>
      </c>
      <c r="H63" s="147" t="s">
        <v>13</v>
      </c>
      <c r="I63" s="79">
        <v>461162</v>
      </c>
      <c r="J63" s="155">
        <v>19030</v>
      </c>
      <c r="K63" s="156">
        <v>3.15</v>
      </c>
      <c r="L63" s="175">
        <f t="shared" si="6"/>
        <v>59944.5</v>
      </c>
      <c r="M63" s="180">
        <f t="shared" si="7"/>
        <v>0</v>
      </c>
      <c r="N63" s="151">
        <v>19030</v>
      </c>
      <c r="O63" s="88">
        <v>0.01</v>
      </c>
    </row>
    <row r="64" spans="1:16" x14ac:dyDescent="0.2">
      <c r="A64" s="7">
        <v>37087</v>
      </c>
      <c r="B64" s="1" t="s">
        <v>8</v>
      </c>
      <c r="C64" s="147" t="s">
        <v>14</v>
      </c>
      <c r="D64" s="25">
        <v>461167</v>
      </c>
      <c r="E64" s="158">
        <v>19030</v>
      </c>
      <c r="F64" s="170">
        <v>3.16</v>
      </c>
      <c r="G64" s="175">
        <f t="shared" si="5"/>
        <v>60134.8</v>
      </c>
      <c r="H64" s="147" t="s">
        <v>13</v>
      </c>
      <c r="I64" s="79">
        <v>461162</v>
      </c>
      <c r="J64" s="155">
        <v>19030</v>
      </c>
      <c r="K64" s="156">
        <v>3.15</v>
      </c>
      <c r="L64" s="175">
        <f t="shared" si="6"/>
        <v>59944.5</v>
      </c>
      <c r="M64" s="180">
        <f t="shared" si="7"/>
        <v>0</v>
      </c>
      <c r="N64" s="151">
        <v>19030</v>
      </c>
      <c r="O64" s="88">
        <v>0.01</v>
      </c>
    </row>
    <row r="65" spans="1:22" x14ac:dyDescent="0.2">
      <c r="A65" s="7">
        <v>37088</v>
      </c>
      <c r="B65" s="1" t="s">
        <v>8</v>
      </c>
      <c r="C65" s="147" t="s">
        <v>14</v>
      </c>
      <c r="D65" s="25">
        <v>461167</v>
      </c>
      <c r="E65" s="158">
        <v>19030</v>
      </c>
      <c r="F65" s="170">
        <v>3.16</v>
      </c>
      <c r="G65" s="175">
        <f t="shared" si="5"/>
        <v>60134.8</v>
      </c>
      <c r="H65" s="147" t="s">
        <v>13</v>
      </c>
      <c r="I65" s="79">
        <v>461162</v>
      </c>
      <c r="J65" s="155">
        <v>19030</v>
      </c>
      <c r="K65" s="156">
        <v>3.15</v>
      </c>
      <c r="L65" s="175">
        <f t="shared" si="6"/>
        <v>59944.5</v>
      </c>
      <c r="M65" s="180">
        <f t="shared" si="7"/>
        <v>0</v>
      </c>
      <c r="N65" s="151">
        <v>19030</v>
      </c>
      <c r="O65" s="88">
        <v>0.01</v>
      </c>
    </row>
    <row r="66" spans="1:22" x14ac:dyDescent="0.2">
      <c r="A66" s="7">
        <v>37090</v>
      </c>
      <c r="B66" s="1" t="s">
        <v>8</v>
      </c>
      <c r="C66" s="147" t="s">
        <v>14</v>
      </c>
      <c r="D66" s="25">
        <v>461167</v>
      </c>
      <c r="E66" s="158">
        <v>51660</v>
      </c>
      <c r="F66" s="156">
        <v>3.14</v>
      </c>
      <c r="G66" s="175">
        <f t="shared" si="5"/>
        <v>162212.4</v>
      </c>
      <c r="H66" s="39" t="s">
        <v>13</v>
      </c>
      <c r="I66" s="1">
        <v>461162</v>
      </c>
      <c r="J66" s="166">
        <v>51660</v>
      </c>
      <c r="K66" s="152">
        <v>3.13</v>
      </c>
      <c r="L66" s="176">
        <f t="shared" si="6"/>
        <v>161695.79999999999</v>
      </c>
      <c r="M66" s="180">
        <f t="shared" si="7"/>
        <v>0</v>
      </c>
      <c r="N66" s="151">
        <v>51660</v>
      </c>
      <c r="O66" s="88">
        <v>0.01</v>
      </c>
    </row>
    <row r="67" spans="1:22" x14ac:dyDescent="0.2">
      <c r="A67" s="7">
        <v>37091</v>
      </c>
      <c r="B67" s="1" t="s">
        <v>8</v>
      </c>
      <c r="C67" s="147" t="s">
        <v>14</v>
      </c>
      <c r="D67" s="25">
        <v>461167</v>
      </c>
      <c r="E67" s="158">
        <v>12413</v>
      </c>
      <c r="F67" s="156">
        <v>3.165</v>
      </c>
      <c r="G67" s="175">
        <f t="shared" si="5"/>
        <v>39287.145000000004</v>
      </c>
      <c r="H67" s="39" t="s">
        <v>13</v>
      </c>
      <c r="I67" s="1">
        <v>461162</v>
      </c>
      <c r="J67" s="166">
        <v>12413</v>
      </c>
      <c r="K67" s="152">
        <v>3.1549999999999998</v>
      </c>
      <c r="L67" s="176">
        <f t="shared" si="6"/>
        <v>39163.014999999999</v>
      </c>
      <c r="M67" s="180">
        <f t="shared" si="7"/>
        <v>0</v>
      </c>
      <c r="N67" s="151">
        <v>12413</v>
      </c>
      <c r="O67" s="88">
        <v>0.01</v>
      </c>
    </row>
    <row r="68" spans="1:22" x14ac:dyDescent="0.2">
      <c r="A68" s="7">
        <v>37096</v>
      </c>
      <c r="B68" s="1" t="s">
        <v>8</v>
      </c>
      <c r="C68" s="147" t="s">
        <v>252</v>
      </c>
      <c r="D68" s="79">
        <v>461167</v>
      </c>
      <c r="E68" s="158">
        <v>40342</v>
      </c>
      <c r="F68" s="156">
        <v>3.02</v>
      </c>
      <c r="G68" s="178">
        <f t="shared" si="5"/>
        <v>121832.84</v>
      </c>
      <c r="H68" s="39" t="s">
        <v>13</v>
      </c>
      <c r="I68" s="1">
        <v>461162</v>
      </c>
      <c r="J68" s="166">
        <v>40342</v>
      </c>
      <c r="K68" s="152">
        <v>3.01</v>
      </c>
      <c r="L68" s="176">
        <f t="shared" si="6"/>
        <v>121429.42</v>
      </c>
      <c r="M68" s="180">
        <f t="shared" si="7"/>
        <v>0</v>
      </c>
      <c r="N68" s="151">
        <v>40342</v>
      </c>
      <c r="O68" s="88">
        <v>5.0000000000000001E-3</v>
      </c>
      <c r="P68" s="159" t="s">
        <v>257</v>
      </c>
    </row>
    <row r="69" spans="1:22" x14ac:dyDescent="0.2">
      <c r="C69" s="39"/>
      <c r="E69" s="165">
        <f>SUM(E54:E68)</f>
        <v>346097</v>
      </c>
      <c r="G69" s="173">
        <f>SUM(G54:G68)</f>
        <v>1090130.5150000001</v>
      </c>
      <c r="H69" s="39"/>
      <c r="J69" s="165">
        <f>SUM(J54:J68)</f>
        <v>390264</v>
      </c>
      <c r="L69" s="173">
        <f>SUM(L54:L68)</f>
        <v>1201226.1249999998</v>
      </c>
      <c r="M69" s="131">
        <f>+L69-G69</f>
        <v>111095.60999999964</v>
      </c>
      <c r="P69" s="160">
        <v>5427.41</v>
      </c>
    </row>
    <row r="70" spans="1:22" x14ac:dyDescent="0.2">
      <c r="C70" s="39"/>
      <c r="E70" s="167"/>
      <c r="G70" s="177"/>
      <c r="H70" s="39"/>
      <c r="J70" s="167"/>
      <c r="L70" s="177"/>
      <c r="M70" s="131"/>
    </row>
    <row r="71" spans="1:22" x14ac:dyDescent="0.2">
      <c r="C71" s="39"/>
      <c r="H71" s="39"/>
      <c r="M71" s="39"/>
    </row>
    <row r="72" spans="1:22" x14ac:dyDescent="0.2">
      <c r="C72" s="39"/>
      <c r="H72" s="39"/>
      <c r="M72" s="39"/>
      <c r="O72" s="3"/>
      <c r="P72" s="80"/>
    </row>
    <row r="73" spans="1:22" x14ac:dyDescent="0.2">
      <c r="C73" s="39"/>
      <c r="H73" s="39"/>
      <c r="M73" s="39"/>
      <c r="O73" s="3"/>
      <c r="P73" s="80"/>
      <c r="Q73" s="6"/>
    </row>
    <row r="74" spans="1:22" x14ac:dyDescent="0.2">
      <c r="C74" s="39"/>
      <c r="H74" s="39"/>
      <c r="M74" s="39"/>
      <c r="O74" s="3"/>
      <c r="P74" s="80"/>
      <c r="Q74" s="6"/>
      <c r="R74" s="39"/>
      <c r="S74" s="3"/>
      <c r="T74" s="88"/>
      <c r="V74" s="30"/>
    </row>
    <row r="75" spans="1:22" x14ac:dyDescent="0.2">
      <c r="C75" s="39"/>
      <c r="H75" s="39"/>
      <c r="M75" s="39"/>
      <c r="O75" s="3"/>
      <c r="P75" s="80"/>
      <c r="Q75" s="6"/>
      <c r="R75" s="39"/>
      <c r="S75" s="3"/>
      <c r="T75" s="88"/>
      <c r="V75" s="30"/>
    </row>
    <row r="76" spans="1:22" x14ac:dyDescent="0.2">
      <c r="C76" s="39"/>
      <c r="H76" s="39"/>
      <c r="M76" s="39"/>
      <c r="O76" s="3"/>
      <c r="P76" s="80"/>
      <c r="Q76" s="6"/>
      <c r="R76" s="39"/>
      <c r="S76" s="3"/>
      <c r="T76" s="88"/>
      <c r="V76" s="30"/>
    </row>
    <row r="77" spans="1:22" x14ac:dyDescent="0.2">
      <c r="C77" s="39"/>
      <c r="H77" s="39"/>
      <c r="M77" s="39"/>
      <c r="O77" s="3"/>
      <c r="P77" s="80"/>
      <c r="Q77" s="6"/>
      <c r="R77" s="39"/>
      <c r="S77" s="3"/>
      <c r="T77" s="88"/>
      <c r="V77" s="30"/>
    </row>
    <row r="78" spans="1:22" x14ac:dyDescent="0.2">
      <c r="O78" s="3"/>
      <c r="P78" s="80"/>
      <c r="Q78" s="6"/>
      <c r="R78" s="39"/>
      <c r="S78" s="3"/>
      <c r="T78" s="88"/>
      <c r="U78" s="78"/>
      <c r="V78" s="30"/>
    </row>
    <row r="79" spans="1:22" x14ac:dyDescent="0.2">
      <c r="O79" s="3"/>
      <c r="P79" s="80"/>
      <c r="Q79" s="6"/>
      <c r="R79" s="39"/>
      <c r="S79" s="3"/>
      <c r="T79" s="88"/>
      <c r="V79" s="30"/>
    </row>
    <row r="80" spans="1:22" x14ac:dyDescent="0.2">
      <c r="O80" s="3"/>
      <c r="P80" s="80"/>
      <c r="Q80" s="6"/>
      <c r="S80" s="3"/>
      <c r="T80" s="88"/>
      <c r="V80" s="30"/>
    </row>
    <row r="81" spans="15:22" x14ac:dyDescent="0.2">
      <c r="O81" s="3"/>
      <c r="P81" s="80"/>
      <c r="Q81" s="6"/>
      <c r="S81" s="3"/>
      <c r="T81" s="88"/>
      <c r="V81" s="30"/>
    </row>
    <row r="82" spans="15:22" x14ac:dyDescent="0.2">
      <c r="O82" s="3"/>
      <c r="P82" s="80"/>
      <c r="Q82" s="6"/>
      <c r="S82" s="3"/>
      <c r="T82" s="88"/>
      <c r="V82" s="30"/>
    </row>
    <row r="83" spans="15:22" x14ac:dyDescent="0.2">
      <c r="O83" s="3"/>
      <c r="P83" s="80"/>
      <c r="Q83" s="6"/>
      <c r="S83" s="3"/>
      <c r="T83" s="88"/>
      <c r="V83" s="30"/>
    </row>
    <row r="84" spans="15:22" x14ac:dyDescent="0.2">
      <c r="O84" s="3"/>
      <c r="P84" s="80"/>
      <c r="Q84" s="6"/>
      <c r="S84" s="3"/>
      <c r="T84" s="88"/>
      <c r="V84" s="30"/>
    </row>
    <row r="85" spans="15:22" x14ac:dyDescent="0.2">
      <c r="Q85" s="6"/>
      <c r="S85" s="3"/>
      <c r="T85" s="88"/>
      <c r="V85" s="30"/>
    </row>
    <row r="86" spans="15:22" x14ac:dyDescent="0.2">
      <c r="S86" s="3"/>
      <c r="T86" s="88"/>
      <c r="V86" s="30"/>
    </row>
  </sheetData>
  <mergeCells count="2">
    <mergeCell ref="C1:G1"/>
    <mergeCell ref="H1:L1"/>
  </mergeCells>
  <phoneticPr fontId="0" type="noConversion"/>
  <pageMargins left="0" right="0" top="1" bottom="1" header="0.25" footer="0"/>
  <pageSetup scale="75" orientation="landscape" r:id="rId1"/>
  <headerFooter alignWithMargins="0">
    <oddHeader>&amp;L NICOR ENERCHANGE&amp;R&amp;A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A47" zoomScale="80" workbookViewId="0">
      <selection activeCell="P3" sqref="P3"/>
    </sheetView>
  </sheetViews>
  <sheetFormatPr defaultRowHeight="11.25" x14ac:dyDescent="0.2"/>
  <cols>
    <col min="1" max="1" width="8.5703125" style="68" bestFit="1" customWidth="1"/>
    <col min="2" max="2" width="8.5703125" style="1" bestFit="1" customWidth="1"/>
    <col min="3" max="3" width="7.140625" style="63" bestFit="1" customWidth="1"/>
    <col min="4" max="4" width="6.5703125" style="1" bestFit="1" customWidth="1"/>
    <col min="5" max="5" width="7" style="3" bestFit="1" customWidth="1"/>
    <col min="6" max="6" width="8.140625" style="84" bestFit="1" customWidth="1"/>
    <col min="7" max="7" width="10.7109375" style="6" bestFit="1" customWidth="1"/>
    <col min="8" max="8" width="7.42578125" style="63" bestFit="1" customWidth="1"/>
    <col min="9" max="9" width="6.5703125" style="1" bestFit="1" customWidth="1"/>
    <col min="10" max="10" width="6.140625" style="87" bestFit="1" customWidth="1"/>
    <col min="11" max="11" width="7.7109375" style="88" bestFit="1" customWidth="1"/>
    <col min="12" max="12" width="11.5703125" style="1" bestFit="1" customWidth="1"/>
    <col min="13" max="13" width="7.28515625" style="1" bestFit="1" customWidth="1"/>
    <col min="14" max="14" width="6.140625" style="1" bestFit="1" customWidth="1"/>
    <col min="15" max="15" width="5.85546875" style="66" bestFit="1" customWidth="1"/>
    <col min="16" max="16" width="25.85546875" style="1" customWidth="1"/>
    <col min="17" max="17" width="26.85546875" style="30" customWidth="1"/>
    <col min="18" max="16384" width="9.140625" style="1"/>
  </cols>
  <sheetData>
    <row r="1" spans="1:17" ht="33.75" x14ac:dyDescent="0.2">
      <c r="B1" s="21" t="s">
        <v>6</v>
      </c>
      <c r="C1" s="182" t="s">
        <v>1</v>
      </c>
      <c r="D1" s="182"/>
      <c r="E1" s="182"/>
      <c r="F1" s="182"/>
      <c r="G1" s="182"/>
      <c r="H1" s="182" t="s">
        <v>5</v>
      </c>
      <c r="I1" s="182"/>
      <c r="J1" s="182"/>
      <c r="K1" s="182"/>
      <c r="L1" s="182"/>
      <c r="M1" s="4" t="s">
        <v>9</v>
      </c>
      <c r="N1" s="8" t="s">
        <v>10</v>
      </c>
      <c r="O1" s="65"/>
      <c r="P1" s="2"/>
      <c r="Q1" s="32" t="s">
        <v>57</v>
      </c>
    </row>
    <row r="2" spans="1:17" s="2" customFormat="1" x14ac:dyDescent="0.2">
      <c r="A2" s="69" t="s">
        <v>0</v>
      </c>
      <c r="B2" s="10" t="s">
        <v>7</v>
      </c>
      <c r="C2" s="95" t="s">
        <v>12</v>
      </c>
      <c r="D2" s="10" t="s">
        <v>2</v>
      </c>
      <c r="E2" s="11" t="s">
        <v>3</v>
      </c>
      <c r="F2" s="81" t="s">
        <v>4</v>
      </c>
      <c r="G2" s="13" t="s">
        <v>22</v>
      </c>
      <c r="H2" s="91" t="s">
        <v>12</v>
      </c>
      <c r="I2" s="10" t="s">
        <v>2</v>
      </c>
      <c r="J2" s="85" t="s">
        <v>3</v>
      </c>
      <c r="K2" s="12" t="s">
        <v>4</v>
      </c>
      <c r="L2" s="13" t="s">
        <v>22</v>
      </c>
      <c r="M2" s="49"/>
      <c r="N2" s="11" t="s">
        <v>3</v>
      </c>
      <c r="O2" s="64" t="s">
        <v>4</v>
      </c>
      <c r="P2" s="10" t="s">
        <v>11</v>
      </c>
      <c r="Q2" s="31" t="s">
        <v>55</v>
      </c>
    </row>
    <row r="3" spans="1:17" x14ac:dyDescent="0.2">
      <c r="A3" s="70">
        <v>36581</v>
      </c>
      <c r="B3" s="20" t="s">
        <v>8</v>
      </c>
      <c r="C3" s="93" t="s">
        <v>13</v>
      </c>
      <c r="D3" s="21">
        <v>111529</v>
      </c>
      <c r="E3" s="22">
        <v>34</v>
      </c>
      <c r="F3" s="82">
        <v>2.56</v>
      </c>
      <c r="G3" s="33">
        <f>E3*F3</f>
        <v>87.04</v>
      </c>
      <c r="H3" s="92"/>
      <c r="I3" s="21"/>
      <c r="J3" s="86"/>
      <c r="K3" s="23"/>
      <c r="L3" s="33">
        <f>J3*K3</f>
        <v>0</v>
      </c>
      <c r="M3" s="50">
        <f>F3-K3</f>
        <v>2.56</v>
      </c>
      <c r="N3" s="22">
        <v>34</v>
      </c>
      <c r="O3" s="89">
        <v>0.01</v>
      </c>
      <c r="P3" s="15" t="s">
        <v>179</v>
      </c>
      <c r="Q3" s="31" t="s">
        <v>56</v>
      </c>
    </row>
    <row r="4" spans="1:17" x14ac:dyDescent="0.2">
      <c r="A4" s="70">
        <v>36557</v>
      </c>
      <c r="B4" s="20" t="s">
        <v>8</v>
      </c>
      <c r="C4" s="93"/>
      <c r="D4" s="21"/>
      <c r="E4" s="22"/>
      <c r="F4" s="82"/>
      <c r="G4" s="33">
        <f>E4*F4</f>
        <v>0</v>
      </c>
      <c r="H4" s="93" t="s">
        <v>14</v>
      </c>
      <c r="I4" s="21">
        <v>159254</v>
      </c>
      <c r="J4" s="86">
        <v>4411</v>
      </c>
      <c r="K4" s="23">
        <v>2.71</v>
      </c>
      <c r="L4" s="33">
        <f>J4*K4</f>
        <v>11953.81</v>
      </c>
      <c r="M4" s="50">
        <f>F4-K4</f>
        <v>-2.71</v>
      </c>
      <c r="N4" s="22">
        <v>4411</v>
      </c>
      <c r="O4" s="90">
        <v>0.01</v>
      </c>
      <c r="P4" s="20"/>
      <c r="Q4" s="47" t="s">
        <v>62</v>
      </c>
    </row>
    <row r="5" spans="1:17" x14ac:dyDescent="0.2">
      <c r="A5" s="70"/>
      <c r="B5" s="20" t="s">
        <v>22</v>
      </c>
      <c r="C5" s="93"/>
      <c r="D5" s="21"/>
      <c r="E5" s="22">
        <f>SUM(E3:E4)</f>
        <v>34</v>
      </c>
      <c r="F5" s="82"/>
      <c r="G5" s="33"/>
      <c r="H5" s="93"/>
      <c r="I5" s="21"/>
      <c r="J5" s="86">
        <f>SUM(J4)</f>
        <v>4411</v>
      </c>
      <c r="K5" s="23"/>
      <c r="L5" s="33"/>
      <c r="M5" s="50"/>
      <c r="N5" s="22">
        <f>SUM(N3:N4)</f>
        <v>4445</v>
      </c>
      <c r="O5" s="90"/>
      <c r="P5" s="96" t="s">
        <v>94</v>
      </c>
    </row>
    <row r="6" spans="1:17" x14ac:dyDescent="0.2">
      <c r="A6" s="70"/>
      <c r="B6" s="20"/>
      <c r="C6" s="93"/>
      <c r="D6" s="21"/>
      <c r="E6" s="22"/>
      <c r="F6" s="82"/>
      <c r="G6" s="33"/>
      <c r="H6" s="93"/>
      <c r="I6" s="21"/>
      <c r="J6" s="86"/>
      <c r="K6" s="23"/>
      <c r="L6" s="33"/>
      <c r="M6" s="50"/>
      <c r="N6" s="22"/>
      <c r="O6" s="90"/>
      <c r="P6" s="20"/>
    </row>
    <row r="7" spans="1:17" x14ac:dyDescent="0.2">
      <c r="A7" s="68" t="s">
        <v>19</v>
      </c>
      <c r="B7" s="25" t="s">
        <v>18</v>
      </c>
      <c r="C7" s="94" t="s">
        <v>13</v>
      </c>
      <c r="D7" s="21">
        <v>111529</v>
      </c>
      <c r="E7" s="3">
        <v>9</v>
      </c>
      <c r="F7" s="83">
        <v>0</v>
      </c>
      <c r="G7" s="33">
        <f t="shared" ref="G7:G34" si="0">E7*F7</f>
        <v>0</v>
      </c>
      <c r="H7" s="92"/>
      <c r="I7" s="2"/>
      <c r="K7" s="4"/>
      <c r="L7" s="33">
        <f t="shared" ref="L7:L20" si="1">J7*K7</f>
        <v>0</v>
      </c>
      <c r="M7" s="50">
        <f t="shared" ref="M7:M20" si="2">F7-K7</f>
        <v>0</v>
      </c>
      <c r="N7" s="3"/>
      <c r="O7" s="66">
        <v>8.5000000000000006E-2</v>
      </c>
    </row>
    <row r="8" spans="1:17" x14ac:dyDescent="0.2">
      <c r="A8" s="68">
        <v>36579</v>
      </c>
      <c r="B8" s="25" t="s">
        <v>18</v>
      </c>
      <c r="C8" s="94" t="s">
        <v>14</v>
      </c>
      <c r="D8" s="21">
        <v>111529</v>
      </c>
      <c r="E8" s="3">
        <v>2286</v>
      </c>
      <c r="F8" s="83">
        <v>0</v>
      </c>
      <c r="G8" s="33">
        <f t="shared" si="0"/>
        <v>0</v>
      </c>
      <c r="H8" s="92"/>
      <c r="I8" s="2"/>
      <c r="K8" s="4"/>
      <c r="L8" s="33">
        <f t="shared" si="1"/>
        <v>0</v>
      </c>
      <c r="M8" s="50">
        <f t="shared" si="2"/>
        <v>0</v>
      </c>
      <c r="N8" s="3">
        <v>2356</v>
      </c>
      <c r="O8" s="66">
        <v>8.5000000000000006E-2</v>
      </c>
    </row>
    <row r="9" spans="1:17" x14ac:dyDescent="0.2">
      <c r="A9" s="68">
        <v>36582</v>
      </c>
      <c r="B9" s="25" t="s">
        <v>18</v>
      </c>
      <c r="C9" s="94" t="s">
        <v>14</v>
      </c>
      <c r="D9" s="21">
        <v>111529</v>
      </c>
      <c r="E9" s="3">
        <v>1208</v>
      </c>
      <c r="F9" s="83">
        <v>0</v>
      </c>
      <c r="G9" s="33">
        <f t="shared" si="0"/>
        <v>0</v>
      </c>
      <c r="H9" s="92"/>
      <c r="I9" s="2"/>
      <c r="K9" s="4"/>
      <c r="L9" s="33">
        <f t="shared" si="1"/>
        <v>0</v>
      </c>
      <c r="M9" s="50">
        <f t="shared" si="2"/>
        <v>0</v>
      </c>
      <c r="N9" s="3">
        <v>1208</v>
      </c>
      <c r="O9" s="66">
        <v>8.5000000000000006E-2</v>
      </c>
    </row>
    <row r="10" spans="1:17" x14ac:dyDescent="0.2">
      <c r="A10" s="68">
        <v>36583</v>
      </c>
      <c r="B10" s="25" t="s">
        <v>18</v>
      </c>
      <c r="C10" s="94" t="s">
        <v>14</v>
      </c>
      <c r="D10" s="21">
        <v>111529</v>
      </c>
      <c r="E10" s="3">
        <v>1208</v>
      </c>
      <c r="F10" s="83">
        <v>0</v>
      </c>
      <c r="G10" s="33">
        <f t="shared" si="0"/>
        <v>0</v>
      </c>
      <c r="H10" s="92"/>
      <c r="I10" s="2"/>
      <c r="K10" s="4"/>
      <c r="L10" s="33">
        <f t="shared" si="1"/>
        <v>0</v>
      </c>
      <c r="M10" s="50">
        <f t="shared" si="2"/>
        <v>0</v>
      </c>
      <c r="N10" s="3">
        <v>1267</v>
      </c>
      <c r="O10" s="66">
        <v>8.5000000000000006E-2</v>
      </c>
    </row>
    <row r="11" spans="1:17" x14ac:dyDescent="0.2">
      <c r="A11" s="68">
        <v>36584</v>
      </c>
      <c r="B11" s="25" t="s">
        <v>18</v>
      </c>
      <c r="C11" s="94" t="s">
        <v>14</v>
      </c>
      <c r="D11" s="21">
        <v>111529</v>
      </c>
      <c r="E11" s="3">
        <v>1208</v>
      </c>
      <c r="F11" s="83">
        <v>0</v>
      </c>
      <c r="G11" s="33">
        <f t="shared" si="0"/>
        <v>0</v>
      </c>
      <c r="H11" s="92"/>
      <c r="I11" s="2"/>
      <c r="K11" s="4"/>
      <c r="L11" s="33">
        <f t="shared" si="1"/>
        <v>0</v>
      </c>
      <c r="M11" s="50">
        <f t="shared" si="2"/>
        <v>0</v>
      </c>
      <c r="N11" s="3">
        <v>1327</v>
      </c>
      <c r="O11" s="66">
        <v>8.5000000000000006E-2</v>
      </c>
    </row>
    <row r="12" spans="1:17" x14ac:dyDescent="0.2">
      <c r="A12" s="68">
        <v>36557</v>
      </c>
      <c r="B12" s="20" t="s">
        <v>18</v>
      </c>
      <c r="C12" s="93" t="s">
        <v>13</v>
      </c>
      <c r="D12" s="21">
        <v>159252</v>
      </c>
      <c r="E12" s="3">
        <v>6731</v>
      </c>
      <c r="F12" s="83">
        <v>2.7</v>
      </c>
      <c r="G12" s="33">
        <f t="shared" si="0"/>
        <v>18173.7</v>
      </c>
      <c r="H12" s="92"/>
      <c r="I12" s="2"/>
      <c r="K12" s="4"/>
      <c r="L12" s="33">
        <f t="shared" si="1"/>
        <v>0</v>
      </c>
      <c r="M12" s="50">
        <f t="shared" si="2"/>
        <v>2.7</v>
      </c>
      <c r="N12" s="3">
        <v>2320</v>
      </c>
      <c r="O12" s="66">
        <v>8.5000000000000006E-2</v>
      </c>
    </row>
    <row r="13" spans="1:17" x14ac:dyDescent="0.2">
      <c r="A13" s="68">
        <v>36558</v>
      </c>
      <c r="B13" s="25" t="s">
        <v>18</v>
      </c>
      <c r="C13" s="94" t="s">
        <v>13</v>
      </c>
      <c r="D13" s="21">
        <v>111529</v>
      </c>
      <c r="E13" s="3">
        <v>6650</v>
      </c>
      <c r="F13" s="83">
        <v>2.7</v>
      </c>
      <c r="G13" s="33">
        <f t="shared" si="0"/>
        <v>17955</v>
      </c>
      <c r="H13" s="92"/>
      <c r="I13" s="2"/>
      <c r="K13" s="4"/>
      <c r="L13" s="33">
        <f t="shared" si="1"/>
        <v>0</v>
      </c>
      <c r="M13" s="50">
        <f t="shared" si="2"/>
        <v>2.7</v>
      </c>
      <c r="N13" s="3">
        <v>6731</v>
      </c>
      <c r="O13" s="66">
        <v>8.5000000000000006E-2</v>
      </c>
    </row>
    <row r="14" spans="1:17" x14ac:dyDescent="0.2">
      <c r="A14" s="68" t="s">
        <v>20</v>
      </c>
      <c r="B14" s="25" t="s">
        <v>18</v>
      </c>
      <c r="C14" s="94" t="s">
        <v>14</v>
      </c>
      <c r="D14" s="21">
        <v>163000</v>
      </c>
      <c r="E14" s="3">
        <v>3446</v>
      </c>
      <c r="F14" s="83">
        <v>2.75</v>
      </c>
      <c r="G14" s="33">
        <f t="shared" si="0"/>
        <v>9476.5</v>
      </c>
      <c r="H14" s="92"/>
      <c r="I14" s="2"/>
      <c r="K14" s="4"/>
      <c r="L14" s="33">
        <f t="shared" si="1"/>
        <v>0</v>
      </c>
      <c r="M14" s="50">
        <f t="shared" si="2"/>
        <v>2.75</v>
      </c>
      <c r="N14" s="3">
        <v>3446</v>
      </c>
      <c r="O14" s="66">
        <v>8.5000000000000006E-2</v>
      </c>
    </row>
    <row r="15" spans="1:17" x14ac:dyDescent="0.2">
      <c r="A15" s="68" t="s">
        <v>23</v>
      </c>
      <c r="B15" s="25" t="s">
        <v>18</v>
      </c>
      <c r="C15" s="94" t="s">
        <v>14</v>
      </c>
      <c r="D15" s="21">
        <v>163000</v>
      </c>
      <c r="E15" s="3">
        <v>3240</v>
      </c>
      <c r="F15" s="83">
        <v>2.67</v>
      </c>
      <c r="G15" s="33">
        <f t="shared" si="0"/>
        <v>8650.7999999999993</v>
      </c>
      <c r="H15" s="92"/>
      <c r="I15" s="2"/>
      <c r="K15" s="4"/>
      <c r="L15" s="33">
        <f t="shared" si="1"/>
        <v>0</v>
      </c>
      <c r="M15" s="50">
        <f t="shared" si="2"/>
        <v>2.67</v>
      </c>
      <c r="N15" s="3">
        <v>3240</v>
      </c>
      <c r="O15" s="66">
        <v>8.5000000000000006E-2</v>
      </c>
    </row>
    <row r="16" spans="1:17" x14ac:dyDescent="0.2">
      <c r="A16" s="68" t="s">
        <v>21</v>
      </c>
      <c r="B16" s="25" t="s">
        <v>18</v>
      </c>
      <c r="C16" s="94" t="s">
        <v>14</v>
      </c>
      <c r="D16" s="21">
        <v>163000</v>
      </c>
      <c r="E16" s="3">
        <v>955</v>
      </c>
      <c r="F16" s="83">
        <v>2.74</v>
      </c>
      <c r="G16" s="33">
        <f t="shared" si="0"/>
        <v>2616.7000000000003</v>
      </c>
      <c r="H16" s="92" t="s">
        <v>14</v>
      </c>
      <c r="I16" s="2">
        <v>111532</v>
      </c>
      <c r="J16" s="87">
        <v>2</v>
      </c>
      <c r="K16" s="4">
        <v>2.74</v>
      </c>
      <c r="L16" s="33">
        <f t="shared" si="1"/>
        <v>5.48</v>
      </c>
      <c r="M16" s="50">
        <f t="shared" si="2"/>
        <v>0</v>
      </c>
      <c r="N16" s="3">
        <v>953</v>
      </c>
      <c r="O16" s="66">
        <v>8.5000000000000006E-2</v>
      </c>
    </row>
    <row r="17" spans="1:16" x14ac:dyDescent="0.2">
      <c r="A17" s="68">
        <v>36574</v>
      </c>
      <c r="B17" s="25" t="s">
        <v>18</v>
      </c>
      <c r="D17" s="21"/>
      <c r="F17" s="83"/>
      <c r="G17" s="33"/>
      <c r="H17" s="94" t="s">
        <v>14</v>
      </c>
      <c r="I17" s="2">
        <v>111532</v>
      </c>
      <c r="J17" s="87">
        <v>1776</v>
      </c>
      <c r="K17" s="4">
        <v>2.74</v>
      </c>
      <c r="L17" s="33">
        <f t="shared" si="1"/>
        <v>4866.2400000000007</v>
      </c>
      <c r="M17" s="50">
        <f t="shared" si="2"/>
        <v>-2.74</v>
      </c>
      <c r="N17" s="3">
        <v>1776</v>
      </c>
      <c r="O17" s="66">
        <v>8.5000000000000006E-2</v>
      </c>
    </row>
    <row r="18" spans="1:16" x14ac:dyDescent="0.2">
      <c r="A18" s="68">
        <v>36580</v>
      </c>
      <c r="B18" s="20" t="s">
        <v>18</v>
      </c>
      <c r="D18" s="21"/>
      <c r="F18" s="83"/>
      <c r="G18" s="33"/>
      <c r="H18" s="93" t="s">
        <v>14</v>
      </c>
      <c r="I18" s="2">
        <v>159254</v>
      </c>
      <c r="J18" s="87">
        <v>5862</v>
      </c>
      <c r="K18" s="4">
        <v>2.54</v>
      </c>
      <c r="L18" s="33">
        <f t="shared" si="1"/>
        <v>14889.48</v>
      </c>
      <c r="M18" s="50">
        <f t="shared" si="2"/>
        <v>-2.54</v>
      </c>
      <c r="N18" s="3">
        <v>5862</v>
      </c>
      <c r="O18" s="66">
        <v>8.5000000000000006E-2</v>
      </c>
    </row>
    <row r="19" spans="1:16" x14ac:dyDescent="0.2">
      <c r="A19" s="68">
        <v>36581</v>
      </c>
      <c r="B19" s="20" t="s">
        <v>18</v>
      </c>
      <c r="D19" s="21"/>
      <c r="F19" s="83"/>
      <c r="G19" s="33"/>
      <c r="H19" s="93" t="s">
        <v>14</v>
      </c>
      <c r="I19" s="2">
        <v>111532</v>
      </c>
      <c r="J19" s="87">
        <v>1324</v>
      </c>
      <c r="K19" s="4">
        <v>2.56</v>
      </c>
      <c r="L19" s="33">
        <f t="shared" si="1"/>
        <v>3389.44</v>
      </c>
      <c r="M19" s="50">
        <f t="shared" si="2"/>
        <v>-2.56</v>
      </c>
      <c r="N19" s="3">
        <v>1290</v>
      </c>
      <c r="O19" s="66">
        <v>8.5000000000000006E-2</v>
      </c>
    </row>
    <row r="20" spans="1:16" x14ac:dyDescent="0.2">
      <c r="A20" s="68">
        <v>36585</v>
      </c>
      <c r="B20" s="20" t="s">
        <v>18</v>
      </c>
      <c r="D20" s="21"/>
      <c r="F20" s="83"/>
      <c r="G20" s="33"/>
      <c r="H20" s="93" t="s">
        <v>14</v>
      </c>
      <c r="I20" s="2">
        <v>111532</v>
      </c>
      <c r="J20" s="87">
        <v>931</v>
      </c>
      <c r="K20" s="4">
        <v>2.66</v>
      </c>
      <c r="L20" s="33">
        <f t="shared" si="1"/>
        <v>2476.46</v>
      </c>
      <c r="M20" s="50">
        <f t="shared" si="2"/>
        <v>-2.66</v>
      </c>
      <c r="N20" s="3">
        <v>825</v>
      </c>
      <c r="O20" s="66">
        <v>8.5000000000000006E-2</v>
      </c>
    </row>
    <row r="21" spans="1:16" x14ac:dyDescent="0.2">
      <c r="B21" s="20" t="s">
        <v>22</v>
      </c>
      <c r="C21" s="93"/>
      <c r="D21" s="21"/>
      <c r="E21" s="3">
        <f>SUM(E7:E20)</f>
        <v>26941</v>
      </c>
      <c r="F21" s="83"/>
      <c r="G21" s="33"/>
      <c r="H21" s="92"/>
      <c r="I21" s="2"/>
      <c r="J21" s="87">
        <f>SUM(J16:J20)</f>
        <v>9895</v>
      </c>
      <c r="K21" s="4"/>
      <c r="L21" s="33"/>
      <c r="M21" s="50"/>
      <c r="N21" s="3"/>
      <c r="P21" s="78" t="s">
        <v>95</v>
      </c>
    </row>
    <row r="22" spans="1:16" x14ac:dyDescent="0.2">
      <c r="B22" s="20"/>
      <c r="C22" s="93"/>
      <c r="D22" s="21"/>
      <c r="F22" s="83"/>
      <c r="G22" s="33"/>
      <c r="H22" s="92"/>
      <c r="I22" s="2"/>
      <c r="K22" s="4"/>
      <c r="L22" s="33"/>
      <c r="M22" s="50"/>
      <c r="N22" s="3"/>
    </row>
    <row r="23" spans="1:16" x14ac:dyDescent="0.2">
      <c r="A23" s="68">
        <v>36583</v>
      </c>
      <c r="B23" s="1" t="s">
        <v>70</v>
      </c>
      <c r="C23" s="93" t="s">
        <v>14</v>
      </c>
      <c r="D23" s="1">
        <v>163000</v>
      </c>
      <c r="E23" s="3">
        <v>59</v>
      </c>
      <c r="F23" s="84">
        <v>2.54</v>
      </c>
      <c r="G23" s="6">
        <f t="shared" si="0"/>
        <v>149.86000000000001</v>
      </c>
      <c r="H23" s="93"/>
      <c r="L23" s="20"/>
      <c r="M23" s="39"/>
    </row>
    <row r="24" spans="1:16" x14ac:dyDescent="0.2">
      <c r="A24" s="68">
        <v>36584</v>
      </c>
      <c r="B24" s="1" t="s">
        <v>70</v>
      </c>
      <c r="C24" s="93" t="s">
        <v>14</v>
      </c>
      <c r="D24" s="1">
        <v>163000</v>
      </c>
      <c r="E24" s="3">
        <v>119</v>
      </c>
      <c r="F24" s="84">
        <v>2.54</v>
      </c>
      <c r="G24" s="6">
        <f t="shared" si="0"/>
        <v>302.26</v>
      </c>
      <c r="H24" s="93"/>
      <c r="M24" s="39"/>
    </row>
    <row r="25" spans="1:16" x14ac:dyDescent="0.2">
      <c r="A25" s="68">
        <v>36573</v>
      </c>
      <c r="B25" s="1" t="s">
        <v>70</v>
      </c>
      <c r="C25" s="93" t="s">
        <v>14</v>
      </c>
      <c r="D25" s="1">
        <v>168598</v>
      </c>
      <c r="E25" s="3">
        <v>10000</v>
      </c>
      <c r="F25" s="84">
        <v>2.69</v>
      </c>
      <c r="G25" s="6">
        <f t="shared" si="0"/>
        <v>26900</v>
      </c>
      <c r="H25" s="93"/>
      <c r="M25" s="39"/>
    </row>
    <row r="26" spans="1:16" x14ac:dyDescent="0.2">
      <c r="A26" s="68">
        <v>36574</v>
      </c>
      <c r="B26" s="1" t="s">
        <v>70</v>
      </c>
      <c r="C26" s="93" t="s">
        <v>14</v>
      </c>
      <c r="D26" s="1">
        <v>168598</v>
      </c>
      <c r="E26" s="3">
        <v>15347</v>
      </c>
      <c r="F26" s="84">
        <v>2.7349999999999999</v>
      </c>
      <c r="G26" s="6">
        <f t="shared" si="0"/>
        <v>41974.044999999998</v>
      </c>
      <c r="H26" s="93"/>
      <c r="M26" s="39"/>
    </row>
    <row r="27" spans="1:16" x14ac:dyDescent="0.2">
      <c r="A27" s="68">
        <v>36565</v>
      </c>
      <c r="B27" s="1" t="s">
        <v>70</v>
      </c>
      <c r="C27" s="93" t="s">
        <v>26</v>
      </c>
      <c r="D27" s="1">
        <v>164403</v>
      </c>
      <c r="E27" s="3">
        <v>2043</v>
      </c>
      <c r="F27" s="84">
        <v>2.4700000000000002</v>
      </c>
      <c r="G27" s="6">
        <f t="shared" si="0"/>
        <v>5046.21</v>
      </c>
      <c r="H27" s="93"/>
      <c r="M27" s="39"/>
    </row>
    <row r="28" spans="1:16" x14ac:dyDescent="0.2">
      <c r="A28" s="68">
        <v>36559</v>
      </c>
      <c r="B28" s="1" t="s">
        <v>70</v>
      </c>
      <c r="C28" s="93" t="s">
        <v>88</v>
      </c>
      <c r="D28" s="1">
        <v>160721</v>
      </c>
      <c r="E28" s="3">
        <v>10000</v>
      </c>
      <c r="F28" s="84">
        <v>2.82</v>
      </c>
      <c r="G28" s="6">
        <f t="shared" si="0"/>
        <v>28200</v>
      </c>
      <c r="H28" s="93"/>
      <c r="M28" s="39"/>
    </row>
    <row r="29" spans="1:16" x14ac:dyDescent="0.2">
      <c r="A29" s="68">
        <v>36581</v>
      </c>
      <c r="B29" s="1" t="s">
        <v>70</v>
      </c>
      <c r="C29" s="93" t="s">
        <v>89</v>
      </c>
      <c r="D29" s="1">
        <v>203786</v>
      </c>
      <c r="E29" s="3">
        <v>5000</v>
      </c>
      <c r="F29" s="84">
        <v>2.46</v>
      </c>
      <c r="G29" s="6">
        <f t="shared" si="0"/>
        <v>12300</v>
      </c>
      <c r="H29" s="93"/>
      <c r="M29" s="39"/>
    </row>
    <row r="30" spans="1:16" x14ac:dyDescent="0.2">
      <c r="A30" s="68">
        <v>36573</v>
      </c>
      <c r="B30" s="1" t="s">
        <v>70</v>
      </c>
      <c r="C30" s="93" t="s">
        <v>90</v>
      </c>
      <c r="D30" s="1">
        <v>168418</v>
      </c>
      <c r="E30" s="3">
        <v>10000</v>
      </c>
      <c r="F30" s="84">
        <v>2.46</v>
      </c>
      <c r="G30" s="6">
        <f t="shared" si="0"/>
        <v>24600</v>
      </c>
      <c r="H30" s="93"/>
      <c r="M30" s="39"/>
    </row>
    <row r="31" spans="1:16" x14ac:dyDescent="0.2">
      <c r="A31" s="68" t="s">
        <v>91</v>
      </c>
      <c r="B31" s="1" t="s">
        <v>70</v>
      </c>
      <c r="C31" s="93" t="s">
        <v>14</v>
      </c>
      <c r="D31" s="1">
        <v>168598</v>
      </c>
      <c r="E31" s="3">
        <v>40000</v>
      </c>
      <c r="F31" s="84">
        <v>2.6850000000000001</v>
      </c>
      <c r="G31" s="6">
        <f t="shared" si="0"/>
        <v>107400</v>
      </c>
      <c r="H31" s="93"/>
      <c r="M31" s="39"/>
    </row>
    <row r="32" spans="1:16" x14ac:dyDescent="0.2">
      <c r="A32" s="68" t="s">
        <v>91</v>
      </c>
      <c r="B32" s="1" t="s">
        <v>70</v>
      </c>
      <c r="C32" s="93" t="s">
        <v>14</v>
      </c>
      <c r="D32" s="1">
        <v>170126</v>
      </c>
      <c r="E32" s="3">
        <v>40000</v>
      </c>
      <c r="F32" s="84">
        <v>2.6949999999999998</v>
      </c>
      <c r="G32" s="6">
        <f t="shared" si="0"/>
        <v>107800</v>
      </c>
      <c r="H32" s="93"/>
      <c r="M32" s="39"/>
    </row>
    <row r="33" spans="1:13" x14ac:dyDescent="0.2">
      <c r="A33" s="68">
        <v>36558</v>
      </c>
      <c r="B33" s="1" t="s">
        <v>70</v>
      </c>
      <c r="C33" s="93" t="s">
        <v>14</v>
      </c>
      <c r="D33" s="1">
        <v>160228</v>
      </c>
      <c r="E33" s="3">
        <v>13545</v>
      </c>
      <c r="F33" s="84">
        <v>2.6549999999999998</v>
      </c>
      <c r="G33" s="6">
        <f t="shared" si="0"/>
        <v>35961.974999999999</v>
      </c>
      <c r="H33" s="93"/>
      <c r="M33" s="39"/>
    </row>
    <row r="34" spans="1:13" x14ac:dyDescent="0.2">
      <c r="A34" s="68">
        <v>36558</v>
      </c>
      <c r="B34" s="1" t="s">
        <v>70</v>
      </c>
      <c r="C34" s="93" t="s">
        <v>14</v>
      </c>
      <c r="D34" s="1">
        <v>160228</v>
      </c>
      <c r="E34" s="3">
        <v>14373</v>
      </c>
      <c r="F34" s="84">
        <v>2.6549999999999998</v>
      </c>
      <c r="G34" s="6">
        <f t="shared" si="0"/>
        <v>38160.314999999995</v>
      </c>
      <c r="H34" s="93"/>
      <c r="M34" s="39"/>
    </row>
    <row r="35" spans="1:13" x14ac:dyDescent="0.2">
      <c r="A35" s="68" t="s">
        <v>92</v>
      </c>
      <c r="C35" s="93"/>
      <c r="H35" s="93" t="s">
        <v>66</v>
      </c>
      <c r="I35" s="1">
        <v>165060</v>
      </c>
      <c r="J35" s="87">
        <v>30000</v>
      </c>
      <c r="K35" s="88">
        <v>2.44</v>
      </c>
      <c r="L35" s="88">
        <f>J35*K35</f>
        <v>73200</v>
      </c>
      <c r="M35" s="39"/>
    </row>
    <row r="36" spans="1:13" x14ac:dyDescent="0.2">
      <c r="A36" s="68" t="s">
        <v>92</v>
      </c>
      <c r="C36" s="93"/>
      <c r="H36" s="93"/>
      <c r="I36" s="1">
        <v>165060</v>
      </c>
      <c r="J36" s="87">
        <v>30000</v>
      </c>
      <c r="K36" s="88">
        <v>2.41</v>
      </c>
      <c r="L36" s="88">
        <f t="shared" ref="L36:L59" si="3">J36*K36</f>
        <v>72300</v>
      </c>
      <c r="M36" s="39"/>
    </row>
    <row r="37" spans="1:13" x14ac:dyDescent="0.2">
      <c r="A37" s="68">
        <v>36557</v>
      </c>
      <c r="C37" s="93"/>
      <c r="H37" s="93" t="s">
        <v>25</v>
      </c>
      <c r="I37" s="1">
        <v>159088</v>
      </c>
      <c r="J37" s="87">
        <v>15000</v>
      </c>
      <c r="K37" s="88">
        <v>2.5249999999999999</v>
      </c>
      <c r="L37" s="88">
        <f t="shared" si="3"/>
        <v>37875</v>
      </c>
      <c r="M37" s="39"/>
    </row>
    <row r="38" spans="1:13" x14ac:dyDescent="0.2">
      <c r="A38" s="68">
        <v>36557</v>
      </c>
      <c r="C38" s="93"/>
      <c r="H38" s="93" t="s">
        <v>67</v>
      </c>
      <c r="I38" s="1">
        <v>159185</v>
      </c>
      <c r="J38" s="87">
        <v>20000</v>
      </c>
      <c r="K38" s="88">
        <v>2.5499999999999998</v>
      </c>
      <c r="L38" s="88">
        <f t="shared" si="3"/>
        <v>51000</v>
      </c>
      <c r="M38" s="39"/>
    </row>
    <row r="39" spans="1:13" x14ac:dyDescent="0.2">
      <c r="A39" s="68">
        <v>36567</v>
      </c>
      <c r="C39" s="93"/>
      <c r="H39" s="93" t="s">
        <v>67</v>
      </c>
      <c r="I39" s="1">
        <v>165060</v>
      </c>
      <c r="J39" s="87">
        <v>37390</v>
      </c>
      <c r="K39" s="88">
        <v>2.5</v>
      </c>
      <c r="L39" s="88">
        <f t="shared" si="3"/>
        <v>93475</v>
      </c>
      <c r="M39" s="39"/>
    </row>
    <row r="40" spans="1:13" x14ac:dyDescent="0.2">
      <c r="A40" s="68" t="s">
        <v>92</v>
      </c>
      <c r="C40" s="93"/>
      <c r="H40" s="93" t="s">
        <v>67</v>
      </c>
      <c r="I40" s="1">
        <v>166390</v>
      </c>
      <c r="J40" s="87">
        <v>56508</v>
      </c>
      <c r="K40" s="88">
        <v>2.5</v>
      </c>
      <c r="L40" s="88">
        <f t="shared" si="3"/>
        <v>141270</v>
      </c>
      <c r="M40" s="39"/>
    </row>
    <row r="41" spans="1:13" x14ac:dyDescent="0.2">
      <c r="A41" s="68" t="s">
        <v>92</v>
      </c>
      <c r="C41" s="93"/>
      <c r="H41" s="93" t="s">
        <v>67</v>
      </c>
      <c r="I41" s="1">
        <v>166390</v>
      </c>
      <c r="J41" s="87">
        <v>60000</v>
      </c>
      <c r="K41" s="88">
        <v>2.48</v>
      </c>
      <c r="L41" s="88">
        <f t="shared" si="3"/>
        <v>148800</v>
      </c>
      <c r="M41" s="39"/>
    </row>
    <row r="42" spans="1:13" x14ac:dyDescent="0.2">
      <c r="A42" s="68">
        <v>36571</v>
      </c>
      <c r="C42" s="93"/>
      <c r="H42" s="93" t="s">
        <v>67</v>
      </c>
      <c r="I42" s="1">
        <v>166390</v>
      </c>
      <c r="J42" s="87">
        <v>17390</v>
      </c>
      <c r="K42" s="88">
        <v>2.4700000000000002</v>
      </c>
      <c r="L42" s="88">
        <f t="shared" si="3"/>
        <v>42953.3</v>
      </c>
      <c r="M42" s="39"/>
    </row>
    <row r="43" spans="1:13" x14ac:dyDescent="0.2">
      <c r="A43" s="68">
        <v>36571</v>
      </c>
      <c r="C43" s="93"/>
      <c r="H43" s="93" t="s">
        <v>67</v>
      </c>
      <c r="I43" s="1">
        <v>166390</v>
      </c>
      <c r="J43" s="87">
        <v>20000</v>
      </c>
      <c r="K43" s="88">
        <v>2.46</v>
      </c>
      <c r="L43" s="88">
        <f t="shared" si="3"/>
        <v>49200</v>
      </c>
      <c r="M43" s="39"/>
    </row>
    <row r="44" spans="1:13" x14ac:dyDescent="0.2">
      <c r="A44" s="68">
        <v>36572</v>
      </c>
      <c r="C44" s="93"/>
      <c r="H44" s="93" t="s">
        <v>67</v>
      </c>
      <c r="I44" s="1">
        <v>166390</v>
      </c>
      <c r="J44" s="87">
        <v>38836</v>
      </c>
      <c r="K44" s="88">
        <v>2.5099999999999998</v>
      </c>
      <c r="L44" s="88">
        <f t="shared" si="3"/>
        <v>97478.359999999986</v>
      </c>
      <c r="M44" s="39"/>
    </row>
    <row r="45" spans="1:13" x14ac:dyDescent="0.2">
      <c r="A45" s="68">
        <v>36573</v>
      </c>
      <c r="C45" s="93"/>
      <c r="H45" s="93" t="s">
        <v>67</v>
      </c>
      <c r="I45" s="1">
        <v>166390</v>
      </c>
      <c r="J45" s="87">
        <v>25545</v>
      </c>
      <c r="K45" s="88">
        <v>2.5</v>
      </c>
      <c r="L45" s="88">
        <f t="shared" si="3"/>
        <v>63862.5</v>
      </c>
      <c r="M45" s="39"/>
    </row>
    <row r="46" spans="1:13" x14ac:dyDescent="0.2">
      <c r="A46" s="68">
        <v>36573</v>
      </c>
      <c r="C46" s="93"/>
      <c r="H46" s="93" t="s">
        <v>67</v>
      </c>
      <c r="I46" s="1">
        <v>166390</v>
      </c>
      <c r="J46" s="87">
        <v>10000</v>
      </c>
      <c r="K46" s="88">
        <v>2.54</v>
      </c>
      <c r="L46" s="88">
        <f t="shared" si="3"/>
        <v>25400</v>
      </c>
      <c r="M46" s="39"/>
    </row>
    <row r="47" spans="1:13" x14ac:dyDescent="0.2">
      <c r="A47" s="68">
        <v>36574</v>
      </c>
      <c r="C47" s="93"/>
      <c r="H47" s="93" t="s">
        <v>67</v>
      </c>
      <c r="I47" s="1">
        <v>166390</v>
      </c>
      <c r="J47" s="87">
        <v>13836</v>
      </c>
      <c r="K47" s="88">
        <v>2.5099999999999998</v>
      </c>
      <c r="L47" s="88">
        <f t="shared" si="3"/>
        <v>34728.36</v>
      </c>
      <c r="M47" s="39"/>
    </row>
    <row r="48" spans="1:13" x14ac:dyDescent="0.2">
      <c r="A48" s="68">
        <v>36574</v>
      </c>
      <c r="C48" s="93"/>
      <c r="H48" s="93" t="s">
        <v>67</v>
      </c>
      <c r="I48" s="1">
        <v>166390</v>
      </c>
      <c r="J48" s="87">
        <v>15000</v>
      </c>
      <c r="K48" s="88">
        <v>2.52</v>
      </c>
      <c r="L48" s="88">
        <f t="shared" si="3"/>
        <v>37800</v>
      </c>
      <c r="M48" s="39"/>
    </row>
    <row r="49" spans="1:16" x14ac:dyDescent="0.2">
      <c r="A49" s="68" t="s">
        <v>91</v>
      </c>
      <c r="C49" s="93"/>
      <c r="H49" s="93" t="s">
        <v>67</v>
      </c>
      <c r="I49" s="1">
        <v>166390</v>
      </c>
      <c r="J49" s="87">
        <v>60000</v>
      </c>
      <c r="K49" s="88">
        <v>2.5299999999999998</v>
      </c>
      <c r="L49" s="88">
        <f t="shared" si="3"/>
        <v>151800</v>
      </c>
      <c r="M49" s="39"/>
    </row>
    <row r="50" spans="1:16" x14ac:dyDescent="0.2">
      <c r="A50" s="68" t="s">
        <v>91</v>
      </c>
      <c r="C50" s="93"/>
      <c r="H50" s="93" t="s">
        <v>67</v>
      </c>
      <c r="I50" s="1">
        <v>166390</v>
      </c>
      <c r="J50" s="87">
        <v>60000</v>
      </c>
      <c r="K50" s="88">
        <v>2.5099999999999998</v>
      </c>
      <c r="L50" s="88">
        <f t="shared" si="3"/>
        <v>150600</v>
      </c>
      <c r="M50" s="39"/>
    </row>
    <row r="51" spans="1:16" x14ac:dyDescent="0.2">
      <c r="A51" s="68">
        <v>36581</v>
      </c>
      <c r="C51" s="93"/>
      <c r="H51" s="93" t="s">
        <v>67</v>
      </c>
      <c r="I51" s="1">
        <v>166390</v>
      </c>
      <c r="J51" s="87">
        <v>10000</v>
      </c>
      <c r="K51" s="88">
        <v>2.38</v>
      </c>
      <c r="L51" s="88">
        <f t="shared" si="3"/>
        <v>23800</v>
      </c>
      <c r="M51" s="39"/>
    </row>
    <row r="52" spans="1:16" x14ac:dyDescent="0.2">
      <c r="A52" s="68">
        <v>36581</v>
      </c>
      <c r="C52" s="93"/>
      <c r="H52" s="93" t="s">
        <v>67</v>
      </c>
      <c r="I52" s="1">
        <v>166390</v>
      </c>
      <c r="J52" s="87">
        <v>10000</v>
      </c>
      <c r="K52" s="88">
        <v>2.36</v>
      </c>
      <c r="L52" s="88">
        <f t="shared" si="3"/>
        <v>23600</v>
      </c>
      <c r="M52" s="39"/>
    </row>
    <row r="53" spans="1:16" x14ac:dyDescent="0.2">
      <c r="A53" s="68">
        <v>36581</v>
      </c>
      <c r="C53" s="93"/>
      <c r="H53" s="93" t="s">
        <v>67</v>
      </c>
      <c r="I53" s="1">
        <v>166390</v>
      </c>
      <c r="J53" s="87">
        <v>10000</v>
      </c>
      <c r="K53" s="88">
        <v>2.38</v>
      </c>
      <c r="L53" s="88">
        <f t="shared" si="3"/>
        <v>23800</v>
      </c>
      <c r="M53" s="39"/>
    </row>
    <row r="54" spans="1:16" x14ac:dyDescent="0.2">
      <c r="A54" s="68" t="s">
        <v>93</v>
      </c>
      <c r="C54" s="93"/>
      <c r="H54" s="93" t="s">
        <v>67</v>
      </c>
      <c r="I54" s="1">
        <v>166390</v>
      </c>
      <c r="J54" s="87">
        <v>30000</v>
      </c>
      <c r="K54" s="88">
        <v>2.4</v>
      </c>
      <c r="L54" s="88">
        <f t="shared" si="3"/>
        <v>72000</v>
      </c>
      <c r="M54" s="39"/>
    </row>
    <row r="55" spans="1:16" x14ac:dyDescent="0.2">
      <c r="A55" s="68" t="s">
        <v>93</v>
      </c>
      <c r="C55" s="93"/>
      <c r="H55" s="93" t="s">
        <v>67</v>
      </c>
      <c r="I55" s="1">
        <v>166390</v>
      </c>
      <c r="J55" s="87">
        <v>30000</v>
      </c>
      <c r="K55" s="88">
        <v>2.39</v>
      </c>
      <c r="L55" s="88">
        <f t="shared" si="3"/>
        <v>71700</v>
      </c>
      <c r="M55" s="39"/>
    </row>
    <row r="56" spans="1:16" x14ac:dyDescent="0.2">
      <c r="A56" s="68">
        <v>36585</v>
      </c>
      <c r="C56" s="93"/>
      <c r="H56" s="93" t="s">
        <v>67</v>
      </c>
      <c r="I56" s="1">
        <v>166390</v>
      </c>
      <c r="J56" s="87">
        <v>15000</v>
      </c>
      <c r="K56" s="88">
        <v>2.4649999999999999</v>
      </c>
      <c r="L56" s="88">
        <f t="shared" si="3"/>
        <v>36975</v>
      </c>
      <c r="M56" s="39"/>
    </row>
    <row r="57" spans="1:16" x14ac:dyDescent="0.2">
      <c r="A57" s="68">
        <v>36566</v>
      </c>
      <c r="C57" s="93"/>
      <c r="H57" s="63" t="s">
        <v>65</v>
      </c>
      <c r="I57" s="1">
        <v>165060</v>
      </c>
      <c r="J57" s="87">
        <v>10000</v>
      </c>
      <c r="K57" s="88">
        <v>2.42</v>
      </c>
      <c r="L57" s="88">
        <f t="shared" si="3"/>
        <v>24200</v>
      </c>
      <c r="M57" s="39"/>
    </row>
    <row r="58" spans="1:16" x14ac:dyDescent="0.2">
      <c r="A58" s="68">
        <v>36557</v>
      </c>
      <c r="C58" s="93"/>
      <c r="H58" s="63" t="s">
        <v>14</v>
      </c>
      <c r="I58" s="1">
        <v>158944</v>
      </c>
      <c r="J58" s="87">
        <v>10000</v>
      </c>
      <c r="K58" s="88">
        <v>2.67</v>
      </c>
      <c r="L58" s="88">
        <f t="shared" si="3"/>
        <v>26700</v>
      </c>
      <c r="M58" s="39"/>
    </row>
    <row r="59" spans="1:16" x14ac:dyDescent="0.2">
      <c r="A59" s="68">
        <v>36558</v>
      </c>
      <c r="C59" s="93"/>
      <c r="H59" s="63" t="s">
        <v>67</v>
      </c>
      <c r="I59" s="1">
        <v>160223</v>
      </c>
      <c r="J59" s="87">
        <v>27918</v>
      </c>
      <c r="K59" s="88">
        <v>2.6549999999999998</v>
      </c>
      <c r="L59" s="88">
        <f t="shared" si="3"/>
        <v>74122.289999999994</v>
      </c>
      <c r="M59" s="39"/>
    </row>
    <row r="60" spans="1:16" x14ac:dyDescent="0.2">
      <c r="A60" s="68">
        <v>36558</v>
      </c>
      <c r="H60" s="63" t="s">
        <v>67</v>
      </c>
      <c r="I60" s="1">
        <v>160226</v>
      </c>
      <c r="J60" s="87">
        <v>920</v>
      </c>
      <c r="K60" s="88">
        <v>2.6549999999999998</v>
      </c>
      <c r="L60" s="88">
        <f>J60*K60</f>
        <v>2442.6</v>
      </c>
      <c r="M60" s="39"/>
    </row>
    <row r="61" spans="1:16" x14ac:dyDescent="0.2">
      <c r="A61" s="68">
        <v>36577</v>
      </c>
    </row>
    <row r="62" spans="1:16" x14ac:dyDescent="0.2">
      <c r="P62" s="78" t="s">
        <v>96</v>
      </c>
    </row>
  </sheetData>
  <mergeCells count="2">
    <mergeCell ref="C1:G1"/>
    <mergeCell ref="H1:L1"/>
  </mergeCells>
  <phoneticPr fontId="0" type="noConversion"/>
  <printOptions horizontalCentered="1" verticalCentered="1" gridLines="1"/>
  <pageMargins left="0" right="0" top="0.51" bottom="0.51" header="0.17" footer="0.2"/>
  <pageSetup paperSize="5" scale="95" orientation="landscape" r:id="rId1"/>
  <headerFooter alignWithMargins="0">
    <oddHeader>&amp;C&amp;"Arial,Bold"&amp;16Northern Illinois Gas Company</oddHeader>
    <oddFooter>&amp;R&amp;A   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opLeftCell="D1" workbookViewId="0"/>
  </sheetViews>
  <sheetFormatPr defaultRowHeight="11.25" x14ac:dyDescent="0.2"/>
  <cols>
    <col min="1" max="1" width="9.42578125" style="7" bestFit="1" customWidth="1"/>
    <col min="2" max="2" width="9.140625" style="1"/>
    <col min="3" max="3" width="5.85546875" style="1" bestFit="1" customWidth="1"/>
    <col min="4" max="4" width="6.5703125" style="1" bestFit="1" customWidth="1"/>
    <col min="5" max="5" width="9.140625" style="3"/>
    <col min="6" max="6" width="10.140625" style="80" bestFit="1" customWidth="1"/>
    <col min="7" max="7" width="13.85546875" style="6" customWidth="1"/>
    <col min="8" max="8" width="9.28515625" style="1" bestFit="1" customWidth="1"/>
    <col min="9" max="9" width="6.5703125" style="1" bestFit="1" customWidth="1"/>
    <col min="10" max="10" width="8.42578125" style="3" bestFit="1" customWidth="1"/>
    <col min="11" max="11" width="8.140625" style="80" bestFit="1" customWidth="1"/>
    <col min="12" max="12" width="10.7109375" style="6" bestFit="1" customWidth="1"/>
    <col min="13" max="13" width="9" style="1" customWidth="1"/>
    <col min="14" max="14" width="7" style="3" bestFit="1" customWidth="1"/>
    <col min="15" max="15" width="9.140625" style="88"/>
    <col min="16" max="16" width="21" style="1" bestFit="1" customWidth="1"/>
    <col min="17" max="17" width="26.85546875" style="30" customWidth="1"/>
    <col min="18" max="16384" width="9.140625" style="1"/>
  </cols>
  <sheetData>
    <row r="1" spans="1:17" x14ac:dyDescent="0.2">
      <c r="B1" s="2"/>
      <c r="C1" s="181"/>
      <c r="D1" s="182"/>
      <c r="E1" s="182"/>
      <c r="F1" s="182"/>
      <c r="G1" s="183"/>
      <c r="H1" s="181"/>
      <c r="I1" s="182"/>
      <c r="J1" s="182"/>
      <c r="K1" s="182"/>
      <c r="L1" s="183"/>
      <c r="M1" s="4"/>
      <c r="N1" s="8"/>
      <c r="O1" s="4"/>
      <c r="P1" s="2"/>
      <c r="Q1" s="32"/>
    </row>
    <row r="2" spans="1:17" s="2" customFormat="1" x14ac:dyDescent="0.2">
      <c r="A2" s="9"/>
      <c r="B2" s="10"/>
      <c r="C2" s="38"/>
      <c r="D2" s="10"/>
      <c r="E2" s="11"/>
      <c r="F2" s="27"/>
      <c r="G2" s="13"/>
      <c r="H2" s="36"/>
      <c r="I2" s="10"/>
      <c r="J2" s="11"/>
      <c r="K2" s="27"/>
      <c r="L2" s="13"/>
      <c r="M2" s="49"/>
      <c r="N2" s="11"/>
      <c r="O2" s="12"/>
      <c r="P2" s="10"/>
      <c r="Q2" s="31"/>
    </row>
    <row r="3" spans="1:17" x14ac:dyDescent="0.2">
      <c r="C3" s="39"/>
      <c r="H3" s="39"/>
      <c r="M3" s="127"/>
      <c r="Q3" s="31"/>
    </row>
    <row r="4" spans="1:17" x14ac:dyDescent="0.2">
      <c r="C4" s="39"/>
      <c r="H4" s="39"/>
      <c r="M4" s="127"/>
    </row>
    <row r="5" spans="1:17" x14ac:dyDescent="0.2">
      <c r="B5" s="1" t="s">
        <v>6</v>
      </c>
      <c r="C5" s="39" t="s">
        <v>1</v>
      </c>
      <c r="H5" s="39" t="s">
        <v>5</v>
      </c>
      <c r="M5" s="127" t="s">
        <v>9</v>
      </c>
      <c r="N5" s="3" t="s">
        <v>10</v>
      </c>
      <c r="Q5" s="30" t="s">
        <v>57</v>
      </c>
    </row>
    <row r="6" spans="1:17" x14ac:dyDescent="0.2">
      <c r="A6" s="7" t="s">
        <v>0</v>
      </c>
      <c r="B6" s="1" t="s">
        <v>7</v>
      </c>
      <c r="C6" s="39" t="s">
        <v>12</v>
      </c>
      <c r="D6" s="1" t="s">
        <v>2</v>
      </c>
      <c r="E6" s="3" t="s">
        <v>3</v>
      </c>
      <c r="F6" s="80" t="s">
        <v>4</v>
      </c>
      <c r="G6" s="6" t="s">
        <v>22</v>
      </c>
      <c r="H6" s="39" t="s">
        <v>12</v>
      </c>
      <c r="I6" s="1" t="s">
        <v>2</v>
      </c>
      <c r="J6" s="3" t="s">
        <v>3</v>
      </c>
      <c r="K6" s="80" t="s">
        <v>4</v>
      </c>
      <c r="L6" s="6" t="s">
        <v>22</v>
      </c>
      <c r="M6" s="127"/>
      <c r="N6" s="3" t="s">
        <v>3</v>
      </c>
      <c r="O6" s="88" t="s">
        <v>4</v>
      </c>
      <c r="P6" s="1" t="s">
        <v>11</v>
      </c>
      <c r="Q6" s="30" t="s">
        <v>55</v>
      </c>
    </row>
    <row r="7" spans="1:17" x14ac:dyDescent="0.2">
      <c r="A7" s="7">
        <v>37105</v>
      </c>
      <c r="B7" s="1" t="s">
        <v>18</v>
      </c>
      <c r="C7" s="39" t="s">
        <v>14</v>
      </c>
      <c r="D7" s="1">
        <v>255905</v>
      </c>
      <c r="E7" s="3">
        <v>6</v>
      </c>
      <c r="F7" s="80">
        <v>3.2879999999999998</v>
      </c>
      <c r="G7" s="6">
        <f t="shared" ref="G7:G35" si="0">E7*F7</f>
        <v>19.727999999999998</v>
      </c>
      <c r="H7" s="39"/>
      <c r="M7" s="127">
        <f>+F7-K7</f>
        <v>3.2879999999999998</v>
      </c>
      <c r="N7" s="3">
        <v>6</v>
      </c>
      <c r="Q7" s="30" t="s">
        <v>56</v>
      </c>
    </row>
    <row r="8" spans="1:17" x14ac:dyDescent="0.2">
      <c r="A8" s="7">
        <v>37105</v>
      </c>
      <c r="B8" s="1" t="s">
        <v>18</v>
      </c>
      <c r="C8" s="39" t="s">
        <v>14</v>
      </c>
      <c r="D8" s="1">
        <v>255905</v>
      </c>
      <c r="E8" s="3">
        <v>10400</v>
      </c>
      <c r="F8" s="80">
        <v>3.2879999999999998</v>
      </c>
      <c r="G8" s="6">
        <f t="shared" si="0"/>
        <v>34195.199999999997</v>
      </c>
      <c r="H8" s="39"/>
      <c r="M8" s="127">
        <f t="shared" ref="M8:M86" si="1">+F8-K8</f>
        <v>3.2879999999999998</v>
      </c>
      <c r="N8" s="3">
        <v>10400</v>
      </c>
    </row>
    <row r="9" spans="1:17" x14ac:dyDescent="0.2">
      <c r="A9" s="7" t="s">
        <v>203</v>
      </c>
      <c r="B9" s="1" t="s">
        <v>208</v>
      </c>
      <c r="C9" s="39" t="s">
        <v>14</v>
      </c>
      <c r="D9" s="1">
        <v>255905</v>
      </c>
      <c r="E9" s="3">
        <v>73500</v>
      </c>
      <c r="F9" s="80">
        <v>3.0880000000000001</v>
      </c>
      <c r="G9" s="6">
        <f t="shared" si="0"/>
        <v>226968</v>
      </c>
      <c r="H9" s="39"/>
      <c r="M9" s="127">
        <f t="shared" si="1"/>
        <v>3.0880000000000001</v>
      </c>
      <c r="N9" s="3">
        <v>73500</v>
      </c>
    </row>
    <row r="10" spans="1:17" x14ac:dyDescent="0.2">
      <c r="A10" s="7">
        <v>37104</v>
      </c>
      <c r="B10" s="1" t="s">
        <v>18</v>
      </c>
      <c r="C10" s="39" t="s">
        <v>14</v>
      </c>
      <c r="D10" s="1">
        <v>255905</v>
      </c>
      <c r="E10" s="3">
        <v>387</v>
      </c>
      <c r="F10" s="80">
        <v>3.2</v>
      </c>
      <c r="G10" s="6">
        <f t="shared" si="0"/>
        <v>1238.4000000000001</v>
      </c>
      <c r="H10" s="39"/>
      <c r="M10" s="127">
        <f t="shared" si="1"/>
        <v>3.2</v>
      </c>
      <c r="N10" s="3">
        <v>387</v>
      </c>
      <c r="P10" s="128"/>
    </row>
    <row r="11" spans="1:17" x14ac:dyDescent="0.2">
      <c r="A11" s="7">
        <v>37112</v>
      </c>
      <c r="B11" s="1" t="s">
        <v>18</v>
      </c>
      <c r="C11" s="39" t="s">
        <v>14</v>
      </c>
      <c r="D11" s="1">
        <v>255905</v>
      </c>
      <c r="E11" s="3">
        <v>128</v>
      </c>
      <c r="F11" s="80">
        <v>3.1549999999999998</v>
      </c>
      <c r="G11" s="6">
        <f t="shared" si="0"/>
        <v>403.84</v>
      </c>
      <c r="J11" s="1"/>
      <c r="K11" s="1"/>
      <c r="L11" s="1"/>
      <c r="M11" s="127">
        <f t="shared" si="1"/>
        <v>3.1549999999999998</v>
      </c>
      <c r="N11" s="3">
        <v>128</v>
      </c>
      <c r="P11" s="128"/>
    </row>
    <row r="12" spans="1:17" x14ac:dyDescent="0.2">
      <c r="A12" s="7">
        <v>37121</v>
      </c>
      <c r="B12" s="1" t="s">
        <v>18</v>
      </c>
      <c r="C12" s="39" t="s">
        <v>14</v>
      </c>
      <c r="D12" s="1">
        <v>255905</v>
      </c>
      <c r="E12" s="3">
        <v>61</v>
      </c>
      <c r="F12" s="80">
        <v>3.1949999999999998</v>
      </c>
      <c r="G12" s="6">
        <f t="shared" si="0"/>
        <v>194.89499999999998</v>
      </c>
      <c r="J12" s="1"/>
      <c r="K12" s="1"/>
      <c r="L12" s="1"/>
      <c r="M12" s="127">
        <f t="shared" si="1"/>
        <v>3.1949999999999998</v>
      </c>
      <c r="N12" s="3">
        <v>61</v>
      </c>
    </row>
    <row r="13" spans="1:17" x14ac:dyDescent="0.2">
      <c r="A13" s="7">
        <v>37122</v>
      </c>
      <c r="B13" s="1" t="s">
        <v>18</v>
      </c>
      <c r="C13" s="39" t="s">
        <v>14</v>
      </c>
      <c r="D13" s="1">
        <v>255905</v>
      </c>
      <c r="E13" s="3">
        <v>61</v>
      </c>
      <c r="F13" s="80">
        <v>3.1949999999999998</v>
      </c>
      <c r="G13" s="6">
        <f t="shared" si="0"/>
        <v>194.89499999999998</v>
      </c>
      <c r="J13" s="1"/>
      <c r="K13" s="1"/>
      <c r="L13" s="1"/>
      <c r="M13" s="127">
        <f t="shared" si="1"/>
        <v>3.1949999999999998</v>
      </c>
      <c r="N13" s="3">
        <v>61</v>
      </c>
    </row>
    <row r="14" spans="1:17" x14ac:dyDescent="0.2">
      <c r="A14" s="7">
        <v>37123</v>
      </c>
      <c r="B14" s="1" t="s">
        <v>18</v>
      </c>
      <c r="C14" s="39" t="s">
        <v>14</v>
      </c>
      <c r="D14" s="1">
        <v>255905</v>
      </c>
      <c r="E14" s="3">
        <v>61</v>
      </c>
      <c r="F14" s="80">
        <v>3.1949999999999998</v>
      </c>
      <c r="G14" s="6">
        <f t="shared" si="0"/>
        <v>194.89499999999998</v>
      </c>
      <c r="J14" s="1"/>
      <c r="K14" s="1"/>
      <c r="L14" s="1"/>
      <c r="M14" s="127">
        <f t="shared" si="1"/>
        <v>3.1949999999999998</v>
      </c>
      <c r="N14" s="3">
        <v>61</v>
      </c>
    </row>
    <row r="15" spans="1:17" x14ac:dyDescent="0.2">
      <c r="A15" s="7">
        <v>37124</v>
      </c>
      <c r="B15" s="1" t="s">
        <v>18</v>
      </c>
      <c r="C15" s="39" t="s">
        <v>14</v>
      </c>
      <c r="D15" s="1">
        <v>255905</v>
      </c>
      <c r="E15" s="3">
        <v>50</v>
      </c>
      <c r="F15" s="80">
        <v>3.13</v>
      </c>
      <c r="G15" s="6">
        <f t="shared" si="0"/>
        <v>156.5</v>
      </c>
      <c r="J15" s="1"/>
      <c r="K15" s="1"/>
      <c r="L15" s="1"/>
      <c r="M15" s="127">
        <f t="shared" si="1"/>
        <v>3.13</v>
      </c>
      <c r="N15" s="3">
        <v>50</v>
      </c>
    </row>
    <row r="16" spans="1:17" x14ac:dyDescent="0.2">
      <c r="A16" s="7">
        <v>37125</v>
      </c>
      <c r="B16" s="1" t="s">
        <v>18</v>
      </c>
      <c r="C16" s="39" t="s">
        <v>14</v>
      </c>
      <c r="D16" s="1">
        <v>255905</v>
      </c>
      <c r="E16" s="3">
        <v>84</v>
      </c>
      <c r="F16" s="80">
        <v>3.13</v>
      </c>
      <c r="G16" s="6">
        <f t="shared" si="0"/>
        <v>262.92</v>
      </c>
      <c r="J16" s="1"/>
      <c r="K16" s="1"/>
      <c r="L16" s="1"/>
      <c r="M16" s="127">
        <f t="shared" si="1"/>
        <v>3.13</v>
      </c>
      <c r="N16" s="3">
        <v>84</v>
      </c>
    </row>
    <row r="17" spans="1:14" x14ac:dyDescent="0.2">
      <c r="A17" s="7">
        <v>37127</v>
      </c>
      <c r="B17" s="1" t="s">
        <v>18</v>
      </c>
      <c r="C17" s="39" t="s">
        <v>14</v>
      </c>
      <c r="D17" s="1">
        <v>255905</v>
      </c>
      <c r="E17" s="3">
        <v>3115</v>
      </c>
      <c r="F17" s="80">
        <v>2.8450000000000002</v>
      </c>
      <c r="G17" s="6">
        <f t="shared" si="0"/>
        <v>8862.1750000000011</v>
      </c>
      <c r="J17" s="1"/>
      <c r="K17" s="1"/>
      <c r="L17" s="1"/>
      <c r="M17" s="127">
        <f t="shared" si="1"/>
        <v>2.8450000000000002</v>
      </c>
      <c r="N17" s="3">
        <v>3115</v>
      </c>
    </row>
    <row r="18" spans="1:14" x14ac:dyDescent="0.2">
      <c r="A18" s="7">
        <v>37128</v>
      </c>
      <c r="B18" s="1" t="s">
        <v>18</v>
      </c>
      <c r="C18" s="39" t="s">
        <v>14</v>
      </c>
      <c r="D18" s="1">
        <v>255905</v>
      </c>
      <c r="E18" s="3">
        <v>33144</v>
      </c>
      <c r="F18" s="80">
        <v>2.75</v>
      </c>
      <c r="G18" s="6">
        <f t="shared" si="0"/>
        <v>91146</v>
      </c>
      <c r="J18" s="1"/>
      <c r="K18" s="1"/>
      <c r="L18" s="1"/>
      <c r="M18" s="127">
        <f t="shared" si="1"/>
        <v>2.75</v>
      </c>
      <c r="N18" s="3">
        <v>33144</v>
      </c>
    </row>
    <row r="19" spans="1:14" x14ac:dyDescent="0.2">
      <c r="A19" s="7">
        <v>37129</v>
      </c>
      <c r="B19" s="1" t="s">
        <v>18</v>
      </c>
      <c r="C19" s="39" t="s">
        <v>14</v>
      </c>
      <c r="D19" s="1">
        <v>255905</v>
      </c>
      <c r="E19" s="3">
        <v>33144</v>
      </c>
      <c r="F19" s="80">
        <v>2.75</v>
      </c>
      <c r="G19" s="6">
        <f t="shared" si="0"/>
        <v>91146</v>
      </c>
      <c r="J19" s="1"/>
      <c r="K19" s="1"/>
      <c r="L19" s="1"/>
      <c r="M19" s="127">
        <f t="shared" si="1"/>
        <v>2.75</v>
      </c>
      <c r="N19" s="3">
        <v>33144</v>
      </c>
    </row>
    <row r="20" spans="1:14" x14ac:dyDescent="0.2">
      <c r="A20" s="7">
        <v>37130</v>
      </c>
      <c r="B20" s="1" t="s">
        <v>18</v>
      </c>
      <c r="C20" s="39" t="s">
        <v>14</v>
      </c>
      <c r="D20" s="1">
        <v>255905</v>
      </c>
      <c r="E20" s="3">
        <v>33144</v>
      </c>
      <c r="F20" s="80">
        <v>2.75</v>
      </c>
      <c r="G20" s="6">
        <f t="shared" si="0"/>
        <v>91146</v>
      </c>
      <c r="J20" s="1"/>
      <c r="K20" s="1"/>
      <c r="L20" s="1"/>
      <c r="M20" s="127">
        <f t="shared" si="1"/>
        <v>2.75</v>
      </c>
      <c r="N20" s="3">
        <v>33144</v>
      </c>
    </row>
    <row r="21" spans="1:14" x14ac:dyDescent="0.2">
      <c r="A21" s="7">
        <v>37131</v>
      </c>
      <c r="B21" s="1" t="s">
        <v>18</v>
      </c>
      <c r="C21" s="39" t="s">
        <v>14</v>
      </c>
      <c r="D21" s="1">
        <v>255905</v>
      </c>
      <c r="E21" s="3">
        <v>438</v>
      </c>
      <c r="F21" s="80">
        <v>2.59</v>
      </c>
      <c r="G21" s="6">
        <f t="shared" si="0"/>
        <v>1134.4199999999998</v>
      </c>
      <c r="J21" s="1"/>
      <c r="K21" s="1"/>
      <c r="L21" s="1"/>
      <c r="M21" s="127">
        <f t="shared" si="1"/>
        <v>2.59</v>
      </c>
      <c r="N21" s="3">
        <v>438</v>
      </c>
    </row>
    <row r="22" spans="1:14" x14ac:dyDescent="0.2">
      <c r="A22" s="7">
        <v>37112</v>
      </c>
      <c r="B22" s="1" t="s">
        <v>18</v>
      </c>
      <c r="C22" s="39" t="s">
        <v>14</v>
      </c>
      <c r="D22" s="1">
        <v>255905</v>
      </c>
      <c r="E22" s="3">
        <v>5092</v>
      </c>
      <c r="F22" s="80">
        <v>3.1549999999999998</v>
      </c>
      <c r="G22" s="6">
        <f t="shared" si="0"/>
        <v>16065.259999999998</v>
      </c>
      <c r="J22" s="1"/>
      <c r="K22" s="1"/>
      <c r="L22" s="1"/>
      <c r="M22" s="127">
        <f t="shared" si="1"/>
        <v>3.1549999999999998</v>
      </c>
      <c r="N22" s="3">
        <v>5092</v>
      </c>
    </row>
    <row r="23" spans="1:14" x14ac:dyDescent="0.2">
      <c r="A23" s="7">
        <v>37117</v>
      </c>
      <c r="B23" s="1" t="s">
        <v>18</v>
      </c>
      <c r="C23" s="39" t="s">
        <v>14</v>
      </c>
      <c r="D23" s="1">
        <v>255905</v>
      </c>
      <c r="E23" s="3">
        <v>4576</v>
      </c>
      <c r="F23" s="80">
        <v>3.0049999999999999</v>
      </c>
      <c r="G23" s="6">
        <f t="shared" si="0"/>
        <v>13750.88</v>
      </c>
      <c r="J23" s="1"/>
      <c r="K23" s="1"/>
      <c r="L23" s="1"/>
      <c r="M23" s="127">
        <f t="shared" si="1"/>
        <v>3.0049999999999999</v>
      </c>
      <c r="N23" s="3">
        <v>4576</v>
      </c>
    </row>
    <row r="24" spans="1:14" x14ac:dyDescent="0.2">
      <c r="A24" s="7">
        <v>37118</v>
      </c>
      <c r="B24" s="1" t="s">
        <v>18</v>
      </c>
      <c r="C24" s="39" t="s">
        <v>14</v>
      </c>
      <c r="D24" s="1">
        <v>255905</v>
      </c>
      <c r="E24" s="3">
        <v>4576</v>
      </c>
      <c r="F24" s="80">
        <v>3.02</v>
      </c>
      <c r="G24" s="6">
        <f t="shared" si="0"/>
        <v>13819.52</v>
      </c>
      <c r="J24" s="1"/>
      <c r="K24" s="1"/>
      <c r="L24" s="1"/>
      <c r="M24" s="127">
        <f t="shared" si="1"/>
        <v>3.02</v>
      </c>
      <c r="N24" s="3">
        <v>4576</v>
      </c>
    </row>
    <row r="25" spans="1:14" x14ac:dyDescent="0.2">
      <c r="A25" s="7">
        <v>37119</v>
      </c>
      <c r="B25" s="1" t="s">
        <v>18</v>
      </c>
      <c r="C25" s="39" t="s">
        <v>14</v>
      </c>
      <c r="D25" s="1">
        <v>255905</v>
      </c>
      <c r="E25" s="3">
        <v>4576</v>
      </c>
      <c r="F25" s="80">
        <v>3.12</v>
      </c>
      <c r="G25" s="6">
        <f t="shared" si="0"/>
        <v>14277.12</v>
      </c>
      <c r="J25" s="1"/>
      <c r="K25" s="1"/>
      <c r="L25" s="1"/>
      <c r="M25" s="127">
        <f t="shared" si="1"/>
        <v>3.12</v>
      </c>
      <c r="N25" s="3">
        <v>4576</v>
      </c>
    </row>
    <row r="26" spans="1:14" x14ac:dyDescent="0.2">
      <c r="A26" s="7">
        <v>37120</v>
      </c>
      <c r="B26" s="1" t="s">
        <v>18</v>
      </c>
      <c r="C26" s="39" t="s">
        <v>14</v>
      </c>
      <c r="D26" s="1">
        <v>255905</v>
      </c>
      <c r="E26" s="3">
        <v>4576</v>
      </c>
      <c r="F26" s="80">
        <v>3.4550000000000001</v>
      </c>
      <c r="G26" s="6">
        <f t="shared" si="0"/>
        <v>15810.08</v>
      </c>
      <c r="J26" s="1"/>
      <c r="K26" s="1"/>
      <c r="L26" s="1"/>
      <c r="M26" s="127">
        <f t="shared" si="1"/>
        <v>3.4550000000000001</v>
      </c>
      <c r="N26" s="3">
        <v>4576</v>
      </c>
    </row>
    <row r="27" spans="1:14" x14ac:dyDescent="0.2">
      <c r="A27" s="7">
        <v>37121</v>
      </c>
      <c r="B27" s="1" t="s">
        <v>18</v>
      </c>
      <c r="C27" s="39" t="s">
        <v>14</v>
      </c>
      <c r="D27" s="1">
        <v>255905</v>
      </c>
      <c r="E27" s="3">
        <v>22556</v>
      </c>
      <c r="F27" s="80">
        <v>3.1949999999999998</v>
      </c>
      <c r="G27" s="6">
        <f t="shared" si="0"/>
        <v>72066.42</v>
      </c>
      <c r="J27" s="1"/>
      <c r="K27" s="1"/>
      <c r="L27" s="1"/>
      <c r="M27" s="127">
        <f t="shared" si="1"/>
        <v>3.1949999999999998</v>
      </c>
      <c r="N27" s="3">
        <v>22556</v>
      </c>
    </row>
    <row r="28" spans="1:14" x14ac:dyDescent="0.2">
      <c r="A28" s="7">
        <v>37122</v>
      </c>
      <c r="B28" s="1" t="s">
        <v>18</v>
      </c>
      <c r="C28" s="39" t="s">
        <v>14</v>
      </c>
      <c r="D28" s="1">
        <v>255905</v>
      </c>
      <c r="E28" s="3">
        <v>22556</v>
      </c>
      <c r="F28" s="80">
        <v>3.1949999999999998</v>
      </c>
      <c r="G28" s="6">
        <f t="shared" si="0"/>
        <v>72066.42</v>
      </c>
      <c r="J28" s="1"/>
      <c r="K28" s="1"/>
      <c r="L28" s="1"/>
      <c r="M28" s="127">
        <f t="shared" si="1"/>
        <v>3.1949999999999998</v>
      </c>
      <c r="N28" s="3">
        <v>22556</v>
      </c>
    </row>
    <row r="29" spans="1:14" x14ac:dyDescent="0.2">
      <c r="A29" s="7">
        <v>37123</v>
      </c>
      <c r="B29" s="1" t="s">
        <v>18</v>
      </c>
      <c r="C29" s="39" t="s">
        <v>14</v>
      </c>
      <c r="D29" s="1">
        <v>255905</v>
      </c>
      <c r="E29" s="3">
        <v>22556</v>
      </c>
      <c r="F29" s="80">
        <v>3.1949999999999998</v>
      </c>
      <c r="G29" s="6">
        <f t="shared" si="0"/>
        <v>72066.42</v>
      </c>
      <c r="J29" s="1"/>
      <c r="K29" s="1"/>
      <c r="L29" s="1"/>
      <c r="M29" s="127">
        <f t="shared" si="1"/>
        <v>3.1949999999999998</v>
      </c>
      <c r="N29" s="3">
        <v>22556</v>
      </c>
    </row>
    <row r="30" spans="1:14" x14ac:dyDescent="0.2">
      <c r="A30" s="7">
        <v>37127</v>
      </c>
      <c r="B30" s="1" t="s">
        <v>18</v>
      </c>
      <c r="C30" s="39" t="s">
        <v>14</v>
      </c>
      <c r="D30" s="1">
        <v>255905</v>
      </c>
      <c r="E30" s="3">
        <v>29263</v>
      </c>
      <c r="F30" s="80">
        <v>2.8450000000000002</v>
      </c>
      <c r="G30" s="6">
        <f t="shared" si="0"/>
        <v>83253.235000000001</v>
      </c>
      <c r="J30" s="1"/>
      <c r="K30" s="1"/>
      <c r="L30" s="1"/>
      <c r="M30" s="127">
        <f t="shared" si="1"/>
        <v>2.8450000000000002</v>
      </c>
      <c r="N30" s="3">
        <v>29263</v>
      </c>
    </row>
    <row r="31" spans="1:14" x14ac:dyDescent="0.2">
      <c r="A31" s="7">
        <v>37128</v>
      </c>
      <c r="B31" s="1" t="s">
        <v>18</v>
      </c>
      <c r="C31" s="39" t="s">
        <v>14</v>
      </c>
      <c r="D31" s="1">
        <v>255905</v>
      </c>
      <c r="E31" s="3">
        <v>59263</v>
      </c>
      <c r="F31" s="80">
        <v>2.75</v>
      </c>
      <c r="G31" s="6">
        <f t="shared" si="0"/>
        <v>162973.25</v>
      </c>
      <c r="J31" s="1"/>
      <c r="K31" s="1"/>
      <c r="L31" s="1"/>
      <c r="M31" s="127">
        <f t="shared" si="1"/>
        <v>2.75</v>
      </c>
      <c r="N31" s="3">
        <v>59263</v>
      </c>
    </row>
    <row r="32" spans="1:14" x14ac:dyDescent="0.2">
      <c r="A32" s="7">
        <v>37129</v>
      </c>
      <c r="B32" s="1" t="s">
        <v>18</v>
      </c>
      <c r="C32" s="39" t="s">
        <v>14</v>
      </c>
      <c r="D32" s="1">
        <v>255905</v>
      </c>
      <c r="E32" s="3">
        <v>59263</v>
      </c>
      <c r="F32" s="80">
        <v>2.75</v>
      </c>
      <c r="G32" s="6">
        <f t="shared" si="0"/>
        <v>162973.25</v>
      </c>
      <c r="J32" s="1"/>
      <c r="K32" s="1"/>
      <c r="L32" s="1"/>
      <c r="M32" s="127">
        <f t="shared" si="1"/>
        <v>2.75</v>
      </c>
      <c r="N32" s="3">
        <v>59263</v>
      </c>
    </row>
    <row r="33" spans="1:16" x14ac:dyDescent="0.2">
      <c r="A33" s="7">
        <v>37130</v>
      </c>
      <c r="B33" s="1" t="s">
        <v>18</v>
      </c>
      <c r="C33" s="39" t="s">
        <v>14</v>
      </c>
      <c r="D33" s="1">
        <v>255905</v>
      </c>
      <c r="E33" s="3">
        <v>59263</v>
      </c>
      <c r="F33" s="80">
        <v>2.75</v>
      </c>
      <c r="G33" s="6">
        <f t="shared" si="0"/>
        <v>162973.25</v>
      </c>
      <c r="J33" s="1"/>
      <c r="K33" s="1"/>
      <c r="L33" s="1"/>
      <c r="M33" s="127">
        <f t="shared" si="1"/>
        <v>2.75</v>
      </c>
      <c r="N33" s="3">
        <v>59263</v>
      </c>
    </row>
    <row r="34" spans="1:16" x14ac:dyDescent="0.2">
      <c r="A34" s="7">
        <v>37131</v>
      </c>
      <c r="B34" s="1" t="s">
        <v>18</v>
      </c>
      <c r="C34" s="39" t="s">
        <v>14</v>
      </c>
      <c r="D34" s="1">
        <v>255905</v>
      </c>
      <c r="E34" s="3">
        <v>23389</v>
      </c>
      <c r="F34" s="80">
        <v>2.59</v>
      </c>
      <c r="G34" s="6">
        <f t="shared" si="0"/>
        <v>60577.509999999995</v>
      </c>
      <c r="J34" s="1"/>
      <c r="K34" s="1"/>
      <c r="L34" s="1"/>
      <c r="M34" s="127">
        <f t="shared" si="1"/>
        <v>2.59</v>
      </c>
      <c r="N34" s="3">
        <v>23389</v>
      </c>
    </row>
    <row r="35" spans="1:16" x14ac:dyDescent="0.2">
      <c r="A35" s="7">
        <v>37133</v>
      </c>
      <c r="B35" s="1" t="s">
        <v>18</v>
      </c>
      <c r="C35" s="39" t="s">
        <v>14</v>
      </c>
      <c r="D35" s="1">
        <v>255905</v>
      </c>
      <c r="E35" s="3">
        <v>9369</v>
      </c>
      <c r="F35" s="80">
        <v>2.44</v>
      </c>
      <c r="G35" s="6">
        <f t="shared" si="0"/>
        <v>22860.36</v>
      </c>
      <c r="J35" s="1"/>
      <c r="K35" s="1"/>
      <c r="L35" s="1"/>
      <c r="M35" s="127">
        <f t="shared" si="1"/>
        <v>2.44</v>
      </c>
      <c r="N35" s="3">
        <v>9369</v>
      </c>
    </row>
    <row r="36" spans="1:16" x14ac:dyDescent="0.2">
      <c r="A36" s="7">
        <v>37106</v>
      </c>
      <c r="B36" s="1" t="s">
        <v>206</v>
      </c>
      <c r="C36" s="39"/>
      <c r="H36" s="39" t="s">
        <v>199</v>
      </c>
      <c r="I36" s="1">
        <v>257324</v>
      </c>
      <c r="J36" s="3">
        <v>5000</v>
      </c>
      <c r="K36" s="80">
        <v>3.17</v>
      </c>
      <c r="L36" s="6">
        <f t="shared" ref="L36:L67" si="2">J36*K36</f>
        <v>15850</v>
      </c>
      <c r="M36" s="127">
        <f t="shared" si="1"/>
        <v>-3.17</v>
      </c>
      <c r="N36" s="3">
        <v>5000</v>
      </c>
    </row>
    <row r="37" spans="1:16" x14ac:dyDescent="0.2">
      <c r="A37" s="7" t="s">
        <v>203</v>
      </c>
      <c r="B37" s="1" t="s">
        <v>206</v>
      </c>
      <c r="C37" s="39"/>
      <c r="H37" s="39" t="s">
        <v>199</v>
      </c>
      <c r="I37" s="1">
        <v>257324</v>
      </c>
      <c r="J37" s="3">
        <v>15000</v>
      </c>
      <c r="K37" s="80">
        <v>3.09</v>
      </c>
      <c r="L37" s="6">
        <f t="shared" si="2"/>
        <v>46350</v>
      </c>
      <c r="M37" s="127">
        <f t="shared" si="1"/>
        <v>-3.09</v>
      </c>
      <c r="N37" s="3">
        <v>15000</v>
      </c>
    </row>
    <row r="38" spans="1:16" x14ac:dyDescent="0.2">
      <c r="A38" s="7">
        <v>37110</v>
      </c>
      <c r="B38" s="1" t="s">
        <v>18</v>
      </c>
      <c r="C38" s="39"/>
      <c r="H38" s="39" t="s">
        <v>199</v>
      </c>
      <c r="I38" s="1">
        <v>257324</v>
      </c>
      <c r="J38" s="3">
        <v>5000</v>
      </c>
      <c r="K38" s="80">
        <v>3.06</v>
      </c>
      <c r="L38" s="6">
        <f t="shared" si="2"/>
        <v>15300</v>
      </c>
      <c r="M38" s="127">
        <f t="shared" si="1"/>
        <v>-3.06</v>
      </c>
      <c r="N38" s="3">
        <v>5000</v>
      </c>
    </row>
    <row r="39" spans="1:16" x14ac:dyDescent="0.2">
      <c r="A39" s="7">
        <v>37111</v>
      </c>
      <c r="B39" s="1" t="s">
        <v>18</v>
      </c>
      <c r="C39" s="39"/>
      <c r="E39" s="108"/>
      <c r="H39" s="39" t="s">
        <v>199</v>
      </c>
      <c r="I39" s="1">
        <v>257324</v>
      </c>
      <c r="J39" s="3">
        <v>5000</v>
      </c>
      <c r="K39" s="80">
        <v>3.18</v>
      </c>
      <c r="L39" s="6">
        <f t="shared" si="2"/>
        <v>15900</v>
      </c>
      <c r="M39" s="127">
        <f t="shared" si="1"/>
        <v>-3.18</v>
      </c>
      <c r="N39" s="3">
        <v>5000</v>
      </c>
      <c r="P39" s="79"/>
    </row>
    <row r="40" spans="1:16" x14ac:dyDescent="0.2">
      <c r="A40" s="7">
        <v>37113</v>
      </c>
      <c r="B40" s="1" t="s">
        <v>18</v>
      </c>
      <c r="C40" s="39"/>
      <c r="H40" s="39" t="s">
        <v>199</v>
      </c>
      <c r="I40" s="1">
        <v>257324</v>
      </c>
      <c r="J40" s="3">
        <v>10000</v>
      </c>
      <c r="K40" s="80">
        <v>3.11</v>
      </c>
      <c r="L40" s="6">
        <f t="shared" si="2"/>
        <v>31100</v>
      </c>
      <c r="M40" s="127">
        <f t="shared" si="1"/>
        <v>-3.11</v>
      </c>
      <c r="N40" s="3">
        <v>10000</v>
      </c>
    </row>
    <row r="41" spans="1:16" x14ac:dyDescent="0.2">
      <c r="A41" s="7" t="s">
        <v>204</v>
      </c>
      <c r="B41" s="1" t="s">
        <v>18</v>
      </c>
      <c r="C41" s="39"/>
      <c r="H41" s="39" t="s">
        <v>199</v>
      </c>
      <c r="I41" s="1">
        <v>257324</v>
      </c>
      <c r="J41" s="3">
        <v>30000</v>
      </c>
      <c r="K41" s="80">
        <v>2.9569999999999999</v>
      </c>
      <c r="L41" s="6">
        <f t="shared" si="2"/>
        <v>88710</v>
      </c>
      <c r="M41" s="127">
        <f t="shared" si="1"/>
        <v>-2.9569999999999999</v>
      </c>
      <c r="N41" s="3">
        <v>30000</v>
      </c>
    </row>
    <row r="42" spans="1:16" x14ac:dyDescent="0.2">
      <c r="A42" s="7">
        <v>37117</v>
      </c>
      <c r="B42" s="1" t="s">
        <v>18</v>
      </c>
      <c r="C42" s="39"/>
      <c r="H42" s="39" t="s">
        <v>199</v>
      </c>
      <c r="I42" s="1">
        <v>257324</v>
      </c>
      <c r="J42" s="3">
        <v>10000</v>
      </c>
      <c r="K42" s="80">
        <v>3.0049999999999999</v>
      </c>
      <c r="L42" s="6">
        <f t="shared" si="2"/>
        <v>30050</v>
      </c>
      <c r="M42" s="127">
        <f t="shared" si="1"/>
        <v>-3.0049999999999999</v>
      </c>
      <c r="N42" s="3">
        <v>10000</v>
      </c>
    </row>
    <row r="43" spans="1:16" x14ac:dyDescent="0.2">
      <c r="A43" s="7">
        <v>37118</v>
      </c>
      <c r="B43" s="1" t="s">
        <v>18</v>
      </c>
      <c r="C43" s="39"/>
      <c r="H43" s="39" t="s">
        <v>199</v>
      </c>
      <c r="I43" s="1">
        <v>257324</v>
      </c>
      <c r="J43" s="3">
        <v>10000</v>
      </c>
      <c r="K43" s="80">
        <v>3.0249999999999999</v>
      </c>
      <c r="L43" s="6">
        <f t="shared" si="2"/>
        <v>30250</v>
      </c>
      <c r="M43" s="127">
        <f t="shared" si="1"/>
        <v>-3.0249999999999999</v>
      </c>
      <c r="N43" s="3">
        <v>10000</v>
      </c>
    </row>
    <row r="44" spans="1:16" x14ac:dyDescent="0.2">
      <c r="A44" s="7">
        <v>37119</v>
      </c>
      <c r="B44" s="1" t="s">
        <v>18</v>
      </c>
      <c r="C44" s="39"/>
      <c r="H44" s="39" t="s">
        <v>199</v>
      </c>
      <c r="I44" s="1">
        <v>257324</v>
      </c>
      <c r="J44" s="3">
        <v>10000</v>
      </c>
      <c r="K44" s="80">
        <v>3.1179999999999999</v>
      </c>
      <c r="L44" s="6">
        <f t="shared" si="2"/>
        <v>31180</v>
      </c>
      <c r="M44" s="127">
        <f t="shared" si="1"/>
        <v>-3.1179999999999999</v>
      </c>
      <c r="N44" s="3">
        <v>10000</v>
      </c>
    </row>
    <row r="45" spans="1:16" x14ac:dyDescent="0.2">
      <c r="A45" s="7">
        <v>37120</v>
      </c>
      <c r="B45" s="1" t="s">
        <v>18</v>
      </c>
      <c r="C45" s="39"/>
      <c r="H45" s="39" t="s">
        <v>199</v>
      </c>
      <c r="I45" s="1">
        <v>257324</v>
      </c>
      <c r="J45" s="3">
        <v>10000</v>
      </c>
      <c r="K45" s="80">
        <v>3.484</v>
      </c>
      <c r="L45" s="6">
        <f t="shared" si="2"/>
        <v>34840</v>
      </c>
      <c r="M45" s="127">
        <f t="shared" si="1"/>
        <v>-3.484</v>
      </c>
      <c r="N45" s="3">
        <v>10000</v>
      </c>
    </row>
    <row r="46" spans="1:16" x14ac:dyDescent="0.2">
      <c r="A46" s="7">
        <v>37106</v>
      </c>
      <c r="B46" s="1" t="s">
        <v>18</v>
      </c>
      <c r="C46" s="39"/>
      <c r="H46" s="39" t="s">
        <v>199</v>
      </c>
      <c r="I46" s="1">
        <v>257324</v>
      </c>
      <c r="J46" s="3">
        <v>13535</v>
      </c>
      <c r="K46" s="80">
        <v>3.28</v>
      </c>
      <c r="L46" s="6">
        <f t="shared" si="2"/>
        <v>44394.799999999996</v>
      </c>
      <c r="M46" s="127">
        <f t="shared" si="1"/>
        <v>-3.28</v>
      </c>
      <c r="N46" s="3">
        <v>13535</v>
      </c>
    </row>
    <row r="47" spans="1:16" x14ac:dyDescent="0.2">
      <c r="A47" s="7" t="s">
        <v>203</v>
      </c>
      <c r="B47" s="1" t="s">
        <v>18</v>
      </c>
      <c r="C47" s="39"/>
      <c r="H47" s="39" t="s">
        <v>199</v>
      </c>
      <c r="I47" s="1">
        <v>257324</v>
      </c>
      <c r="J47" s="3">
        <v>88873</v>
      </c>
      <c r="K47" s="80">
        <v>3.17</v>
      </c>
      <c r="L47" s="6">
        <f t="shared" si="2"/>
        <v>281727.40999999997</v>
      </c>
      <c r="M47" s="127">
        <f t="shared" si="1"/>
        <v>-3.17</v>
      </c>
      <c r="N47" s="3">
        <v>88873</v>
      </c>
    </row>
    <row r="48" spans="1:16" x14ac:dyDescent="0.2">
      <c r="A48" s="7">
        <v>37110</v>
      </c>
      <c r="B48" s="1" t="s">
        <v>18</v>
      </c>
      <c r="C48" s="39"/>
      <c r="H48" s="39" t="s">
        <v>199</v>
      </c>
      <c r="I48" s="1">
        <v>257324</v>
      </c>
      <c r="J48" s="3">
        <v>87933</v>
      </c>
      <c r="K48" s="80">
        <v>3.09</v>
      </c>
      <c r="L48" s="6">
        <f t="shared" si="2"/>
        <v>271712.96999999997</v>
      </c>
      <c r="M48" s="127">
        <f t="shared" si="1"/>
        <v>-3.09</v>
      </c>
      <c r="N48" s="3">
        <v>87933</v>
      </c>
    </row>
    <row r="49" spans="1:14" x14ac:dyDescent="0.2">
      <c r="A49" s="7">
        <v>37111</v>
      </c>
      <c r="B49" s="1" t="s">
        <v>18</v>
      </c>
      <c r="C49" s="39"/>
      <c r="H49" s="39" t="s">
        <v>199</v>
      </c>
      <c r="I49" s="1">
        <v>257324</v>
      </c>
      <c r="J49" s="3">
        <v>23673</v>
      </c>
      <c r="K49" s="80">
        <v>3.06</v>
      </c>
      <c r="L49" s="6">
        <f t="shared" si="2"/>
        <v>72439.38</v>
      </c>
      <c r="M49" s="127">
        <f t="shared" si="1"/>
        <v>-3.06</v>
      </c>
      <c r="N49" s="3">
        <v>23673</v>
      </c>
    </row>
    <row r="50" spans="1:14" x14ac:dyDescent="0.2">
      <c r="A50" s="7">
        <v>37112</v>
      </c>
      <c r="B50" s="1" t="s">
        <v>18</v>
      </c>
      <c r="C50" s="39"/>
      <c r="H50" s="39" t="s">
        <v>199</v>
      </c>
      <c r="I50" s="1">
        <v>257324</v>
      </c>
      <c r="J50" s="3">
        <v>12128</v>
      </c>
      <c r="K50" s="80">
        <v>3.18</v>
      </c>
      <c r="L50" s="6">
        <f t="shared" si="2"/>
        <v>38567.040000000001</v>
      </c>
      <c r="M50" s="127">
        <f t="shared" si="1"/>
        <v>-3.18</v>
      </c>
      <c r="N50" s="3">
        <v>12128</v>
      </c>
    </row>
    <row r="51" spans="1:14" x14ac:dyDescent="0.2">
      <c r="A51" s="7">
        <v>37113</v>
      </c>
      <c r="B51" s="1" t="s">
        <v>18</v>
      </c>
      <c r="C51" s="39"/>
      <c r="H51" s="39" t="s">
        <v>199</v>
      </c>
      <c r="I51" s="1">
        <v>257324</v>
      </c>
      <c r="J51" s="3">
        <v>37821</v>
      </c>
      <c r="K51" s="80">
        <v>3.161</v>
      </c>
      <c r="L51" s="6">
        <f t="shared" si="2"/>
        <v>119552.181</v>
      </c>
      <c r="M51" s="127">
        <f t="shared" si="1"/>
        <v>-3.161</v>
      </c>
      <c r="N51" s="3">
        <v>37821</v>
      </c>
    </row>
    <row r="52" spans="1:14" x14ac:dyDescent="0.2">
      <c r="A52" s="7" t="s">
        <v>204</v>
      </c>
      <c r="B52" s="1" t="s">
        <v>18</v>
      </c>
      <c r="C52" s="39"/>
      <c r="H52" s="39" t="s">
        <v>199</v>
      </c>
      <c r="I52" s="1">
        <v>257324</v>
      </c>
      <c r="J52" s="3">
        <v>52896</v>
      </c>
      <c r="K52" s="80">
        <v>3.11</v>
      </c>
      <c r="L52" s="6">
        <f t="shared" si="2"/>
        <v>164506.56</v>
      </c>
      <c r="M52" s="127">
        <f t="shared" si="1"/>
        <v>-3.11</v>
      </c>
      <c r="N52" s="3">
        <v>52896</v>
      </c>
    </row>
    <row r="53" spans="1:14" x14ac:dyDescent="0.2">
      <c r="A53" s="7">
        <v>37118</v>
      </c>
      <c r="B53" s="1" t="s">
        <v>18</v>
      </c>
      <c r="C53" s="39"/>
      <c r="H53" s="39" t="s">
        <v>199</v>
      </c>
      <c r="I53" s="1">
        <v>257324</v>
      </c>
      <c r="J53" s="3">
        <v>9441</v>
      </c>
      <c r="K53" s="80">
        <v>2.9569999999999999</v>
      </c>
      <c r="L53" s="6">
        <f t="shared" si="2"/>
        <v>27917.037</v>
      </c>
      <c r="M53" s="127">
        <f t="shared" si="1"/>
        <v>-2.9569999999999999</v>
      </c>
      <c r="N53" s="3">
        <v>9441</v>
      </c>
    </row>
    <row r="54" spans="1:14" x14ac:dyDescent="0.2">
      <c r="A54" s="7">
        <v>37119</v>
      </c>
      <c r="B54" s="1" t="s">
        <v>18</v>
      </c>
      <c r="C54" s="39"/>
      <c r="H54" s="39" t="s">
        <v>199</v>
      </c>
      <c r="I54" s="1">
        <v>257324</v>
      </c>
      <c r="J54" s="3">
        <v>29111</v>
      </c>
      <c r="K54" s="80">
        <v>3.0249999999999999</v>
      </c>
      <c r="L54" s="6">
        <f t="shared" si="2"/>
        <v>88060.774999999994</v>
      </c>
      <c r="M54" s="127">
        <f t="shared" si="1"/>
        <v>-3.0249999999999999</v>
      </c>
      <c r="N54" s="3">
        <v>29111</v>
      </c>
    </row>
    <row r="55" spans="1:14" x14ac:dyDescent="0.2">
      <c r="A55" s="7">
        <v>37120</v>
      </c>
      <c r="B55" s="1" t="s">
        <v>18</v>
      </c>
      <c r="C55" s="39"/>
      <c r="H55" s="39" t="s">
        <v>199</v>
      </c>
      <c r="I55" s="1">
        <v>257324</v>
      </c>
      <c r="J55" s="3">
        <v>134175</v>
      </c>
      <c r="K55" s="80">
        <v>3.1179999999999999</v>
      </c>
      <c r="L55" s="6">
        <f t="shared" si="2"/>
        <v>418357.64999999997</v>
      </c>
      <c r="M55" s="127">
        <f t="shared" si="1"/>
        <v>-3.1179999999999999</v>
      </c>
      <c r="N55" s="3">
        <v>134175</v>
      </c>
    </row>
    <row r="56" spans="1:14" x14ac:dyDescent="0.2">
      <c r="A56" s="7">
        <v>37106</v>
      </c>
      <c r="B56" s="1" t="s">
        <v>18</v>
      </c>
      <c r="C56" s="39"/>
      <c r="H56" s="39" t="s">
        <v>199</v>
      </c>
      <c r="I56" s="1">
        <v>257324</v>
      </c>
      <c r="J56" s="3">
        <v>96478</v>
      </c>
      <c r="K56" s="80">
        <v>3.484</v>
      </c>
      <c r="L56" s="6">
        <f t="shared" si="2"/>
        <v>336129.35200000001</v>
      </c>
      <c r="M56" s="127">
        <f t="shared" si="1"/>
        <v>-3.484</v>
      </c>
      <c r="N56" s="3">
        <v>96478</v>
      </c>
    </row>
    <row r="57" spans="1:14" x14ac:dyDescent="0.2">
      <c r="A57" s="7">
        <v>37106</v>
      </c>
      <c r="B57" s="1" t="s">
        <v>206</v>
      </c>
      <c r="C57" s="39"/>
      <c r="H57" s="39" t="s">
        <v>199</v>
      </c>
      <c r="I57" s="1">
        <v>257324</v>
      </c>
      <c r="J57" s="3">
        <v>10304</v>
      </c>
      <c r="K57" s="80">
        <v>3.17</v>
      </c>
      <c r="L57" s="6">
        <f t="shared" si="2"/>
        <v>32663.68</v>
      </c>
      <c r="M57" s="127">
        <f t="shared" si="1"/>
        <v>-3.17</v>
      </c>
      <c r="N57" s="3">
        <v>10304</v>
      </c>
    </row>
    <row r="58" spans="1:14" x14ac:dyDescent="0.2">
      <c r="A58" s="7" t="s">
        <v>203</v>
      </c>
      <c r="B58" s="1" t="s">
        <v>206</v>
      </c>
      <c r="C58" s="39"/>
      <c r="H58" s="39" t="s">
        <v>199</v>
      </c>
      <c r="I58" s="1">
        <v>257324</v>
      </c>
      <c r="J58" s="3">
        <v>120</v>
      </c>
      <c r="K58" s="80">
        <v>3.09</v>
      </c>
      <c r="L58" s="6">
        <f t="shared" si="2"/>
        <v>370.79999999999995</v>
      </c>
      <c r="M58" s="127">
        <f t="shared" si="1"/>
        <v>-3.09</v>
      </c>
      <c r="N58" s="3">
        <v>120</v>
      </c>
    </row>
    <row r="59" spans="1:14" x14ac:dyDescent="0.2">
      <c r="A59" s="7">
        <v>37111</v>
      </c>
      <c r="B59" s="1" t="s">
        <v>18</v>
      </c>
      <c r="C59" s="39"/>
      <c r="H59" s="39" t="s">
        <v>199</v>
      </c>
      <c r="I59" s="1">
        <v>257324</v>
      </c>
      <c r="J59" s="3">
        <v>785</v>
      </c>
      <c r="K59" s="80">
        <v>3.06</v>
      </c>
      <c r="L59" s="6">
        <f t="shared" si="2"/>
        <v>2402.1</v>
      </c>
      <c r="M59" s="127">
        <f t="shared" si="1"/>
        <v>-3.06</v>
      </c>
      <c r="N59" s="3">
        <v>785</v>
      </c>
    </row>
    <row r="60" spans="1:14" x14ac:dyDescent="0.2">
      <c r="A60" s="7">
        <v>37112</v>
      </c>
      <c r="B60" s="1" t="s">
        <v>18</v>
      </c>
      <c r="C60" s="39"/>
      <c r="H60" s="39" t="s">
        <v>199</v>
      </c>
      <c r="I60" s="1">
        <v>257324</v>
      </c>
      <c r="J60" s="3">
        <v>555</v>
      </c>
      <c r="K60" s="80">
        <v>3.18</v>
      </c>
      <c r="L60" s="6">
        <f t="shared" si="2"/>
        <v>1764.9</v>
      </c>
      <c r="M60" s="127">
        <f t="shared" si="1"/>
        <v>-3.18</v>
      </c>
      <c r="N60" s="3">
        <v>555</v>
      </c>
    </row>
    <row r="61" spans="1:14" x14ac:dyDescent="0.2">
      <c r="A61" s="7">
        <v>37113</v>
      </c>
      <c r="B61" s="1" t="s">
        <v>18</v>
      </c>
      <c r="C61" s="39"/>
      <c r="H61" s="39" t="s">
        <v>199</v>
      </c>
      <c r="I61" s="1">
        <v>257324</v>
      </c>
      <c r="J61" s="3">
        <v>252</v>
      </c>
      <c r="K61" s="80">
        <v>3.161</v>
      </c>
      <c r="L61" s="6">
        <f t="shared" si="2"/>
        <v>796.572</v>
      </c>
      <c r="M61" s="127">
        <f t="shared" si="1"/>
        <v>-3.161</v>
      </c>
      <c r="N61" s="3">
        <v>252</v>
      </c>
    </row>
    <row r="62" spans="1:14" x14ac:dyDescent="0.2">
      <c r="A62" s="7">
        <v>37113</v>
      </c>
      <c r="B62" s="1" t="s">
        <v>207</v>
      </c>
      <c r="C62" s="39"/>
      <c r="H62" s="39" t="s">
        <v>199</v>
      </c>
      <c r="I62" s="1">
        <v>257324</v>
      </c>
      <c r="J62" s="3">
        <v>44784</v>
      </c>
      <c r="K62" s="80">
        <v>3.11</v>
      </c>
      <c r="L62" s="6">
        <f t="shared" si="2"/>
        <v>139278.24</v>
      </c>
      <c r="M62" s="127">
        <f t="shared" si="1"/>
        <v>-3.11</v>
      </c>
      <c r="N62" s="3">
        <v>44784</v>
      </c>
    </row>
    <row r="63" spans="1:14" x14ac:dyDescent="0.2">
      <c r="A63" s="7">
        <v>37117</v>
      </c>
      <c r="B63" s="1" t="s">
        <v>18</v>
      </c>
      <c r="C63" s="39"/>
      <c r="H63" s="39" t="s">
        <v>199</v>
      </c>
      <c r="I63" s="1">
        <v>257324</v>
      </c>
      <c r="J63" s="3">
        <v>54882</v>
      </c>
      <c r="K63" s="80">
        <v>2.9569999999999999</v>
      </c>
      <c r="L63" s="6">
        <f t="shared" si="2"/>
        <v>162286.07399999999</v>
      </c>
      <c r="M63" s="127">
        <f t="shared" si="1"/>
        <v>-2.9569999999999999</v>
      </c>
      <c r="N63" s="3">
        <v>54882</v>
      </c>
    </row>
    <row r="64" spans="1:14" x14ac:dyDescent="0.2">
      <c r="A64" s="7">
        <v>37118</v>
      </c>
      <c r="B64" s="1" t="s">
        <v>18</v>
      </c>
      <c r="C64" s="39"/>
      <c r="H64" s="39" t="s">
        <v>199</v>
      </c>
      <c r="I64" s="1">
        <v>257324</v>
      </c>
      <c r="J64" s="3">
        <v>50975</v>
      </c>
      <c r="K64" s="80">
        <v>3.0049999999999999</v>
      </c>
      <c r="L64" s="6">
        <f t="shared" si="2"/>
        <v>153179.875</v>
      </c>
      <c r="M64" s="127">
        <f t="shared" si="1"/>
        <v>-3.0049999999999999</v>
      </c>
      <c r="N64" s="3">
        <v>50975</v>
      </c>
    </row>
    <row r="65" spans="1:14" x14ac:dyDescent="0.2">
      <c r="A65" s="7">
        <v>37119</v>
      </c>
      <c r="B65" s="1" t="s">
        <v>18</v>
      </c>
      <c r="C65" s="39"/>
      <c r="H65" s="39" t="s">
        <v>199</v>
      </c>
      <c r="I65" s="1">
        <v>257324</v>
      </c>
      <c r="J65" s="3">
        <v>10900</v>
      </c>
      <c r="K65" s="80">
        <v>3.0249999999999999</v>
      </c>
      <c r="L65" s="6">
        <f t="shared" si="2"/>
        <v>32972.5</v>
      </c>
      <c r="M65" s="127">
        <f t="shared" si="1"/>
        <v>-3.0249999999999999</v>
      </c>
      <c r="N65" s="3">
        <v>10900</v>
      </c>
    </row>
    <row r="66" spans="1:14" x14ac:dyDescent="0.2">
      <c r="A66" s="7">
        <v>37120</v>
      </c>
      <c r="B66" s="1" t="s">
        <v>18</v>
      </c>
      <c r="C66" s="39"/>
      <c r="H66" s="39" t="s">
        <v>199</v>
      </c>
      <c r="I66" s="1">
        <v>257324</v>
      </c>
      <c r="J66" s="3">
        <v>252</v>
      </c>
      <c r="K66" s="80">
        <v>3.1179999999999999</v>
      </c>
      <c r="L66" s="6">
        <f t="shared" si="2"/>
        <v>785.73599999999999</v>
      </c>
      <c r="M66" s="127">
        <f t="shared" si="1"/>
        <v>-3.1179999999999999</v>
      </c>
      <c r="N66" s="3">
        <v>252</v>
      </c>
    </row>
    <row r="67" spans="1:14" x14ac:dyDescent="0.2">
      <c r="A67" s="7">
        <v>37111</v>
      </c>
      <c r="B67" s="1" t="s">
        <v>18</v>
      </c>
      <c r="C67" s="39"/>
      <c r="H67" s="39" t="s">
        <v>199</v>
      </c>
      <c r="I67" s="1">
        <v>257324</v>
      </c>
      <c r="J67" s="3">
        <v>63293</v>
      </c>
      <c r="K67" s="80">
        <v>3.484</v>
      </c>
      <c r="L67" s="6">
        <f t="shared" si="2"/>
        <v>220512.81200000001</v>
      </c>
      <c r="M67" s="127">
        <f t="shared" si="1"/>
        <v>-3.484</v>
      </c>
      <c r="N67" s="3">
        <v>63293</v>
      </c>
    </row>
    <row r="68" spans="1:14" x14ac:dyDescent="0.2">
      <c r="A68" s="7">
        <v>37127</v>
      </c>
      <c r="B68" s="1" t="s">
        <v>18</v>
      </c>
      <c r="C68" s="39"/>
      <c r="H68" s="39" t="s">
        <v>199</v>
      </c>
      <c r="I68" s="1">
        <v>257324</v>
      </c>
      <c r="J68" s="3">
        <v>5578</v>
      </c>
      <c r="K68" s="80">
        <v>3.18</v>
      </c>
      <c r="L68" s="6">
        <f t="shared" ref="L68:L86" si="3">J68*K68</f>
        <v>17738.04</v>
      </c>
      <c r="M68" s="127">
        <f t="shared" si="1"/>
        <v>-3.18</v>
      </c>
      <c r="N68" s="3">
        <v>5578</v>
      </c>
    </row>
    <row r="69" spans="1:14" x14ac:dyDescent="0.2">
      <c r="A69" s="7">
        <v>37127</v>
      </c>
      <c r="B69" s="1" t="s">
        <v>18</v>
      </c>
      <c r="C69" s="39"/>
      <c r="H69" s="39" t="s">
        <v>199</v>
      </c>
      <c r="I69" s="1">
        <v>257324</v>
      </c>
      <c r="J69" s="3">
        <v>58526</v>
      </c>
      <c r="K69" s="80">
        <v>2.8450000000000002</v>
      </c>
      <c r="L69" s="6">
        <f t="shared" si="3"/>
        <v>166506.47</v>
      </c>
      <c r="M69" s="127">
        <f t="shared" si="1"/>
        <v>-2.8450000000000002</v>
      </c>
      <c r="N69" s="3">
        <v>58526</v>
      </c>
    </row>
    <row r="70" spans="1:14" x14ac:dyDescent="0.2">
      <c r="A70" s="7">
        <v>37127</v>
      </c>
      <c r="B70" s="1" t="s">
        <v>18</v>
      </c>
      <c r="C70" s="39"/>
      <c r="H70" s="39" t="s">
        <v>199</v>
      </c>
      <c r="I70" s="1">
        <v>257324</v>
      </c>
      <c r="J70" s="3">
        <v>5749</v>
      </c>
      <c r="K70" s="80">
        <v>2.8450000000000002</v>
      </c>
      <c r="L70" s="6">
        <f t="shared" si="3"/>
        <v>16355.905000000001</v>
      </c>
      <c r="M70" s="127">
        <f t="shared" si="1"/>
        <v>-2.8450000000000002</v>
      </c>
      <c r="N70" s="3">
        <v>5749</v>
      </c>
    </row>
    <row r="71" spans="1:14" x14ac:dyDescent="0.2">
      <c r="A71" s="7">
        <v>37127</v>
      </c>
      <c r="B71" s="1" t="s">
        <v>18</v>
      </c>
      <c r="C71" s="39"/>
      <c r="H71" s="39" t="s">
        <v>199</v>
      </c>
      <c r="I71" s="1">
        <v>257324</v>
      </c>
      <c r="J71" s="3">
        <v>3381</v>
      </c>
      <c r="K71" s="80">
        <v>2.8450000000000002</v>
      </c>
      <c r="L71" s="6">
        <f t="shared" si="3"/>
        <v>9618.9450000000015</v>
      </c>
      <c r="M71" s="127">
        <f t="shared" si="1"/>
        <v>-2.8450000000000002</v>
      </c>
      <c r="N71" s="3">
        <v>3381</v>
      </c>
    </row>
    <row r="72" spans="1:14" x14ac:dyDescent="0.2">
      <c r="A72" s="7">
        <v>37104</v>
      </c>
      <c r="B72" s="1" t="s">
        <v>18</v>
      </c>
      <c r="C72" s="39"/>
      <c r="H72" s="39" t="s">
        <v>199</v>
      </c>
      <c r="I72" s="1">
        <v>257324</v>
      </c>
      <c r="J72" s="3">
        <v>20000</v>
      </c>
      <c r="K72" s="80">
        <v>3.39</v>
      </c>
      <c r="L72" s="6">
        <f t="shared" si="3"/>
        <v>67800</v>
      </c>
      <c r="M72" s="127">
        <f t="shared" si="1"/>
        <v>-3.39</v>
      </c>
      <c r="N72" s="3">
        <v>20000</v>
      </c>
    </row>
    <row r="73" spans="1:14" x14ac:dyDescent="0.2">
      <c r="A73" s="7">
        <v>37124</v>
      </c>
      <c r="B73" s="1" t="s">
        <v>18</v>
      </c>
      <c r="C73" s="39"/>
      <c r="H73" s="39" t="s">
        <v>199</v>
      </c>
      <c r="I73" s="1">
        <v>257324</v>
      </c>
      <c r="J73" s="3">
        <v>261</v>
      </c>
      <c r="K73" s="80">
        <v>3.13</v>
      </c>
      <c r="L73" s="6">
        <f t="shared" si="3"/>
        <v>816.93</v>
      </c>
      <c r="M73" s="127">
        <f t="shared" si="1"/>
        <v>-3.13</v>
      </c>
      <c r="N73" s="3">
        <v>261</v>
      </c>
    </row>
    <row r="74" spans="1:14" x14ac:dyDescent="0.2">
      <c r="A74" s="7">
        <v>37125</v>
      </c>
      <c r="B74" s="1" t="s">
        <v>18</v>
      </c>
      <c r="C74" s="39"/>
      <c r="H74" s="39" t="s">
        <v>199</v>
      </c>
      <c r="I74" s="1">
        <v>257324</v>
      </c>
      <c r="J74" s="3">
        <v>15000</v>
      </c>
      <c r="K74" s="80">
        <v>3.13</v>
      </c>
      <c r="L74" s="6">
        <f t="shared" si="3"/>
        <v>46950</v>
      </c>
      <c r="M74" s="127">
        <f t="shared" si="1"/>
        <v>-3.13</v>
      </c>
      <c r="N74" s="3">
        <v>15000</v>
      </c>
    </row>
    <row r="75" spans="1:14" x14ac:dyDescent="0.2">
      <c r="A75" s="7">
        <v>37132</v>
      </c>
      <c r="B75" s="1" t="s">
        <v>18</v>
      </c>
      <c r="C75" s="39"/>
      <c r="H75" s="39" t="s">
        <v>199</v>
      </c>
      <c r="I75" s="1">
        <v>257324</v>
      </c>
      <c r="J75" s="3">
        <v>766</v>
      </c>
      <c r="K75" s="80">
        <v>2.5350000000000001</v>
      </c>
      <c r="L75" s="6">
        <f t="shared" si="3"/>
        <v>1941.8100000000002</v>
      </c>
      <c r="M75" s="127">
        <f t="shared" si="1"/>
        <v>-2.5350000000000001</v>
      </c>
      <c r="N75" s="3">
        <v>766</v>
      </c>
    </row>
    <row r="76" spans="1:14" x14ac:dyDescent="0.2">
      <c r="A76" s="7">
        <v>37134</v>
      </c>
      <c r="B76" s="1" t="s">
        <v>18</v>
      </c>
      <c r="C76" s="39"/>
      <c r="H76" s="39" t="s">
        <v>199</v>
      </c>
      <c r="I76" s="1">
        <v>257324</v>
      </c>
      <c r="J76" s="3">
        <v>15941</v>
      </c>
      <c r="K76" s="80">
        <v>2.4550000000000001</v>
      </c>
      <c r="L76" s="6">
        <f t="shared" si="3"/>
        <v>39135.154999999999</v>
      </c>
      <c r="M76" s="127">
        <f t="shared" si="1"/>
        <v>-2.4550000000000001</v>
      </c>
      <c r="N76" s="3">
        <v>15941</v>
      </c>
    </row>
    <row r="77" spans="1:14" x14ac:dyDescent="0.2">
      <c r="A77" s="7">
        <v>37104</v>
      </c>
      <c r="B77" s="1" t="s">
        <v>18</v>
      </c>
      <c r="C77" s="39"/>
      <c r="H77" s="39" t="s">
        <v>199</v>
      </c>
      <c r="I77" s="1">
        <v>257324</v>
      </c>
      <c r="J77" s="3">
        <v>7</v>
      </c>
      <c r="K77" s="80">
        <v>3.39</v>
      </c>
      <c r="L77" s="6">
        <f t="shared" si="3"/>
        <v>23.73</v>
      </c>
      <c r="M77" s="127">
        <f t="shared" si="1"/>
        <v>-3.39</v>
      </c>
      <c r="N77" s="3">
        <v>7</v>
      </c>
    </row>
    <row r="78" spans="1:14" x14ac:dyDescent="0.2">
      <c r="A78" s="7">
        <v>37121</v>
      </c>
      <c r="B78" s="1" t="s">
        <v>18</v>
      </c>
      <c r="C78" s="39"/>
      <c r="H78" s="39" t="s">
        <v>199</v>
      </c>
      <c r="I78" s="1">
        <v>257324</v>
      </c>
      <c r="J78" s="3">
        <v>5000</v>
      </c>
      <c r="K78" s="80">
        <v>3.1949999999999998</v>
      </c>
      <c r="L78" s="6">
        <f t="shared" si="3"/>
        <v>15975</v>
      </c>
      <c r="M78" s="127">
        <f t="shared" si="1"/>
        <v>-3.1949999999999998</v>
      </c>
      <c r="N78" s="3">
        <v>5000</v>
      </c>
    </row>
    <row r="79" spans="1:14" x14ac:dyDescent="0.2">
      <c r="A79" s="7">
        <v>37122</v>
      </c>
      <c r="B79" s="1" t="s">
        <v>18</v>
      </c>
      <c r="C79" s="39"/>
      <c r="H79" s="39" t="s">
        <v>199</v>
      </c>
      <c r="I79" s="1">
        <v>257324</v>
      </c>
      <c r="J79" s="3">
        <v>5000</v>
      </c>
      <c r="K79" s="80">
        <v>3.1949999999999998</v>
      </c>
      <c r="L79" s="6">
        <f t="shared" si="3"/>
        <v>15975</v>
      </c>
      <c r="M79" s="127">
        <f t="shared" si="1"/>
        <v>-3.1949999999999998</v>
      </c>
      <c r="N79" s="3">
        <v>5000</v>
      </c>
    </row>
    <row r="80" spans="1:14" x14ac:dyDescent="0.2">
      <c r="A80" s="7">
        <v>37126</v>
      </c>
      <c r="B80" s="1" t="s">
        <v>18</v>
      </c>
      <c r="C80" s="39"/>
      <c r="H80" s="39" t="s">
        <v>199</v>
      </c>
      <c r="I80" s="1">
        <v>257324</v>
      </c>
      <c r="J80" s="3">
        <v>12</v>
      </c>
      <c r="K80" s="80">
        <v>3.165</v>
      </c>
      <c r="L80" s="6">
        <f t="shared" si="3"/>
        <v>37.980000000000004</v>
      </c>
      <c r="M80" s="127">
        <f t="shared" si="1"/>
        <v>-3.165</v>
      </c>
      <c r="N80" s="3">
        <v>12</v>
      </c>
    </row>
    <row r="81" spans="1:16" x14ac:dyDescent="0.2">
      <c r="A81" s="7">
        <v>37128</v>
      </c>
      <c r="B81" s="1" t="s">
        <v>18</v>
      </c>
      <c r="C81" s="39"/>
      <c r="H81" s="39" t="s">
        <v>199</v>
      </c>
      <c r="I81" s="1">
        <v>257324</v>
      </c>
      <c r="J81" s="3">
        <v>404</v>
      </c>
      <c r="K81" s="80">
        <v>2.75</v>
      </c>
      <c r="L81" s="6">
        <f t="shared" si="3"/>
        <v>1111</v>
      </c>
      <c r="M81" s="127">
        <f t="shared" si="1"/>
        <v>-2.75</v>
      </c>
      <c r="N81" s="3">
        <v>404</v>
      </c>
    </row>
    <row r="82" spans="1:16" x14ac:dyDescent="0.2">
      <c r="A82" s="7">
        <v>37129</v>
      </c>
      <c r="B82" s="1" t="s">
        <v>18</v>
      </c>
      <c r="C82" s="39"/>
      <c r="H82" s="39" t="s">
        <v>199</v>
      </c>
      <c r="I82" s="1">
        <v>257324</v>
      </c>
      <c r="J82" s="3">
        <v>404</v>
      </c>
      <c r="K82" s="80">
        <v>2.75</v>
      </c>
      <c r="L82" s="6">
        <f t="shared" si="3"/>
        <v>1111</v>
      </c>
      <c r="M82" s="127">
        <f t="shared" si="1"/>
        <v>-2.75</v>
      </c>
      <c r="N82" s="3">
        <v>404</v>
      </c>
    </row>
    <row r="83" spans="1:16" x14ac:dyDescent="0.2">
      <c r="A83" s="7">
        <v>37130</v>
      </c>
      <c r="B83" s="1" t="s">
        <v>18</v>
      </c>
      <c r="C83" s="39"/>
      <c r="H83" s="39" t="s">
        <v>199</v>
      </c>
      <c r="I83" s="1">
        <v>257324</v>
      </c>
      <c r="J83" s="3">
        <v>404</v>
      </c>
      <c r="K83" s="80">
        <v>2.75</v>
      </c>
      <c r="L83" s="6">
        <f t="shared" si="3"/>
        <v>1111</v>
      </c>
      <c r="M83" s="127">
        <f t="shared" si="1"/>
        <v>-2.75</v>
      </c>
      <c r="N83" s="3">
        <v>404</v>
      </c>
    </row>
    <row r="84" spans="1:16" x14ac:dyDescent="0.2">
      <c r="A84" s="7">
        <v>37132</v>
      </c>
      <c r="B84" s="1" t="s">
        <v>18</v>
      </c>
      <c r="C84" s="39"/>
      <c r="H84" s="39" t="s">
        <v>199</v>
      </c>
      <c r="I84" s="1">
        <v>257324</v>
      </c>
      <c r="J84" s="3">
        <v>996</v>
      </c>
      <c r="K84" s="80">
        <v>2.5350000000000001</v>
      </c>
      <c r="L84" s="6">
        <f t="shared" si="3"/>
        <v>2524.86</v>
      </c>
      <c r="M84" s="127">
        <f t="shared" si="1"/>
        <v>-2.5350000000000001</v>
      </c>
      <c r="N84" s="3">
        <v>996</v>
      </c>
    </row>
    <row r="85" spans="1:16" x14ac:dyDescent="0.2">
      <c r="A85" s="7">
        <v>37133</v>
      </c>
      <c r="B85" s="1" t="s">
        <v>18</v>
      </c>
      <c r="C85" s="39"/>
      <c r="H85" s="39" t="s">
        <v>199</v>
      </c>
      <c r="I85" s="1">
        <v>257324</v>
      </c>
      <c r="J85" s="3">
        <v>15</v>
      </c>
      <c r="K85" s="80">
        <v>2.44</v>
      </c>
      <c r="L85" s="6">
        <f t="shared" si="3"/>
        <v>36.6</v>
      </c>
      <c r="M85" s="127">
        <f t="shared" si="1"/>
        <v>-2.44</v>
      </c>
      <c r="N85" s="3">
        <v>15</v>
      </c>
    </row>
    <row r="86" spans="1:16" x14ac:dyDescent="0.2">
      <c r="A86" s="7">
        <v>37134</v>
      </c>
      <c r="B86" s="1" t="s">
        <v>18</v>
      </c>
      <c r="C86" s="39"/>
      <c r="H86" s="39" t="s">
        <v>199</v>
      </c>
      <c r="I86" s="1">
        <v>257324</v>
      </c>
      <c r="J86" s="3">
        <v>3</v>
      </c>
      <c r="K86" s="80">
        <v>2.4550000000000001</v>
      </c>
      <c r="L86" s="6">
        <f t="shared" si="3"/>
        <v>7.3650000000000002</v>
      </c>
      <c r="M86" s="127">
        <f t="shared" si="1"/>
        <v>-2.4550000000000001</v>
      </c>
      <c r="N86" s="3">
        <v>3</v>
      </c>
    </row>
    <row r="87" spans="1:16" x14ac:dyDescent="0.2">
      <c r="C87" s="39"/>
      <c r="H87" s="39"/>
      <c r="J87" s="108"/>
      <c r="M87" s="39"/>
    </row>
    <row r="88" spans="1:16" x14ac:dyDescent="0.2">
      <c r="C88" s="39"/>
      <c r="H88" s="39"/>
      <c r="M88" s="120"/>
    </row>
    <row r="89" spans="1:16" ht="12.75" x14ac:dyDescent="0.2">
      <c r="B89" s="1" t="s">
        <v>22</v>
      </c>
      <c r="C89" s="39"/>
      <c r="E89" s="3">
        <f>SUM(E7:E86)</f>
        <v>518597</v>
      </c>
      <c r="H89" s="39"/>
      <c r="J89" s="3">
        <f>SUM(J7:J86)</f>
        <v>1070613</v>
      </c>
      <c r="M89" s="39"/>
      <c r="O89" s="3"/>
      <c r="P89" s="149"/>
    </row>
    <row r="90" spans="1:16" x14ac:dyDescent="0.2">
      <c r="C90" s="39"/>
      <c r="H90" s="39"/>
      <c r="M90" s="39"/>
    </row>
    <row r="91" spans="1:16" x14ac:dyDescent="0.2">
      <c r="C91" s="39"/>
      <c r="H91" s="39"/>
      <c r="M91" s="39"/>
    </row>
    <row r="92" spans="1:16" x14ac:dyDescent="0.2">
      <c r="A92" s="7">
        <v>37126</v>
      </c>
      <c r="B92" s="1" t="s">
        <v>8</v>
      </c>
      <c r="C92" s="39" t="s">
        <v>199</v>
      </c>
      <c r="D92" s="1">
        <v>999630</v>
      </c>
      <c r="E92" s="3">
        <v>1359</v>
      </c>
      <c r="F92" s="80">
        <v>3.165</v>
      </c>
      <c r="G92" s="6">
        <f>+F92*E92</f>
        <v>4301.2349999999997</v>
      </c>
      <c r="H92" s="39" t="s">
        <v>199</v>
      </c>
      <c r="I92" s="1">
        <v>999608</v>
      </c>
      <c r="J92" s="3">
        <v>1359</v>
      </c>
      <c r="K92" s="80">
        <v>3.165</v>
      </c>
      <c r="L92" s="6">
        <f>+K92*J92</f>
        <v>4301.2349999999997</v>
      </c>
      <c r="M92" s="127">
        <f>+F92-K92</f>
        <v>0</v>
      </c>
      <c r="N92" s="3">
        <v>1359</v>
      </c>
      <c r="P92" s="78" t="s">
        <v>205</v>
      </c>
    </row>
    <row r="93" spans="1:16" x14ac:dyDescent="0.2">
      <c r="A93" s="7">
        <v>37117</v>
      </c>
      <c r="B93" s="1" t="s">
        <v>8</v>
      </c>
      <c r="C93" s="39" t="s">
        <v>199</v>
      </c>
      <c r="D93" s="1">
        <v>461167</v>
      </c>
      <c r="E93" s="3">
        <v>5822</v>
      </c>
      <c r="F93" s="80">
        <v>3.02</v>
      </c>
      <c r="G93" s="150">
        <f>+F93*E93</f>
        <v>17582.439999999999</v>
      </c>
      <c r="H93" s="39" t="s">
        <v>199</v>
      </c>
      <c r="I93" s="1">
        <v>461162</v>
      </c>
      <c r="J93" s="3">
        <v>5822</v>
      </c>
      <c r="K93" s="80">
        <v>3.0049999999999999</v>
      </c>
      <c r="L93" s="150">
        <f>+K93*J93</f>
        <v>17495.11</v>
      </c>
      <c r="M93" s="127">
        <f>+F93-K93</f>
        <v>1.5000000000000124E-2</v>
      </c>
      <c r="N93" s="3">
        <v>5822</v>
      </c>
    </row>
    <row r="94" spans="1:16" x14ac:dyDescent="0.2">
      <c r="C94" s="39"/>
      <c r="G94" s="130">
        <f>SUM(G92:G93)</f>
        <v>21883.674999999999</v>
      </c>
      <c r="H94" s="39"/>
      <c r="L94" s="130">
        <f>SUM(L92:L93)</f>
        <v>21796.345000000001</v>
      </c>
      <c r="M94" s="39"/>
    </row>
    <row r="95" spans="1:16" x14ac:dyDescent="0.2">
      <c r="C95" s="39"/>
      <c r="H95" s="39"/>
      <c r="M95" s="131">
        <f>+L94-G94</f>
        <v>-87.329999999998108</v>
      </c>
    </row>
    <row r="96" spans="1:16" x14ac:dyDescent="0.2">
      <c r="C96" s="39"/>
      <c r="H96" s="39"/>
      <c r="M96" s="39"/>
    </row>
    <row r="97" spans="3:16" x14ac:dyDescent="0.2">
      <c r="C97" s="39"/>
      <c r="H97" s="39"/>
      <c r="M97" s="39"/>
    </row>
    <row r="98" spans="3:16" x14ac:dyDescent="0.2">
      <c r="C98" s="39"/>
      <c r="H98" s="39"/>
      <c r="M98" s="39"/>
    </row>
    <row r="99" spans="3:16" x14ac:dyDescent="0.2">
      <c r="C99" s="39"/>
      <c r="H99" s="39"/>
      <c r="M99" s="39"/>
    </row>
    <row r="100" spans="3:16" x14ac:dyDescent="0.2">
      <c r="C100" s="39"/>
      <c r="H100" s="39"/>
      <c r="M100" s="39"/>
    </row>
    <row r="101" spans="3:16" x14ac:dyDescent="0.2">
      <c r="C101" s="39"/>
      <c r="H101" s="39"/>
      <c r="M101" s="39"/>
      <c r="P101" s="1" t="s">
        <v>202</v>
      </c>
    </row>
    <row r="102" spans="3:16" x14ac:dyDescent="0.2">
      <c r="C102" s="39"/>
      <c r="H102" s="39"/>
      <c r="M102" s="39"/>
    </row>
  </sheetData>
  <mergeCells count="2">
    <mergeCell ref="C1:G1"/>
    <mergeCell ref="H1:L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56"/>
  <sheetViews>
    <sheetView topLeftCell="I1" zoomScale="80" workbookViewId="0">
      <selection activeCell="Q4" sqref="Q4:Q5"/>
    </sheetView>
  </sheetViews>
  <sheetFormatPr defaultRowHeight="11.25" x14ac:dyDescent="0.2"/>
  <cols>
    <col min="1" max="1" width="9.140625" style="7"/>
    <col min="2" max="2" width="8.5703125" style="1" bestFit="1" customWidth="1"/>
    <col min="3" max="6" width="9.140625" style="1"/>
    <col min="7" max="7" width="10.7109375" style="1" bestFit="1" customWidth="1"/>
    <col min="8" max="8" width="9.140625" style="1"/>
    <col min="9" max="9" width="6.5703125" style="1" bestFit="1" customWidth="1"/>
    <col min="10" max="10" width="9.140625" style="1"/>
    <col min="11" max="11" width="9.140625" style="67"/>
    <col min="12" max="12" width="10.7109375" style="1" bestFit="1" customWidth="1"/>
    <col min="13" max="13" width="9.140625" style="1"/>
    <col min="14" max="14" width="7.42578125" style="1" bestFit="1" customWidth="1"/>
    <col min="15" max="15" width="7.140625" style="74" bestFit="1" customWidth="1"/>
    <col min="16" max="16" width="24.140625" style="1" bestFit="1" customWidth="1"/>
    <col min="17" max="17" width="26.85546875" style="30" customWidth="1"/>
    <col min="18" max="16384" width="9.140625" style="1"/>
  </cols>
  <sheetData>
    <row r="1" spans="1:17" ht="33.75" x14ac:dyDescent="0.2">
      <c r="B1" s="2" t="s">
        <v>6</v>
      </c>
      <c r="C1" s="181" t="s">
        <v>1</v>
      </c>
      <c r="D1" s="182"/>
      <c r="E1" s="182"/>
      <c r="F1" s="182"/>
      <c r="G1" s="183"/>
      <c r="H1" s="181" t="s">
        <v>5</v>
      </c>
      <c r="I1" s="182"/>
      <c r="J1" s="182"/>
      <c r="K1" s="182"/>
      <c r="L1" s="183"/>
      <c r="M1" s="4" t="s">
        <v>9</v>
      </c>
      <c r="N1" s="8" t="s">
        <v>10</v>
      </c>
      <c r="O1" s="72"/>
      <c r="P1" s="2"/>
      <c r="Q1" s="32" t="s">
        <v>57</v>
      </c>
    </row>
    <row r="2" spans="1:17" s="2" customFormat="1" x14ac:dyDescent="0.2">
      <c r="A2" s="9" t="s">
        <v>0</v>
      </c>
      <c r="B2" s="10" t="s">
        <v>7</v>
      </c>
      <c r="C2" s="38" t="s">
        <v>12</v>
      </c>
      <c r="D2" s="10" t="s">
        <v>2</v>
      </c>
      <c r="E2" s="11" t="s">
        <v>3</v>
      </c>
      <c r="F2" s="12" t="s">
        <v>4</v>
      </c>
      <c r="G2" s="13" t="s">
        <v>22</v>
      </c>
      <c r="H2" s="36" t="s">
        <v>12</v>
      </c>
      <c r="I2" s="10" t="s">
        <v>2</v>
      </c>
      <c r="J2" s="11" t="s">
        <v>3</v>
      </c>
      <c r="K2" s="71" t="s">
        <v>4</v>
      </c>
      <c r="L2" s="13" t="s">
        <v>22</v>
      </c>
      <c r="M2" s="49"/>
      <c r="N2" s="11" t="s">
        <v>3</v>
      </c>
      <c r="O2" s="73" t="s">
        <v>4</v>
      </c>
      <c r="P2" s="10" t="s">
        <v>11</v>
      </c>
      <c r="Q2" s="31" t="s">
        <v>55</v>
      </c>
    </row>
    <row r="3" spans="1:17" x14ac:dyDescent="0.2">
      <c r="A3" s="7">
        <v>36611</v>
      </c>
      <c r="B3" s="1" t="s">
        <v>8</v>
      </c>
      <c r="C3" s="39" t="s">
        <v>14</v>
      </c>
      <c r="D3" s="21">
        <v>111529</v>
      </c>
      <c r="E3" s="3">
        <v>65</v>
      </c>
      <c r="F3" s="4">
        <v>2.81</v>
      </c>
      <c r="G3" s="34">
        <f>E3*F3</f>
        <v>182.65</v>
      </c>
      <c r="H3" s="33" t="s">
        <v>14</v>
      </c>
      <c r="I3" s="2">
        <v>111532</v>
      </c>
      <c r="J3" s="3">
        <v>65</v>
      </c>
      <c r="K3" s="23">
        <v>2.82</v>
      </c>
      <c r="L3" s="34">
        <f>J3*K3</f>
        <v>183.29999999999998</v>
      </c>
      <c r="M3" s="4">
        <f>F3-K3</f>
        <v>-9.9999999999997868E-3</v>
      </c>
      <c r="N3" s="3"/>
      <c r="Q3" s="31" t="s">
        <v>56</v>
      </c>
    </row>
    <row r="4" spans="1:17" x14ac:dyDescent="0.2">
      <c r="A4" s="7">
        <v>36612</v>
      </c>
      <c r="B4" s="1" t="s">
        <v>8</v>
      </c>
      <c r="C4" s="39" t="s">
        <v>14</v>
      </c>
      <c r="D4" s="21">
        <v>111529</v>
      </c>
      <c r="E4" s="3">
        <v>110</v>
      </c>
      <c r="F4" s="4">
        <v>2.81</v>
      </c>
      <c r="G4" s="34">
        <f>E4*F4</f>
        <v>309.10000000000002</v>
      </c>
      <c r="H4" s="33" t="s">
        <v>14</v>
      </c>
      <c r="I4" s="2"/>
      <c r="J4" s="3">
        <v>110</v>
      </c>
      <c r="K4" s="4">
        <v>2.82</v>
      </c>
      <c r="L4" s="34">
        <f>J4*K4</f>
        <v>310.2</v>
      </c>
      <c r="M4" s="4">
        <f>F4-K4</f>
        <v>-9.9999999999997868E-3</v>
      </c>
      <c r="N4" s="3"/>
      <c r="Q4" s="47" t="s">
        <v>62</v>
      </c>
    </row>
    <row r="5" spans="1:17" x14ac:dyDescent="0.2">
      <c r="B5" s="1" t="s">
        <v>22</v>
      </c>
      <c r="C5" s="39"/>
      <c r="D5" s="21"/>
      <c r="E5" s="3">
        <f>SUM(E3:E4)</f>
        <v>175</v>
      </c>
      <c r="F5" s="4"/>
      <c r="G5" s="33"/>
      <c r="H5" s="48"/>
      <c r="I5" s="2"/>
      <c r="J5" s="3">
        <f>SUM(J3:J4)</f>
        <v>175</v>
      </c>
      <c r="K5" s="4"/>
      <c r="L5" s="33"/>
      <c r="M5" s="50"/>
      <c r="N5" s="76">
        <v>175</v>
      </c>
      <c r="O5" s="77">
        <v>0.01</v>
      </c>
      <c r="P5" s="78" t="s">
        <v>72</v>
      </c>
    </row>
    <row r="6" spans="1:17" s="20" customFormat="1" x14ac:dyDescent="0.2">
      <c r="A6" s="19"/>
      <c r="C6" s="39"/>
      <c r="D6" s="21"/>
      <c r="E6" s="22"/>
      <c r="F6" s="23"/>
      <c r="G6" s="33"/>
      <c r="H6" s="48"/>
      <c r="I6" s="21"/>
      <c r="J6" s="22"/>
      <c r="K6" s="4"/>
      <c r="L6" s="33"/>
      <c r="M6" s="50"/>
      <c r="N6" s="22"/>
      <c r="O6" s="75"/>
      <c r="Q6" s="30"/>
    </row>
    <row r="7" spans="1:17" x14ac:dyDescent="0.2">
      <c r="A7" s="19">
        <v>36586</v>
      </c>
      <c r="B7" s="20" t="s">
        <v>18</v>
      </c>
      <c r="C7" s="39" t="s">
        <v>13</v>
      </c>
      <c r="D7" s="21">
        <v>111529</v>
      </c>
      <c r="E7" s="22">
        <v>7043</v>
      </c>
      <c r="F7" s="23">
        <v>2.78</v>
      </c>
      <c r="G7" s="34">
        <f t="shared" ref="G7:G40" si="0">E7*F7</f>
        <v>19579.539999999997</v>
      </c>
      <c r="H7" s="33"/>
      <c r="I7" s="21"/>
      <c r="J7" s="22"/>
      <c r="K7" s="23"/>
      <c r="L7" s="34">
        <f t="shared" ref="L7:L59" si="1">J7*K7</f>
        <v>0</v>
      </c>
      <c r="M7" s="4">
        <f t="shared" ref="M7:M59" si="2">F7-K7</f>
        <v>2.78</v>
      </c>
      <c r="N7" s="22"/>
      <c r="O7" s="75"/>
      <c r="P7" s="20"/>
    </row>
    <row r="8" spans="1:17" x14ac:dyDescent="0.2">
      <c r="A8" s="7">
        <v>36596</v>
      </c>
      <c r="B8" s="1" t="s">
        <v>18</v>
      </c>
      <c r="C8" s="39" t="s">
        <v>13</v>
      </c>
      <c r="D8" s="21">
        <v>111529</v>
      </c>
      <c r="E8" s="3">
        <v>183</v>
      </c>
      <c r="F8" s="4">
        <v>0</v>
      </c>
      <c r="G8" s="34">
        <f t="shared" si="0"/>
        <v>0</v>
      </c>
      <c r="H8" s="33"/>
      <c r="I8" s="2"/>
      <c r="J8" s="3"/>
      <c r="K8" s="23"/>
      <c r="L8" s="34">
        <f t="shared" si="1"/>
        <v>0</v>
      </c>
      <c r="M8" s="4">
        <f t="shared" si="2"/>
        <v>0</v>
      </c>
      <c r="N8" s="3"/>
    </row>
    <row r="9" spans="1:17" x14ac:dyDescent="0.2">
      <c r="A9" s="7">
        <v>36587</v>
      </c>
      <c r="B9" s="1" t="s">
        <v>18</v>
      </c>
      <c r="C9" s="39" t="s">
        <v>13</v>
      </c>
      <c r="D9" s="21">
        <v>111529</v>
      </c>
      <c r="E9" s="3">
        <v>85</v>
      </c>
      <c r="F9" s="4">
        <v>2.76</v>
      </c>
      <c r="G9" s="34">
        <f t="shared" si="0"/>
        <v>234.6</v>
      </c>
      <c r="H9" s="33"/>
      <c r="I9" s="2"/>
      <c r="J9" s="3"/>
      <c r="K9" s="4"/>
      <c r="L9" s="34">
        <f t="shared" si="1"/>
        <v>0</v>
      </c>
      <c r="M9" s="4">
        <f t="shared" si="2"/>
        <v>2.76</v>
      </c>
      <c r="N9" s="3"/>
    </row>
    <row r="10" spans="1:17" x14ac:dyDescent="0.2">
      <c r="A10" s="7">
        <v>36588</v>
      </c>
      <c r="B10" s="1" t="s">
        <v>18</v>
      </c>
      <c r="C10" s="39" t="s">
        <v>14</v>
      </c>
      <c r="D10" s="21">
        <v>111529</v>
      </c>
      <c r="E10" s="3">
        <v>183</v>
      </c>
      <c r="F10" s="4">
        <v>2.85</v>
      </c>
      <c r="G10" s="34">
        <f t="shared" si="0"/>
        <v>521.55000000000007</v>
      </c>
      <c r="H10" s="33"/>
      <c r="I10" s="2"/>
      <c r="J10" s="3"/>
      <c r="K10" s="4"/>
      <c r="L10" s="34">
        <f t="shared" si="1"/>
        <v>0</v>
      </c>
      <c r="M10" s="4">
        <f t="shared" si="2"/>
        <v>2.85</v>
      </c>
      <c r="N10" s="3"/>
    </row>
    <row r="11" spans="1:17" x14ac:dyDescent="0.2">
      <c r="A11" s="7">
        <v>36589</v>
      </c>
      <c r="B11" s="1" t="s">
        <v>18</v>
      </c>
      <c r="C11" s="39" t="s">
        <v>14</v>
      </c>
      <c r="D11" s="21">
        <v>111529</v>
      </c>
      <c r="E11" s="3">
        <v>1041</v>
      </c>
      <c r="F11" s="4">
        <v>2.75</v>
      </c>
      <c r="G11" s="34">
        <f t="shared" si="0"/>
        <v>2862.75</v>
      </c>
      <c r="H11" s="33"/>
      <c r="I11" s="2"/>
      <c r="J11" s="3"/>
      <c r="K11" s="4"/>
      <c r="L11" s="34">
        <f t="shared" si="1"/>
        <v>0</v>
      </c>
      <c r="M11" s="4">
        <f t="shared" si="2"/>
        <v>2.75</v>
      </c>
      <c r="N11" s="3"/>
    </row>
    <row r="12" spans="1:17" x14ac:dyDescent="0.2">
      <c r="A12" s="7">
        <v>36590</v>
      </c>
      <c r="B12" s="1" t="s">
        <v>18</v>
      </c>
      <c r="C12" s="39" t="s">
        <v>14</v>
      </c>
      <c r="D12" s="21">
        <v>111529</v>
      </c>
      <c r="E12" s="3">
        <v>1096</v>
      </c>
      <c r="F12" s="4">
        <v>0</v>
      </c>
      <c r="G12" s="34">
        <f t="shared" si="0"/>
        <v>0</v>
      </c>
      <c r="H12" s="33"/>
      <c r="I12" s="2"/>
      <c r="J12" s="3"/>
      <c r="K12" s="4"/>
      <c r="L12" s="34">
        <f t="shared" si="1"/>
        <v>0</v>
      </c>
      <c r="M12" s="4">
        <f t="shared" si="2"/>
        <v>0</v>
      </c>
      <c r="N12" s="3"/>
    </row>
    <row r="13" spans="1:17" x14ac:dyDescent="0.2">
      <c r="A13" s="7">
        <v>36591</v>
      </c>
      <c r="B13" s="1" t="s">
        <v>18</v>
      </c>
      <c r="C13" s="39" t="s">
        <v>14</v>
      </c>
      <c r="D13" s="21">
        <v>111529</v>
      </c>
      <c r="E13" s="3">
        <v>1222</v>
      </c>
      <c r="F13" s="4">
        <v>0</v>
      </c>
      <c r="G13" s="34">
        <f t="shared" si="0"/>
        <v>0</v>
      </c>
      <c r="H13" s="33"/>
      <c r="I13" s="2"/>
      <c r="J13" s="3"/>
      <c r="K13" s="4"/>
      <c r="L13" s="34">
        <f t="shared" si="1"/>
        <v>0</v>
      </c>
      <c r="M13" s="4">
        <f t="shared" si="2"/>
        <v>0</v>
      </c>
      <c r="N13" s="3"/>
    </row>
    <row r="14" spans="1:17" x14ac:dyDescent="0.2">
      <c r="A14" s="7">
        <v>36594</v>
      </c>
      <c r="B14" s="1" t="s">
        <v>18</v>
      </c>
      <c r="C14" s="39" t="s">
        <v>14</v>
      </c>
      <c r="D14" s="21">
        <v>111529</v>
      </c>
      <c r="E14" s="3">
        <v>12130</v>
      </c>
      <c r="F14" s="4">
        <v>2.75</v>
      </c>
      <c r="G14" s="34">
        <f t="shared" si="0"/>
        <v>33357.5</v>
      </c>
      <c r="H14" s="33"/>
      <c r="I14" s="2"/>
      <c r="J14" s="3"/>
      <c r="K14" s="4"/>
      <c r="L14" s="34">
        <f t="shared" si="1"/>
        <v>0</v>
      </c>
      <c r="M14" s="4">
        <f t="shared" si="2"/>
        <v>2.75</v>
      </c>
      <c r="N14" s="3"/>
    </row>
    <row r="15" spans="1:17" x14ac:dyDescent="0.2">
      <c r="A15" s="7">
        <v>36595</v>
      </c>
      <c r="B15" s="1" t="s">
        <v>18</v>
      </c>
      <c r="C15" s="39" t="s">
        <v>14</v>
      </c>
      <c r="D15" s="21">
        <v>111529</v>
      </c>
      <c r="E15" s="3">
        <v>255</v>
      </c>
      <c r="F15" s="4">
        <v>2.82</v>
      </c>
      <c r="G15" s="34">
        <f t="shared" si="0"/>
        <v>719.09999999999991</v>
      </c>
      <c r="H15" s="33"/>
      <c r="I15" s="2"/>
      <c r="J15" s="3"/>
      <c r="K15" s="4"/>
      <c r="L15" s="34">
        <f t="shared" si="1"/>
        <v>0</v>
      </c>
      <c r="M15" s="4">
        <f t="shared" si="2"/>
        <v>2.82</v>
      </c>
      <c r="N15" s="3"/>
    </row>
    <row r="16" spans="1:17" x14ac:dyDescent="0.2">
      <c r="A16" s="7">
        <v>36597</v>
      </c>
      <c r="B16" s="1" t="s">
        <v>18</v>
      </c>
      <c r="C16" s="39" t="s">
        <v>14</v>
      </c>
      <c r="D16" s="21">
        <v>111529</v>
      </c>
      <c r="E16" s="3">
        <v>56</v>
      </c>
      <c r="F16" s="4">
        <v>2.84</v>
      </c>
      <c r="G16" s="34">
        <f t="shared" si="0"/>
        <v>159.04</v>
      </c>
      <c r="H16" s="33"/>
      <c r="I16" s="2"/>
      <c r="J16" s="3"/>
      <c r="K16" s="4"/>
      <c r="L16" s="34">
        <f t="shared" si="1"/>
        <v>0</v>
      </c>
      <c r="M16" s="4">
        <f t="shared" si="2"/>
        <v>2.84</v>
      </c>
      <c r="N16" s="3"/>
    </row>
    <row r="17" spans="1:16" x14ac:dyDescent="0.2">
      <c r="A17" s="7">
        <v>36598</v>
      </c>
      <c r="B17" s="1" t="s">
        <v>18</v>
      </c>
      <c r="C17" s="39" t="s">
        <v>14</v>
      </c>
      <c r="D17" s="21">
        <v>111529</v>
      </c>
      <c r="E17" s="3">
        <v>112</v>
      </c>
      <c r="F17" s="4">
        <v>2.84</v>
      </c>
      <c r="G17" s="34">
        <f t="shared" si="0"/>
        <v>318.08</v>
      </c>
      <c r="H17" s="33"/>
      <c r="I17" s="2"/>
      <c r="J17" s="3"/>
      <c r="K17" s="4"/>
      <c r="L17" s="34">
        <f t="shared" si="1"/>
        <v>0</v>
      </c>
      <c r="M17" s="4">
        <f t="shared" si="2"/>
        <v>2.84</v>
      </c>
      <c r="N17" s="3"/>
    </row>
    <row r="18" spans="1:16" x14ac:dyDescent="0.2">
      <c r="A18" s="7">
        <v>36601</v>
      </c>
      <c r="B18" s="1" t="s">
        <v>18</v>
      </c>
      <c r="C18" s="39" t="s">
        <v>14</v>
      </c>
      <c r="D18" s="21">
        <v>111529</v>
      </c>
      <c r="E18" s="3">
        <v>20000</v>
      </c>
      <c r="F18" s="4">
        <v>2.84</v>
      </c>
      <c r="G18" s="34">
        <f t="shared" si="0"/>
        <v>56800</v>
      </c>
      <c r="H18" s="33"/>
      <c r="I18" s="2"/>
      <c r="J18" s="3"/>
      <c r="K18" s="4"/>
      <c r="L18" s="34">
        <f t="shared" si="1"/>
        <v>0</v>
      </c>
      <c r="M18" s="4">
        <f t="shared" si="2"/>
        <v>2.84</v>
      </c>
      <c r="N18" s="3"/>
    </row>
    <row r="19" spans="1:16" x14ac:dyDescent="0.2">
      <c r="A19" s="7">
        <v>36602</v>
      </c>
      <c r="B19" s="1" t="s">
        <v>18</v>
      </c>
      <c r="C19" s="39" t="s">
        <v>14</v>
      </c>
      <c r="D19" s="21">
        <v>111529</v>
      </c>
      <c r="E19" s="3">
        <v>5000</v>
      </c>
      <c r="F19" s="4">
        <v>2.915</v>
      </c>
      <c r="G19" s="34">
        <f t="shared" si="0"/>
        <v>14575</v>
      </c>
      <c r="H19" s="33"/>
      <c r="I19" s="2"/>
      <c r="J19" s="3"/>
      <c r="K19" s="4"/>
      <c r="L19" s="34">
        <f t="shared" si="1"/>
        <v>0</v>
      </c>
      <c r="M19" s="4">
        <f t="shared" si="2"/>
        <v>2.915</v>
      </c>
      <c r="N19" s="3"/>
    </row>
    <row r="20" spans="1:16" x14ac:dyDescent="0.2">
      <c r="A20" s="7">
        <v>36604</v>
      </c>
      <c r="B20" s="1" t="s">
        <v>18</v>
      </c>
      <c r="C20" s="39" t="s">
        <v>14</v>
      </c>
      <c r="D20" s="21">
        <v>111529</v>
      </c>
      <c r="E20" s="3">
        <v>45</v>
      </c>
      <c r="F20" s="4">
        <v>2.88</v>
      </c>
      <c r="G20" s="34">
        <f t="shared" si="0"/>
        <v>129.6</v>
      </c>
      <c r="H20" s="33"/>
      <c r="I20" s="2"/>
      <c r="J20" s="3"/>
      <c r="K20" s="4"/>
      <c r="L20" s="34">
        <f t="shared" si="1"/>
        <v>0</v>
      </c>
      <c r="M20" s="4">
        <f t="shared" si="2"/>
        <v>2.88</v>
      </c>
      <c r="N20" s="3"/>
    </row>
    <row r="21" spans="1:16" x14ac:dyDescent="0.2">
      <c r="A21" s="7">
        <v>36605</v>
      </c>
      <c r="B21" s="1" t="s">
        <v>18</v>
      </c>
      <c r="C21" s="39" t="s">
        <v>14</v>
      </c>
      <c r="D21" s="21">
        <v>111529</v>
      </c>
      <c r="E21" s="3">
        <v>112</v>
      </c>
      <c r="F21" s="4">
        <v>2.88</v>
      </c>
      <c r="G21" s="34">
        <f t="shared" si="0"/>
        <v>322.56</v>
      </c>
      <c r="H21" s="33"/>
      <c r="I21" s="2"/>
      <c r="J21" s="3"/>
      <c r="K21" s="4"/>
      <c r="L21" s="34">
        <f t="shared" si="1"/>
        <v>0</v>
      </c>
      <c r="M21" s="4">
        <f t="shared" si="2"/>
        <v>2.88</v>
      </c>
      <c r="N21" s="3"/>
    </row>
    <row r="22" spans="1:16" x14ac:dyDescent="0.2">
      <c r="A22" s="7">
        <v>36606</v>
      </c>
      <c r="B22" s="1" t="s">
        <v>18</v>
      </c>
      <c r="C22" s="39" t="s">
        <v>14</v>
      </c>
      <c r="D22" s="21">
        <v>111529</v>
      </c>
      <c r="E22" s="3">
        <v>259</v>
      </c>
      <c r="F22" s="4">
        <v>2.78</v>
      </c>
      <c r="G22" s="34">
        <f t="shared" si="0"/>
        <v>720.02</v>
      </c>
      <c r="H22" s="33"/>
      <c r="I22" s="2"/>
      <c r="J22" s="3"/>
      <c r="K22" s="4"/>
      <c r="L22" s="34">
        <f t="shared" si="1"/>
        <v>0</v>
      </c>
      <c r="M22" s="4">
        <f t="shared" si="2"/>
        <v>2.78</v>
      </c>
      <c r="N22" s="3"/>
    </row>
    <row r="23" spans="1:16" x14ac:dyDescent="0.2">
      <c r="A23" s="7">
        <v>36613</v>
      </c>
      <c r="B23" s="1" t="s">
        <v>18</v>
      </c>
      <c r="C23" s="39" t="s">
        <v>14</v>
      </c>
      <c r="D23" s="21">
        <v>111529</v>
      </c>
      <c r="E23" s="3">
        <v>4092</v>
      </c>
      <c r="F23" s="4">
        <v>2.89</v>
      </c>
      <c r="G23" s="34">
        <f t="shared" si="0"/>
        <v>11825.880000000001</v>
      </c>
      <c r="H23" s="33"/>
      <c r="I23" s="2"/>
      <c r="J23" s="3"/>
      <c r="K23" s="4"/>
      <c r="L23" s="34">
        <f t="shared" si="1"/>
        <v>0</v>
      </c>
      <c r="M23" s="4">
        <f t="shared" si="2"/>
        <v>2.89</v>
      </c>
      <c r="N23" s="3">
        <f>7311+45603</f>
        <v>52914</v>
      </c>
      <c r="O23" s="74">
        <v>0.06</v>
      </c>
      <c r="P23" s="1" t="s">
        <v>71</v>
      </c>
    </row>
    <row r="24" spans="1:16" x14ac:dyDescent="0.2">
      <c r="A24" s="7" t="s">
        <v>27</v>
      </c>
      <c r="B24" s="1" t="s">
        <v>18</v>
      </c>
      <c r="C24" s="39"/>
      <c r="D24" s="21"/>
      <c r="E24" s="3"/>
      <c r="F24" s="4"/>
      <c r="G24" s="34"/>
      <c r="H24" s="33" t="s">
        <v>14</v>
      </c>
      <c r="I24" s="2">
        <v>111532</v>
      </c>
      <c r="J24" s="3">
        <v>19104</v>
      </c>
      <c r="K24" s="4">
        <v>2.82</v>
      </c>
      <c r="L24" s="34">
        <f>J24*K24</f>
        <v>53873.279999999999</v>
      </c>
      <c r="M24" s="4">
        <f>F24-K24</f>
        <v>-2.82</v>
      </c>
    </row>
    <row r="25" spans="1:16" x14ac:dyDescent="0.2">
      <c r="A25" s="7" t="s">
        <v>28</v>
      </c>
      <c r="B25" s="1" t="s">
        <v>18</v>
      </c>
      <c r="C25" s="39"/>
      <c r="D25" s="21"/>
      <c r="E25" s="3"/>
      <c r="F25" s="4"/>
      <c r="G25" s="34"/>
      <c r="H25" s="33" t="s">
        <v>14</v>
      </c>
      <c r="I25" s="2">
        <v>111532</v>
      </c>
      <c r="J25" s="3">
        <v>4619</v>
      </c>
      <c r="K25" s="4">
        <v>2.82</v>
      </c>
      <c r="L25" s="34">
        <f>J25*K25</f>
        <v>13025.58</v>
      </c>
      <c r="M25" s="4">
        <f>F25-K25</f>
        <v>-2.82</v>
      </c>
      <c r="N25" s="3"/>
    </row>
    <row r="26" spans="1:16" x14ac:dyDescent="0.2">
      <c r="A26" s="7">
        <v>36614</v>
      </c>
      <c r="B26" s="1" t="s">
        <v>18</v>
      </c>
      <c r="C26" s="39"/>
      <c r="D26" s="21"/>
      <c r="E26" s="3"/>
      <c r="F26" s="4"/>
      <c r="G26" s="34"/>
      <c r="H26" s="33" t="s">
        <v>14</v>
      </c>
      <c r="I26" s="2">
        <v>111532</v>
      </c>
      <c r="J26" s="3">
        <v>13705</v>
      </c>
      <c r="K26" s="4">
        <v>2.97</v>
      </c>
      <c r="L26" s="34">
        <f>J26*K26</f>
        <v>40703.850000000006</v>
      </c>
      <c r="M26" s="4">
        <f>F26-K26</f>
        <v>-2.97</v>
      </c>
      <c r="N26" s="3"/>
    </row>
    <row r="27" spans="1:16" x14ac:dyDescent="0.2">
      <c r="A27" s="7">
        <v>36615</v>
      </c>
      <c r="B27" s="1" t="s">
        <v>18</v>
      </c>
      <c r="C27" s="39"/>
      <c r="D27" s="21"/>
      <c r="E27" s="3"/>
      <c r="F27" s="4"/>
      <c r="G27" s="34"/>
      <c r="H27" s="33" t="s">
        <v>14</v>
      </c>
      <c r="I27" s="2">
        <v>111532</v>
      </c>
      <c r="J27" s="3">
        <v>14863</v>
      </c>
      <c r="K27" s="4">
        <v>2.96</v>
      </c>
      <c r="L27" s="34">
        <f>J27*K27</f>
        <v>43994.479999999996</v>
      </c>
      <c r="M27" s="4">
        <f>F27-K27</f>
        <v>-2.96</v>
      </c>
      <c r="N27" s="3"/>
    </row>
    <row r="28" spans="1:16" x14ac:dyDescent="0.2">
      <c r="A28" s="7">
        <v>36616</v>
      </c>
      <c r="B28" s="1" t="s">
        <v>18</v>
      </c>
      <c r="C28" s="39"/>
      <c r="D28" s="21"/>
      <c r="E28" s="3"/>
      <c r="F28" s="4"/>
      <c r="G28" s="34"/>
      <c r="H28" s="33" t="s">
        <v>14</v>
      </c>
      <c r="I28" s="2">
        <v>111532</v>
      </c>
      <c r="J28" s="3">
        <v>955</v>
      </c>
      <c r="K28" s="4">
        <v>2.9</v>
      </c>
      <c r="L28" s="34">
        <f>J28*K28</f>
        <v>2769.5</v>
      </c>
      <c r="M28" s="4">
        <f>F28-K28</f>
        <v>-2.9</v>
      </c>
      <c r="N28" s="3">
        <v>53246</v>
      </c>
      <c r="O28" s="74">
        <v>0.06</v>
      </c>
      <c r="P28" s="1" t="s">
        <v>71</v>
      </c>
    </row>
    <row r="29" spans="1:16" x14ac:dyDescent="0.2">
      <c r="B29" s="1" t="s">
        <v>22</v>
      </c>
      <c r="C29" s="39"/>
      <c r="D29" s="21"/>
      <c r="E29" s="3">
        <f>SUM(E7:E28)</f>
        <v>52914</v>
      </c>
      <c r="F29" s="4"/>
      <c r="G29" s="34"/>
      <c r="H29" s="33"/>
      <c r="I29" s="2"/>
      <c r="J29" s="3">
        <f>SUM(J24:J28)</f>
        <v>53246</v>
      </c>
      <c r="K29" s="4"/>
      <c r="L29" s="34"/>
      <c r="M29" s="4"/>
      <c r="N29" s="3"/>
      <c r="P29" s="78" t="s">
        <v>74</v>
      </c>
    </row>
    <row r="30" spans="1:16" x14ac:dyDescent="0.2">
      <c r="C30" s="39"/>
      <c r="D30" s="21"/>
      <c r="E30" s="3"/>
      <c r="F30" s="4"/>
      <c r="G30" s="34"/>
      <c r="H30" s="33"/>
      <c r="I30" s="2"/>
      <c r="J30" s="3"/>
      <c r="K30" s="4"/>
      <c r="L30" s="34"/>
      <c r="M30" s="4"/>
      <c r="N30" s="3"/>
    </row>
    <row r="31" spans="1:16" x14ac:dyDescent="0.2">
      <c r="A31" s="7">
        <v>36599</v>
      </c>
      <c r="B31" s="1" t="s">
        <v>35</v>
      </c>
      <c r="C31" s="39" t="s">
        <v>14</v>
      </c>
      <c r="D31" s="21">
        <v>111529</v>
      </c>
      <c r="E31" s="3">
        <v>28000</v>
      </c>
      <c r="F31" s="4">
        <v>2.87</v>
      </c>
      <c r="G31" s="34">
        <f>E31*F31</f>
        <v>80360</v>
      </c>
      <c r="H31" s="33"/>
      <c r="I31" s="2"/>
      <c r="J31" s="3"/>
      <c r="K31" s="4"/>
      <c r="L31" s="34">
        <f>J31*K31</f>
        <v>0</v>
      </c>
      <c r="M31" s="4">
        <f>F31-K31</f>
        <v>2.87</v>
      </c>
      <c r="N31" s="3"/>
    </row>
    <row r="32" spans="1:16" x14ac:dyDescent="0.2">
      <c r="A32" s="7">
        <v>36608</v>
      </c>
      <c r="B32" s="1" t="s">
        <v>35</v>
      </c>
      <c r="C32" s="39" t="s">
        <v>14</v>
      </c>
      <c r="D32" s="21">
        <v>111529</v>
      </c>
      <c r="E32" s="3">
        <v>27843</v>
      </c>
      <c r="F32" s="4">
        <v>2.82</v>
      </c>
      <c r="G32" s="34">
        <f>E32*F32</f>
        <v>78517.259999999995</v>
      </c>
      <c r="H32" s="33"/>
      <c r="I32" s="2"/>
      <c r="J32" s="3"/>
      <c r="K32" s="4"/>
      <c r="L32" s="34">
        <f>J32*K32</f>
        <v>0</v>
      </c>
      <c r="M32" s="4">
        <f>F32-K32</f>
        <v>2.82</v>
      </c>
      <c r="N32" s="3"/>
    </row>
    <row r="33" spans="1:16" x14ac:dyDescent="0.2">
      <c r="A33" s="7">
        <v>36593</v>
      </c>
      <c r="B33" s="1" t="s">
        <v>35</v>
      </c>
      <c r="C33" s="39"/>
      <c r="D33" s="21"/>
      <c r="E33" s="3"/>
      <c r="F33" s="4"/>
      <c r="G33" s="34"/>
      <c r="H33" s="33" t="s">
        <v>14</v>
      </c>
      <c r="I33" s="2">
        <v>111532</v>
      </c>
      <c r="J33" s="3">
        <v>65000</v>
      </c>
      <c r="K33" s="4">
        <v>2.82</v>
      </c>
      <c r="L33" s="34">
        <f>J33*K33</f>
        <v>183300</v>
      </c>
      <c r="M33" s="4">
        <f>F33-K33</f>
        <v>-2.82</v>
      </c>
      <c r="N33" s="3">
        <v>65000</v>
      </c>
      <c r="O33" s="74">
        <v>0.08</v>
      </c>
      <c r="P33" s="78" t="s">
        <v>75</v>
      </c>
    </row>
    <row r="34" spans="1:16" x14ac:dyDescent="0.2">
      <c r="C34" s="39"/>
      <c r="D34" s="21"/>
      <c r="E34" s="3"/>
      <c r="F34" s="4"/>
      <c r="G34" s="34"/>
      <c r="H34" s="33"/>
      <c r="I34" s="2"/>
      <c r="J34" s="3"/>
      <c r="K34" s="4"/>
      <c r="L34" s="34"/>
      <c r="M34" s="4"/>
      <c r="N34" s="3"/>
    </row>
    <row r="35" spans="1:16" x14ac:dyDescent="0.2">
      <c r="C35" s="39"/>
      <c r="D35" s="21"/>
      <c r="E35" s="3"/>
      <c r="F35" s="4"/>
      <c r="G35" s="34"/>
      <c r="H35" s="33"/>
      <c r="I35" s="2"/>
      <c r="J35" s="3"/>
      <c r="K35" s="4"/>
      <c r="L35" s="34"/>
      <c r="M35" s="4"/>
      <c r="N35" s="3"/>
    </row>
    <row r="36" spans="1:16" x14ac:dyDescent="0.2">
      <c r="A36" s="7" t="s">
        <v>24</v>
      </c>
      <c r="C36" s="39" t="s">
        <v>25</v>
      </c>
      <c r="D36" s="21">
        <v>204639</v>
      </c>
      <c r="E36" s="3">
        <v>310000</v>
      </c>
      <c r="F36" s="4">
        <v>2.5299999999999998</v>
      </c>
      <c r="G36" s="34">
        <f t="shared" si="0"/>
        <v>784299.99999999988</v>
      </c>
      <c r="H36" s="33"/>
      <c r="I36" s="2">
        <v>204863</v>
      </c>
      <c r="J36" s="3">
        <v>310000</v>
      </c>
      <c r="K36" s="4">
        <v>2.4975000000000001</v>
      </c>
      <c r="L36" s="34">
        <f t="shared" si="1"/>
        <v>774225</v>
      </c>
      <c r="M36" s="4">
        <f t="shared" si="2"/>
        <v>3.2499999999999751E-2</v>
      </c>
      <c r="N36" s="3">
        <v>310000</v>
      </c>
      <c r="O36" s="74">
        <v>0.185</v>
      </c>
      <c r="P36" s="6" t="s">
        <v>73</v>
      </c>
    </row>
    <row r="37" spans="1:16" x14ac:dyDescent="0.2">
      <c r="A37" s="7">
        <v>36601</v>
      </c>
      <c r="C37" s="39" t="s">
        <v>26</v>
      </c>
      <c r="D37" s="21">
        <v>218529</v>
      </c>
      <c r="E37" s="3">
        <v>50000</v>
      </c>
      <c r="F37" s="4">
        <v>2.79</v>
      </c>
      <c r="G37" s="34">
        <f t="shared" si="0"/>
        <v>139500</v>
      </c>
      <c r="H37" s="33"/>
      <c r="I37" s="2">
        <v>218495</v>
      </c>
      <c r="J37" s="3">
        <v>50000</v>
      </c>
      <c r="K37" s="4">
        <v>2.83</v>
      </c>
      <c r="L37" s="34">
        <f t="shared" si="1"/>
        <v>141500</v>
      </c>
      <c r="M37" s="4">
        <f t="shared" si="2"/>
        <v>-4.0000000000000036E-2</v>
      </c>
      <c r="N37" s="3"/>
    </row>
    <row r="38" spans="1:16" x14ac:dyDescent="0.2">
      <c r="C38" s="39"/>
      <c r="D38" s="21"/>
      <c r="E38" s="3"/>
      <c r="F38" s="4"/>
      <c r="G38" s="34"/>
      <c r="H38" s="33"/>
      <c r="I38" s="2"/>
      <c r="J38" s="3"/>
      <c r="K38" s="4"/>
      <c r="L38" s="33"/>
      <c r="M38" s="4"/>
      <c r="N38" s="3"/>
      <c r="P38" s="79"/>
    </row>
    <row r="39" spans="1:16" x14ac:dyDescent="0.2">
      <c r="C39" s="39"/>
      <c r="D39" s="21"/>
      <c r="E39" s="3"/>
      <c r="F39" s="4"/>
      <c r="G39" s="34"/>
      <c r="H39" s="33"/>
      <c r="I39" s="2"/>
      <c r="J39" s="3"/>
      <c r="K39" s="4"/>
      <c r="L39" s="33"/>
      <c r="M39" s="4"/>
      <c r="N39" s="3"/>
    </row>
    <row r="40" spans="1:16" x14ac:dyDescent="0.2">
      <c r="A40" s="7">
        <v>36951</v>
      </c>
      <c r="B40" s="1" t="s">
        <v>70</v>
      </c>
      <c r="C40" s="39" t="s">
        <v>14</v>
      </c>
      <c r="D40" s="21">
        <v>207883</v>
      </c>
      <c r="E40" s="3">
        <v>10063</v>
      </c>
      <c r="F40" s="4">
        <v>2.77</v>
      </c>
      <c r="G40" s="34">
        <f t="shared" si="0"/>
        <v>27874.51</v>
      </c>
      <c r="H40" s="33"/>
      <c r="I40" s="2"/>
      <c r="J40" s="3"/>
      <c r="K40" s="4"/>
      <c r="L40" s="33"/>
      <c r="M40" s="4">
        <f t="shared" si="2"/>
        <v>2.77</v>
      </c>
      <c r="N40" s="3"/>
    </row>
    <row r="41" spans="1:16" x14ac:dyDescent="0.2">
      <c r="A41" s="7">
        <v>36586</v>
      </c>
      <c r="B41" s="1" t="s">
        <v>70</v>
      </c>
      <c r="C41" s="39"/>
      <c r="D41" s="21"/>
      <c r="E41" s="22"/>
      <c r="F41" s="23"/>
      <c r="G41" s="33"/>
      <c r="H41" s="48" t="s">
        <v>67</v>
      </c>
      <c r="I41" s="63">
        <v>20737</v>
      </c>
      <c r="J41" s="3">
        <v>12849</v>
      </c>
      <c r="K41" s="4">
        <v>2.5499999999999998</v>
      </c>
      <c r="L41" s="33">
        <f t="shared" si="1"/>
        <v>32764.949999999997</v>
      </c>
      <c r="M41" s="50">
        <f t="shared" si="2"/>
        <v>-2.5499999999999998</v>
      </c>
      <c r="N41" s="3"/>
    </row>
    <row r="42" spans="1:16" x14ac:dyDescent="0.2">
      <c r="A42" s="7">
        <v>36587</v>
      </c>
      <c r="B42" s="1" t="s">
        <v>70</v>
      </c>
      <c r="C42" s="39"/>
      <c r="H42" s="48" t="s">
        <v>67</v>
      </c>
      <c r="I42" s="63">
        <v>20737</v>
      </c>
      <c r="J42" s="1">
        <v>2849</v>
      </c>
      <c r="K42" s="23">
        <v>2.65</v>
      </c>
      <c r="L42" s="33">
        <f t="shared" si="1"/>
        <v>7549.8499999999995</v>
      </c>
      <c r="M42" s="50">
        <f t="shared" si="2"/>
        <v>-2.65</v>
      </c>
    </row>
    <row r="43" spans="1:16" x14ac:dyDescent="0.2">
      <c r="A43" s="7">
        <v>36588</v>
      </c>
      <c r="B43" s="1" t="s">
        <v>70</v>
      </c>
      <c r="C43" s="39"/>
      <c r="H43" s="48" t="s">
        <v>67</v>
      </c>
      <c r="I43" s="63">
        <v>20737</v>
      </c>
      <c r="J43" s="1">
        <v>10000</v>
      </c>
      <c r="K43" s="1">
        <v>2.73</v>
      </c>
      <c r="L43" s="33">
        <f t="shared" si="1"/>
        <v>27300</v>
      </c>
      <c r="M43" s="50">
        <f t="shared" si="2"/>
        <v>-2.73</v>
      </c>
    </row>
    <row r="44" spans="1:16" x14ac:dyDescent="0.2">
      <c r="A44" s="7">
        <v>36593</v>
      </c>
      <c r="B44" s="1" t="s">
        <v>70</v>
      </c>
      <c r="C44" s="39"/>
      <c r="H44" s="48" t="s">
        <v>67</v>
      </c>
      <c r="I44" s="63">
        <v>20737</v>
      </c>
      <c r="J44" s="1">
        <v>12849</v>
      </c>
      <c r="K44" s="1">
        <v>2.69</v>
      </c>
      <c r="L44" s="33">
        <f t="shared" si="1"/>
        <v>34563.81</v>
      </c>
      <c r="M44" s="50">
        <f t="shared" si="2"/>
        <v>-2.69</v>
      </c>
    </row>
    <row r="45" spans="1:16" x14ac:dyDescent="0.2">
      <c r="A45" s="7">
        <v>36594</v>
      </c>
      <c r="B45" s="1" t="s">
        <v>70</v>
      </c>
      <c r="C45" s="39"/>
      <c r="H45" s="48" t="s">
        <v>67</v>
      </c>
      <c r="I45" s="63">
        <v>20737</v>
      </c>
      <c r="J45" s="1">
        <v>12849</v>
      </c>
      <c r="K45" s="1">
        <v>2.68</v>
      </c>
      <c r="L45" s="33">
        <f t="shared" si="1"/>
        <v>34435.32</v>
      </c>
      <c r="M45" s="50">
        <f t="shared" si="2"/>
        <v>-2.68</v>
      </c>
    </row>
    <row r="46" spans="1:16" x14ac:dyDescent="0.2">
      <c r="A46" s="7">
        <v>36595</v>
      </c>
      <c r="B46" s="1" t="s">
        <v>70</v>
      </c>
      <c r="C46" s="39"/>
      <c r="H46" s="48" t="s">
        <v>67</v>
      </c>
      <c r="I46" s="63">
        <v>20737</v>
      </c>
      <c r="J46" s="1">
        <v>12849</v>
      </c>
      <c r="K46" s="1">
        <v>2.59</v>
      </c>
      <c r="L46" s="33">
        <f t="shared" si="1"/>
        <v>33278.909999999996</v>
      </c>
      <c r="M46" s="50">
        <f t="shared" si="2"/>
        <v>-2.59</v>
      </c>
    </row>
    <row r="47" spans="1:16" x14ac:dyDescent="0.2">
      <c r="A47" s="7" t="s">
        <v>68</v>
      </c>
      <c r="B47" s="1" t="s">
        <v>70</v>
      </c>
      <c r="C47" s="39"/>
      <c r="H47" s="48" t="s">
        <v>67</v>
      </c>
      <c r="I47" s="63">
        <v>20737</v>
      </c>
      <c r="J47" s="1">
        <v>38547</v>
      </c>
      <c r="K47" s="1">
        <v>2.67</v>
      </c>
      <c r="L47" s="33">
        <f t="shared" si="1"/>
        <v>102920.48999999999</v>
      </c>
      <c r="M47" s="50">
        <f t="shared" si="2"/>
        <v>-2.67</v>
      </c>
    </row>
    <row r="48" spans="1:16" x14ac:dyDescent="0.2">
      <c r="A48" s="7">
        <v>36599</v>
      </c>
      <c r="B48" s="1" t="s">
        <v>70</v>
      </c>
      <c r="C48" s="39"/>
      <c r="H48" s="48" t="s">
        <v>67</v>
      </c>
      <c r="I48" s="63">
        <v>20737</v>
      </c>
      <c r="J48" s="1">
        <v>5000</v>
      </c>
      <c r="K48" s="1">
        <v>2.71</v>
      </c>
      <c r="L48" s="33">
        <f t="shared" si="1"/>
        <v>13550</v>
      </c>
      <c r="M48" s="50">
        <f t="shared" si="2"/>
        <v>-2.71</v>
      </c>
    </row>
    <row r="49" spans="1:16" x14ac:dyDescent="0.2">
      <c r="A49" s="7">
        <v>36600</v>
      </c>
      <c r="B49" s="1" t="s">
        <v>70</v>
      </c>
      <c r="C49" s="39"/>
      <c r="H49" s="48" t="s">
        <v>67</v>
      </c>
      <c r="I49" s="63">
        <v>20737</v>
      </c>
      <c r="J49" s="1">
        <v>12849</v>
      </c>
      <c r="K49" s="1">
        <v>2.75</v>
      </c>
      <c r="L49" s="33">
        <f t="shared" si="1"/>
        <v>35334.75</v>
      </c>
      <c r="M49" s="50">
        <f t="shared" si="2"/>
        <v>-2.75</v>
      </c>
    </row>
    <row r="50" spans="1:16" x14ac:dyDescent="0.2">
      <c r="A50" s="7">
        <v>36601</v>
      </c>
      <c r="B50" s="1" t="s">
        <v>70</v>
      </c>
      <c r="C50" s="39"/>
      <c r="H50" s="48" t="s">
        <v>67</v>
      </c>
      <c r="I50" s="63">
        <v>20737</v>
      </c>
      <c r="J50" s="1">
        <v>12849</v>
      </c>
      <c r="K50" s="1">
        <v>2.71</v>
      </c>
      <c r="L50" s="33">
        <f t="shared" si="1"/>
        <v>34820.79</v>
      </c>
      <c r="M50" s="50">
        <f t="shared" si="2"/>
        <v>-2.71</v>
      </c>
    </row>
    <row r="51" spans="1:16" x14ac:dyDescent="0.2">
      <c r="A51" s="7">
        <v>36602</v>
      </c>
      <c r="B51" s="1" t="s">
        <v>70</v>
      </c>
      <c r="C51" s="39"/>
      <c r="H51" s="48" t="s">
        <v>67</v>
      </c>
      <c r="I51" s="63">
        <v>20737</v>
      </c>
      <c r="J51" s="1">
        <v>12849</v>
      </c>
      <c r="K51" s="1">
        <v>2.79</v>
      </c>
      <c r="L51" s="33">
        <f t="shared" si="1"/>
        <v>35848.71</v>
      </c>
      <c r="M51" s="50">
        <f t="shared" si="2"/>
        <v>-2.79</v>
      </c>
    </row>
    <row r="52" spans="1:16" x14ac:dyDescent="0.2">
      <c r="A52" s="7">
        <v>36606</v>
      </c>
      <c r="B52" s="1" t="s">
        <v>70</v>
      </c>
      <c r="C52" s="39"/>
      <c r="H52" s="48" t="s">
        <v>67</v>
      </c>
      <c r="I52" s="63">
        <v>20737</v>
      </c>
      <c r="J52" s="1">
        <v>2850</v>
      </c>
      <c r="K52" s="1">
        <v>2.65</v>
      </c>
      <c r="L52" s="33">
        <f t="shared" si="1"/>
        <v>7552.5</v>
      </c>
      <c r="M52" s="50">
        <f t="shared" si="2"/>
        <v>-2.65</v>
      </c>
    </row>
    <row r="53" spans="1:16" x14ac:dyDescent="0.2">
      <c r="A53" s="7">
        <v>36606</v>
      </c>
      <c r="B53" s="1" t="s">
        <v>70</v>
      </c>
      <c r="C53" s="39"/>
      <c r="H53" s="48" t="s">
        <v>67</v>
      </c>
      <c r="I53" s="63">
        <v>20737</v>
      </c>
      <c r="J53" s="1">
        <v>1000</v>
      </c>
      <c r="K53" s="1">
        <v>2.66</v>
      </c>
      <c r="L53" s="33">
        <f t="shared" si="1"/>
        <v>2660</v>
      </c>
      <c r="M53" s="50">
        <f t="shared" si="2"/>
        <v>-2.66</v>
      </c>
    </row>
    <row r="54" spans="1:16" x14ac:dyDescent="0.2">
      <c r="A54" s="7">
        <v>36607</v>
      </c>
      <c r="B54" s="1" t="s">
        <v>70</v>
      </c>
      <c r="C54" s="39"/>
      <c r="H54" s="48" t="s">
        <v>67</v>
      </c>
      <c r="I54" s="63">
        <v>20737</v>
      </c>
      <c r="J54" s="1">
        <v>12849</v>
      </c>
      <c r="K54" s="1">
        <v>2.66</v>
      </c>
      <c r="L54" s="33">
        <f t="shared" si="1"/>
        <v>34178.340000000004</v>
      </c>
      <c r="M54" s="50">
        <f t="shared" si="2"/>
        <v>-2.66</v>
      </c>
    </row>
    <row r="55" spans="1:16" x14ac:dyDescent="0.2">
      <c r="A55" s="7">
        <v>36608</v>
      </c>
      <c r="B55" s="1" t="s">
        <v>70</v>
      </c>
      <c r="C55" s="39"/>
      <c r="H55" s="48" t="s">
        <v>67</v>
      </c>
      <c r="I55" s="63">
        <v>20737</v>
      </c>
      <c r="J55" s="1">
        <v>2850</v>
      </c>
      <c r="K55" s="1">
        <v>2.69</v>
      </c>
      <c r="L55" s="33">
        <f t="shared" si="1"/>
        <v>7666.5</v>
      </c>
      <c r="M55" s="50">
        <f t="shared" si="2"/>
        <v>-2.69</v>
      </c>
    </row>
    <row r="56" spans="1:16" x14ac:dyDescent="0.2">
      <c r="A56" s="7">
        <v>36608</v>
      </c>
      <c r="B56" s="1" t="s">
        <v>70</v>
      </c>
      <c r="C56" s="39"/>
      <c r="H56" s="48" t="s">
        <v>67</v>
      </c>
      <c r="I56" s="63">
        <v>20737</v>
      </c>
      <c r="J56" s="1">
        <v>10000</v>
      </c>
      <c r="K56" s="1">
        <v>2.7</v>
      </c>
      <c r="L56" s="33">
        <f t="shared" si="1"/>
        <v>27000</v>
      </c>
      <c r="M56" s="50">
        <f t="shared" si="2"/>
        <v>-2.7</v>
      </c>
    </row>
    <row r="57" spans="1:16" x14ac:dyDescent="0.2">
      <c r="A57" s="7">
        <v>36613</v>
      </c>
      <c r="B57" s="1" t="s">
        <v>70</v>
      </c>
      <c r="C57" s="39"/>
      <c r="H57" s="48" t="s">
        <v>67</v>
      </c>
      <c r="I57" s="63">
        <v>20737</v>
      </c>
      <c r="J57" s="1">
        <v>2800</v>
      </c>
      <c r="K57" s="1">
        <v>2.74</v>
      </c>
      <c r="L57" s="33">
        <f t="shared" si="1"/>
        <v>7672.0000000000009</v>
      </c>
      <c r="M57" s="50">
        <f t="shared" si="2"/>
        <v>-2.74</v>
      </c>
    </row>
    <row r="58" spans="1:16" x14ac:dyDescent="0.2">
      <c r="A58" s="7">
        <v>36616</v>
      </c>
      <c r="B58" s="1" t="s">
        <v>70</v>
      </c>
      <c r="C58" s="39"/>
      <c r="H58" s="48" t="s">
        <v>67</v>
      </c>
      <c r="I58" s="63">
        <v>20737</v>
      </c>
      <c r="J58" s="1">
        <v>12849</v>
      </c>
      <c r="K58" s="1">
        <v>2.72</v>
      </c>
      <c r="L58" s="33">
        <f t="shared" si="1"/>
        <v>34949.280000000006</v>
      </c>
      <c r="M58" s="50">
        <f t="shared" si="2"/>
        <v>-2.72</v>
      </c>
    </row>
    <row r="59" spans="1:16" x14ac:dyDescent="0.2">
      <c r="A59" s="7" t="s">
        <v>69</v>
      </c>
      <c r="B59" s="1" t="s">
        <v>70</v>
      </c>
      <c r="C59" s="39"/>
      <c r="H59" s="39" t="s">
        <v>14</v>
      </c>
      <c r="I59" s="1">
        <v>213190</v>
      </c>
      <c r="J59" s="1">
        <v>230000</v>
      </c>
      <c r="K59" s="1">
        <v>2.81</v>
      </c>
      <c r="L59" s="33">
        <f t="shared" si="1"/>
        <v>646300</v>
      </c>
      <c r="M59" s="50">
        <f t="shared" si="2"/>
        <v>-2.81</v>
      </c>
    </row>
    <row r="60" spans="1:16" x14ac:dyDescent="0.2">
      <c r="K60" s="1"/>
    </row>
    <row r="61" spans="1:16" x14ac:dyDescent="0.2">
      <c r="K61" s="1"/>
      <c r="P61" s="78" t="s">
        <v>76</v>
      </c>
    </row>
    <row r="62" spans="1:16" x14ac:dyDescent="0.2">
      <c r="K62" s="1"/>
    </row>
    <row r="63" spans="1:16" x14ac:dyDescent="0.2">
      <c r="K63" s="1"/>
    </row>
    <row r="64" spans="1:16" x14ac:dyDescent="0.2">
      <c r="K64" s="1"/>
    </row>
    <row r="65" spans="11:11" x14ac:dyDescent="0.2">
      <c r="K65" s="1"/>
    </row>
    <row r="66" spans="11:11" x14ac:dyDescent="0.2">
      <c r="K66" s="1"/>
    </row>
    <row r="67" spans="11:11" x14ac:dyDescent="0.2">
      <c r="K67" s="1"/>
    </row>
    <row r="68" spans="11:11" x14ac:dyDescent="0.2">
      <c r="K68" s="1"/>
    </row>
    <row r="69" spans="11:11" x14ac:dyDescent="0.2">
      <c r="K69" s="1"/>
    </row>
    <row r="70" spans="11:11" x14ac:dyDescent="0.2">
      <c r="K70" s="1"/>
    </row>
    <row r="71" spans="11:11" x14ac:dyDescent="0.2">
      <c r="K71" s="1"/>
    </row>
    <row r="72" spans="11:11" x14ac:dyDescent="0.2">
      <c r="K72" s="1"/>
    </row>
    <row r="73" spans="11:11" x14ac:dyDescent="0.2">
      <c r="K73" s="1"/>
    </row>
    <row r="74" spans="11:11" x14ac:dyDescent="0.2">
      <c r="K74" s="1"/>
    </row>
    <row r="75" spans="11:11" x14ac:dyDescent="0.2">
      <c r="K75" s="1"/>
    </row>
    <row r="76" spans="11:11" x14ac:dyDescent="0.2">
      <c r="K76" s="1"/>
    </row>
    <row r="77" spans="11:11" x14ac:dyDescent="0.2">
      <c r="K77" s="1"/>
    </row>
    <row r="78" spans="11:11" x14ac:dyDescent="0.2">
      <c r="K78" s="1"/>
    </row>
    <row r="79" spans="11:11" x14ac:dyDescent="0.2">
      <c r="K79" s="1"/>
    </row>
    <row r="80" spans="11:11" x14ac:dyDescent="0.2">
      <c r="K80" s="1"/>
    </row>
    <row r="81" spans="11:11" x14ac:dyDescent="0.2">
      <c r="K81" s="1"/>
    </row>
    <row r="82" spans="11:11" x14ac:dyDescent="0.2">
      <c r="K82" s="1"/>
    </row>
    <row r="83" spans="11:11" x14ac:dyDescent="0.2">
      <c r="K83" s="1"/>
    </row>
    <row r="84" spans="11:11" x14ac:dyDescent="0.2">
      <c r="K84" s="1"/>
    </row>
    <row r="85" spans="11:11" x14ac:dyDescent="0.2">
      <c r="K85" s="1"/>
    </row>
    <row r="86" spans="11:11" x14ac:dyDescent="0.2">
      <c r="K86" s="1"/>
    </row>
    <row r="87" spans="11:11" x14ac:dyDescent="0.2">
      <c r="K87" s="1"/>
    </row>
    <row r="88" spans="11:11" x14ac:dyDescent="0.2">
      <c r="K88" s="1"/>
    </row>
    <row r="89" spans="11:11" x14ac:dyDescent="0.2">
      <c r="K89" s="1"/>
    </row>
    <row r="90" spans="11:11" x14ac:dyDescent="0.2">
      <c r="K90" s="1"/>
    </row>
    <row r="91" spans="11:11" x14ac:dyDescent="0.2">
      <c r="K91" s="1"/>
    </row>
    <row r="92" spans="11:11" x14ac:dyDescent="0.2">
      <c r="K92" s="1"/>
    </row>
    <row r="93" spans="11:11" x14ac:dyDescent="0.2">
      <c r="K93" s="1"/>
    </row>
    <row r="94" spans="11:11" x14ac:dyDescent="0.2">
      <c r="K94" s="1"/>
    </row>
    <row r="95" spans="11:11" x14ac:dyDescent="0.2">
      <c r="K95" s="1"/>
    </row>
    <row r="96" spans="11:11" x14ac:dyDescent="0.2">
      <c r="K96" s="1"/>
    </row>
    <row r="97" spans="11:11" x14ac:dyDescent="0.2">
      <c r="K97" s="1"/>
    </row>
    <row r="98" spans="11:11" x14ac:dyDescent="0.2">
      <c r="K98" s="1"/>
    </row>
    <row r="99" spans="11:11" x14ac:dyDescent="0.2">
      <c r="K99" s="1"/>
    </row>
    <row r="100" spans="11:11" x14ac:dyDescent="0.2">
      <c r="K100" s="1"/>
    </row>
    <row r="101" spans="11:11" x14ac:dyDescent="0.2">
      <c r="K101" s="1"/>
    </row>
    <row r="102" spans="11:11" x14ac:dyDescent="0.2">
      <c r="K102" s="1"/>
    </row>
    <row r="103" spans="11:11" x14ac:dyDescent="0.2">
      <c r="K103" s="1"/>
    </row>
    <row r="104" spans="11:11" x14ac:dyDescent="0.2">
      <c r="K104" s="1"/>
    </row>
    <row r="105" spans="11:11" x14ac:dyDescent="0.2">
      <c r="K105" s="1"/>
    </row>
    <row r="106" spans="11:11" x14ac:dyDescent="0.2">
      <c r="K106" s="1"/>
    </row>
    <row r="107" spans="11:11" x14ac:dyDescent="0.2">
      <c r="K107" s="1"/>
    </row>
    <row r="108" spans="11:11" x14ac:dyDescent="0.2">
      <c r="K108" s="1"/>
    </row>
    <row r="109" spans="11:11" x14ac:dyDescent="0.2">
      <c r="K109" s="1"/>
    </row>
    <row r="110" spans="11:11" x14ac:dyDescent="0.2">
      <c r="K110" s="1"/>
    </row>
    <row r="111" spans="11:11" x14ac:dyDescent="0.2">
      <c r="K111" s="1"/>
    </row>
    <row r="112" spans="11:11" x14ac:dyDescent="0.2">
      <c r="K112" s="1"/>
    </row>
    <row r="113" spans="11:11" x14ac:dyDescent="0.2">
      <c r="K113" s="1"/>
    </row>
    <row r="114" spans="11:11" x14ac:dyDescent="0.2">
      <c r="K114" s="1"/>
    </row>
    <row r="115" spans="11:11" x14ac:dyDescent="0.2">
      <c r="K115" s="1"/>
    </row>
    <row r="116" spans="11:11" x14ac:dyDescent="0.2">
      <c r="K116" s="1"/>
    </row>
    <row r="117" spans="11:11" x14ac:dyDescent="0.2">
      <c r="K117" s="1"/>
    </row>
    <row r="118" spans="11:11" x14ac:dyDescent="0.2">
      <c r="K118" s="1"/>
    </row>
    <row r="119" spans="11:11" x14ac:dyDescent="0.2">
      <c r="K119" s="1"/>
    </row>
    <row r="120" spans="11:11" x14ac:dyDescent="0.2">
      <c r="K120" s="1"/>
    </row>
    <row r="121" spans="11:11" x14ac:dyDescent="0.2">
      <c r="K121" s="1"/>
    </row>
    <row r="122" spans="11:11" x14ac:dyDescent="0.2">
      <c r="K122" s="1"/>
    </row>
    <row r="123" spans="11:11" x14ac:dyDescent="0.2">
      <c r="K123" s="1"/>
    </row>
    <row r="124" spans="11:11" x14ac:dyDescent="0.2">
      <c r="K124" s="1"/>
    </row>
    <row r="125" spans="11:11" x14ac:dyDescent="0.2">
      <c r="K125" s="1"/>
    </row>
    <row r="126" spans="11:11" x14ac:dyDescent="0.2">
      <c r="K126" s="1"/>
    </row>
    <row r="127" spans="11:11" x14ac:dyDescent="0.2">
      <c r="K127" s="1"/>
    </row>
    <row r="128" spans="11:11" x14ac:dyDescent="0.2">
      <c r="K128" s="1"/>
    </row>
    <row r="129" spans="11:11" x14ac:dyDescent="0.2">
      <c r="K129" s="1"/>
    </row>
    <row r="130" spans="11:11" x14ac:dyDescent="0.2">
      <c r="K130" s="1"/>
    </row>
    <row r="131" spans="11:11" x14ac:dyDescent="0.2">
      <c r="K131" s="1"/>
    </row>
    <row r="132" spans="11:11" x14ac:dyDescent="0.2">
      <c r="K132" s="1"/>
    </row>
    <row r="133" spans="11:11" x14ac:dyDescent="0.2">
      <c r="K133" s="1"/>
    </row>
    <row r="134" spans="11:11" x14ac:dyDescent="0.2">
      <c r="K134" s="1"/>
    </row>
    <row r="135" spans="11:11" x14ac:dyDescent="0.2">
      <c r="K135" s="1"/>
    </row>
    <row r="136" spans="11:11" x14ac:dyDescent="0.2">
      <c r="K136" s="1"/>
    </row>
    <row r="137" spans="11:11" x14ac:dyDescent="0.2">
      <c r="K137" s="1"/>
    </row>
    <row r="138" spans="11:11" x14ac:dyDescent="0.2">
      <c r="K138" s="1"/>
    </row>
    <row r="139" spans="11:11" x14ac:dyDescent="0.2">
      <c r="K139" s="1"/>
    </row>
    <row r="140" spans="11:11" x14ac:dyDescent="0.2">
      <c r="K140" s="1"/>
    </row>
    <row r="141" spans="11:11" x14ac:dyDescent="0.2">
      <c r="K141" s="1"/>
    </row>
    <row r="142" spans="11:11" x14ac:dyDescent="0.2">
      <c r="K142" s="1"/>
    </row>
    <row r="143" spans="11:11" x14ac:dyDescent="0.2">
      <c r="K143" s="1"/>
    </row>
    <row r="144" spans="11:11" x14ac:dyDescent="0.2">
      <c r="K144" s="1"/>
    </row>
    <row r="145" spans="11:11" x14ac:dyDescent="0.2">
      <c r="K145" s="1"/>
    </row>
    <row r="146" spans="11:11" x14ac:dyDescent="0.2">
      <c r="K146" s="1"/>
    </row>
    <row r="147" spans="11:11" x14ac:dyDescent="0.2">
      <c r="K147" s="1"/>
    </row>
    <row r="148" spans="11:11" x14ac:dyDescent="0.2">
      <c r="K148" s="1"/>
    </row>
    <row r="149" spans="11:11" x14ac:dyDescent="0.2">
      <c r="K149" s="1"/>
    </row>
    <row r="150" spans="11:11" x14ac:dyDescent="0.2">
      <c r="K150" s="1"/>
    </row>
    <row r="151" spans="11:11" x14ac:dyDescent="0.2">
      <c r="K151" s="1"/>
    </row>
    <row r="152" spans="11:11" x14ac:dyDescent="0.2">
      <c r="K152" s="1"/>
    </row>
    <row r="153" spans="11:11" x14ac:dyDescent="0.2">
      <c r="K153" s="1"/>
    </row>
    <row r="154" spans="11:11" x14ac:dyDescent="0.2">
      <c r="K154" s="1"/>
    </row>
    <row r="155" spans="11:11" x14ac:dyDescent="0.2">
      <c r="K155" s="1"/>
    </row>
    <row r="156" spans="11:11" x14ac:dyDescent="0.2">
      <c r="K156" s="1"/>
    </row>
    <row r="157" spans="11:11" x14ac:dyDescent="0.2">
      <c r="K157" s="1"/>
    </row>
    <row r="158" spans="11:11" x14ac:dyDescent="0.2">
      <c r="K158" s="1"/>
    </row>
    <row r="159" spans="11:11" x14ac:dyDescent="0.2">
      <c r="K159" s="1"/>
    </row>
    <row r="160" spans="11:11" x14ac:dyDescent="0.2">
      <c r="K160" s="1"/>
    </row>
    <row r="161" spans="11:11" x14ac:dyDescent="0.2">
      <c r="K161" s="1"/>
    </row>
    <row r="162" spans="11:11" x14ac:dyDescent="0.2">
      <c r="K162" s="1"/>
    </row>
    <row r="163" spans="11:11" x14ac:dyDescent="0.2">
      <c r="K163" s="1"/>
    </row>
    <row r="164" spans="11:11" x14ac:dyDescent="0.2">
      <c r="K164" s="1"/>
    </row>
    <row r="165" spans="11:11" x14ac:dyDescent="0.2">
      <c r="K165" s="1"/>
    </row>
    <row r="166" spans="11:11" x14ac:dyDescent="0.2">
      <c r="K166" s="1"/>
    </row>
    <row r="167" spans="11:11" x14ac:dyDescent="0.2">
      <c r="K167" s="1"/>
    </row>
    <row r="168" spans="11:11" x14ac:dyDescent="0.2">
      <c r="K168" s="1"/>
    </row>
    <row r="169" spans="11:11" x14ac:dyDescent="0.2">
      <c r="K169" s="1"/>
    </row>
    <row r="170" spans="11:11" x14ac:dyDescent="0.2">
      <c r="K170" s="1"/>
    </row>
    <row r="171" spans="11:11" x14ac:dyDescent="0.2">
      <c r="K171" s="1"/>
    </row>
    <row r="172" spans="11:11" x14ac:dyDescent="0.2">
      <c r="K172" s="1"/>
    </row>
    <row r="173" spans="11:11" x14ac:dyDescent="0.2">
      <c r="K173" s="1"/>
    </row>
    <row r="174" spans="11:11" x14ac:dyDescent="0.2">
      <c r="K174" s="1"/>
    </row>
    <row r="175" spans="11:11" x14ac:dyDescent="0.2">
      <c r="K175" s="1"/>
    </row>
    <row r="176" spans="11:11" x14ac:dyDescent="0.2">
      <c r="K176" s="1"/>
    </row>
    <row r="177" spans="11:11" x14ac:dyDescent="0.2">
      <c r="K177" s="1"/>
    </row>
    <row r="178" spans="11:11" x14ac:dyDescent="0.2">
      <c r="K178" s="1"/>
    </row>
    <row r="179" spans="11:11" x14ac:dyDescent="0.2">
      <c r="K179" s="1"/>
    </row>
    <row r="180" spans="11:11" x14ac:dyDescent="0.2">
      <c r="K180" s="1"/>
    </row>
    <row r="181" spans="11:11" x14ac:dyDescent="0.2">
      <c r="K181" s="1"/>
    </row>
    <row r="182" spans="11:11" x14ac:dyDescent="0.2">
      <c r="K182" s="1"/>
    </row>
    <row r="183" spans="11:11" x14ac:dyDescent="0.2">
      <c r="K183" s="1"/>
    </row>
    <row r="184" spans="11:11" x14ac:dyDescent="0.2">
      <c r="K184" s="1"/>
    </row>
    <row r="185" spans="11:11" x14ac:dyDescent="0.2">
      <c r="K185" s="1"/>
    </row>
    <row r="186" spans="11:11" x14ac:dyDescent="0.2">
      <c r="K186" s="1"/>
    </row>
    <row r="187" spans="11:11" x14ac:dyDescent="0.2">
      <c r="K187" s="1"/>
    </row>
    <row r="188" spans="11:11" x14ac:dyDescent="0.2">
      <c r="K188" s="1"/>
    </row>
    <row r="189" spans="11:11" x14ac:dyDescent="0.2">
      <c r="K189" s="1"/>
    </row>
    <row r="190" spans="11:11" x14ac:dyDescent="0.2">
      <c r="K190" s="1"/>
    </row>
    <row r="191" spans="11:11" x14ac:dyDescent="0.2">
      <c r="K191" s="1"/>
    </row>
    <row r="192" spans="11:11" x14ac:dyDescent="0.2">
      <c r="K192" s="1"/>
    </row>
    <row r="193" spans="11:11" x14ac:dyDescent="0.2">
      <c r="K193" s="1"/>
    </row>
    <row r="194" spans="11:11" x14ac:dyDescent="0.2">
      <c r="K194" s="1"/>
    </row>
    <row r="195" spans="11:11" x14ac:dyDescent="0.2">
      <c r="K195" s="1"/>
    </row>
    <row r="196" spans="11:11" x14ac:dyDescent="0.2">
      <c r="K196" s="1"/>
    </row>
    <row r="197" spans="11:11" x14ac:dyDescent="0.2">
      <c r="K197" s="1"/>
    </row>
    <row r="198" spans="11:11" x14ac:dyDescent="0.2">
      <c r="K198" s="1"/>
    </row>
    <row r="199" spans="11:11" x14ac:dyDescent="0.2">
      <c r="K199" s="1"/>
    </row>
    <row r="200" spans="11:11" x14ac:dyDescent="0.2">
      <c r="K200" s="1"/>
    </row>
    <row r="201" spans="11:11" x14ac:dyDescent="0.2">
      <c r="K201" s="1"/>
    </row>
    <row r="202" spans="11:11" x14ac:dyDescent="0.2">
      <c r="K202" s="1"/>
    </row>
    <row r="203" spans="11:11" x14ac:dyDescent="0.2">
      <c r="K203" s="1"/>
    </row>
    <row r="204" spans="11:11" x14ac:dyDescent="0.2">
      <c r="K204" s="1"/>
    </row>
    <row r="205" spans="11:11" x14ac:dyDescent="0.2">
      <c r="K205" s="1"/>
    </row>
    <row r="206" spans="11:11" x14ac:dyDescent="0.2">
      <c r="K206" s="1"/>
    </row>
    <row r="207" spans="11:11" x14ac:dyDescent="0.2">
      <c r="K207" s="1"/>
    </row>
    <row r="208" spans="11:11" x14ac:dyDescent="0.2">
      <c r="K208" s="1"/>
    </row>
    <row r="209" spans="11:11" x14ac:dyDescent="0.2">
      <c r="K209" s="1"/>
    </row>
    <row r="210" spans="11:11" x14ac:dyDescent="0.2">
      <c r="K210" s="1"/>
    </row>
    <row r="211" spans="11:11" x14ac:dyDescent="0.2">
      <c r="K211" s="1"/>
    </row>
    <row r="212" spans="11:11" x14ac:dyDescent="0.2">
      <c r="K212" s="1"/>
    </row>
    <row r="213" spans="11:11" x14ac:dyDescent="0.2">
      <c r="K213" s="1"/>
    </row>
    <row r="214" spans="11:11" x14ac:dyDescent="0.2">
      <c r="K214" s="1"/>
    </row>
    <row r="215" spans="11:11" x14ac:dyDescent="0.2">
      <c r="K215" s="1"/>
    </row>
    <row r="216" spans="11:11" x14ac:dyDescent="0.2">
      <c r="K216" s="1"/>
    </row>
    <row r="217" spans="11:11" x14ac:dyDescent="0.2">
      <c r="K217" s="1"/>
    </row>
    <row r="218" spans="11:11" x14ac:dyDescent="0.2">
      <c r="K218" s="1"/>
    </row>
    <row r="219" spans="11:11" x14ac:dyDescent="0.2">
      <c r="K219" s="1"/>
    </row>
    <row r="220" spans="11:11" x14ac:dyDescent="0.2">
      <c r="K220" s="1"/>
    </row>
    <row r="221" spans="11:11" x14ac:dyDescent="0.2">
      <c r="K221" s="1"/>
    </row>
    <row r="222" spans="11:11" x14ac:dyDescent="0.2">
      <c r="K222" s="1"/>
    </row>
    <row r="223" spans="11:11" x14ac:dyDescent="0.2">
      <c r="K223" s="1"/>
    </row>
    <row r="224" spans="11:11" x14ac:dyDescent="0.2">
      <c r="K224" s="1"/>
    </row>
    <row r="225" spans="11:11" x14ac:dyDescent="0.2">
      <c r="K225" s="1"/>
    </row>
    <row r="226" spans="11:11" x14ac:dyDescent="0.2">
      <c r="K226" s="1"/>
    </row>
    <row r="227" spans="11:11" x14ac:dyDescent="0.2">
      <c r="K227" s="1"/>
    </row>
    <row r="228" spans="11:11" x14ac:dyDescent="0.2">
      <c r="K228" s="1"/>
    </row>
    <row r="229" spans="11:11" x14ac:dyDescent="0.2">
      <c r="K229" s="1"/>
    </row>
    <row r="230" spans="11:11" x14ac:dyDescent="0.2">
      <c r="K230" s="1"/>
    </row>
    <row r="231" spans="11:11" x14ac:dyDescent="0.2">
      <c r="K231" s="1"/>
    </row>
    <row r="232" spans="11:11" x14ac:dyDescent="0.2">
      <c r="K232" s="1"/>
    </row>
    <row r="233" spans="11:11" x14ac:dyDescent="0.2">
      <c r="K233" s="1"/>
    </row>
    <row r="234" spans="11:11" x14ac:dyDescent="0.2">
      <c r="K234" s="1"/>
    </row>
    <row r="235" spans="11:11" x14ac:dyDescent="0.2">
      <c r="K235" s="1"/>
    </row>
    <row r="236" spans="11:11" x14ac:dyDescent="0.2">
      <c r="K236" s="1"/>
    </row>
    <row r="237" spans="11:11" x14ac:dyDescent="0.2">
      <c r="K237" s="1"/>
    </row>
    <row r="238" spans="11:11" x14ac:dyDescent="0.2">
      <c r="K238" s="1"/>
    </row>
    <row r="239" spans="11:11" x14ac:dyDescent="0.2">
      <c r="K239" s="1"/>
    </row>
    <row r="240" spans="11:11" x14ac:dyDescent="0.2">
      <c r="K240" s="1"/>
    </row>
    <row r="241" spans="11:11" x14ac:dyDescent="0.2">
      <c r="K241" s="1"/>
    </row>
    <row r="242" spans="11:11" x14ac:dyDescent="0.2">
      <c r="K242" s="1"/>
    </row>
    <row r="243" spans="11:11" x14ac:dyDescent="0.2">
      <c r="K243" s="1"/>
    </row>
    <row r="244" spans="11:11" x14ac:dyDescent="0.2">
      <c r="K244" s="1"/>
    </row>
    <row r="245" spans="11:11" x14ac:dyDescent="0.2">
      <c r="K245" s="1"/>
    </row>
    <row r="246" spans="11:11" x14ac:dyDescent="0.2">
      <c r="K246" s="1"/>
    </row>
    <row r="247" spans="11:11" x14ac:dyDescent="0.2">
      <c r="K247" s="1"/>
    </row>
    <row r="248" spans="11:11" x14ac:dyDescent="0.2">
      <c r="K248" s="1"/>
    </row>
    <row r="249" spans="11:11" x14ac:dyDescent="0.2">
      <c r="K249" s="1"/>
    </row>
    <row r="250" spans="11:11" x14ac:dyDescent="0.2">
      <c r="K250" s="1"/>
    </row>
    <row r="251" spans="11:11" x14ac:dyDescent="0.2">
      <c r="K251" s="1"/>
    </row>
    <row r="252" spans="11:11" x14ac:dyDescent="0.2">
      <c r="K252" s="1"/>
    </row>
    <row r="253" spans="11:11" x14ac:dyDescent="0.2">
      <c r="K253" s="1"/>
    </row>
    <row r="254" spans="11:11" x14ac:dyDescent="0.2">
      <c r="K254" s="1"/>
    </row>
    <row r="255" spans="11:11" x14ac:dyDescent="0.2">
      <c r="K255" s="1"/>
    </row>
    <row r="256" spans="11:11" x14ac:dyDescent="0.2">
      <c r="K256" s="1"/>
    </row>
    <row r="257" spans="11:11" x14ac:dyDescent="0.2">
      <c r="K257" s="1"/>
    </row>
    <row r="258" spans="11:11" x14ac:dyDescent="0.2">
      <c r="K258" s="1"/>
    </row>
    <row r="259" spans="11:11" x14ac:dyDescent="0.2">
      <c r="K259" s="1"/>
    </row>
    <row r="260" spans="11:11" x14ac:dyDescent="0.2">
      <c r="K260" s="1"/>
    </row>
    <row r="261" spans="11:11" x14ac:dyDescent="0.2">
      <c r="K261" s="1"/>
    </row>
    <row r="262" spans="11:11" x14ac:dyDescent="0.2">
      <c r="K262" s="1"/>
    </row>
    <row r="263" spans="11:11" x14ac:dyDescent="0.2">
      <c r="K263" s="1"/>
    </row>
    <row r="264" spans="11:11" x14ac:dyDescent="0.2">
      <c r="K264" s="1"/>
    </row>
    <row r="265" spans="11:11" x14ac:dyDescent="0.2">
      <c r="K265" s="1"/>
    </row>
    <row r="266" spans="11:11" x14ac:dyDescent="0.2">
      <c r="K266" s="1"/>
    </row>
    <row r="267" spans="11:11" x14ac:dyDescent="0.2">
      <c r="K267" s="1"/>
    </row>
    <row r="268" spans="11:11" x14ac:dyDescent="0.2">
      <c r="K268" s="1"/>
    </row>
    <row r="269" spans="11:11" x14ac:dyDescent="0.2">
      <c r="K269" s="1"/>
    </row>
    <row r="270" spans="11:11" x14ac:dyDescent="0.2">
      <c r="K270" s="1"/>
    </row>
    <row r="271" spans="11:11" x14ac:dyDescent="0.2">
      <c r="K271" s="1"/>
    </row>
    <row r="272" spans="11:11" x14ac:dyDescent="0.2">
      <c r="K272" s="1"/>
    </row>
    <row r="273" spans="11:11" x14ac:dyDescent="0.2">
      <c r="K273" s="1"/>
    </row>
    <row r="274" spans="11:11" x14ac:dyDescent="0.2">
      <c r="K274" s="1"/>
    </row>
    <row r="275" spans="11:11" x14ac:dyDescent="0.2">
      <c r="K275" s="1"/>
    </row>
    <row r="276" spans="11:11" x14ac:dyDescent="0.2">
      <c r="K276" s="1"/>
    </row>
    <row r="277" spans="11:11" x14ac:dyDescent="0.2">
      <c r="K277" s="1"/>
    </row>
    <row r="278" spans="11:11" x14ac:dyDescent="0.2">
      <c r="K278" s="1"/>
    </row>
    <row r="279" spans="11:11" x14ac:dyDescent="0.2">
      <c r="K279" s="1"/>
    </row>
    <row r="280" spans="11:11" x14ac:dyDescent="0.2">
      <c r="K280" s="1"/>
    </row>
    <row r="281" spans="11:11" x14ac:dyDescent="0.2">
      <c r="K281" s="1"/>
    </row>
    <row r="282" spans="11:11" x14ac:dyDescent="0.2">
      <c r="K282" s="1"/>
    </row>
    <row r="283" spans="11:11" x14ac:dyDescent="0.2">
      <c r="K283" s="1"/>
    </row>
    <row r="284" spans="11:11" x14ac:dyDescent="0.2">
      <c r="K284" s="1"/>
    </row>
    <row r="285" spans="11:11" x14ac:dyDescent="0.2">
      <c r="K285" s="1"/>
    </row>
    <row r="286" spans="11:11" x14ac:dyDescent="0.2">
      <c r="K286" s="1"/>
    </row>
    <row r="287" spans="11:11" x14ac:dyDescent="0.2">
      <c r="K287" s="1"/>
    </row>
    <row r="288" spans="11:11" x14ac:dyDescent="0.2">
      <c r="K288" s="1"/>
    </row>
    <row r="289" spans="11:11" x14ac:dyDescent="0.2">
      <c r="K289" s="1"/>
    </row>
    <row r="290" spans="11:11" x14ac:dyDescent="0.2">
      <c r="K290" s="1"/>
    </row>
    <row r="291" spans="11:11" x14ac:dyDescent="0.2">
      <c r="K291" s="1"/>
    </row>
    <row r="292" spans="11:11" x14ac:dyDescent="0.2">
      <c r="K292" s="1"/>
    </row>
    <row r="293" spans="11:11" x14ac:dyDescent="0.2">
      <c r="K293" s="1"/>
    </row>
    <row r="294" spans="11:11" x14ac:dyDescent="0.2">
      <c r="K294" s="1"/>
    </row>
    <row r="295" spans="11:11" x14ac:dyDescent="0.2">
      <c r="K295" s="1"/>
    </row>
    <row r="296" spans="11:11" x14ac:dyDescent="0.2">
      <c r="K296" s="1"/>
    </row>
    <row r="297" spans="11:11" x14ac:dyDescent="0.2">
      <c r="K297" s="1"/>
    </row>
    <row r="298" spans="11:11" x14ac:dyDescent="0.2">
      <c r="K298" s="1"/>
    </row>
    <row r="299" spans="11:11" x14ac:dyDescent="0.2">
      <c r="K299" s="1"/>
    </row>
    <row r="300" spans="11:11" x14ac:dyDescent="0.2">
      <c r="K300" s="1"/>
    </row>
    <row r="301" spans="11:11" x14ac:dyDescent="0.2">
      <c r="K301" s="1"/>
    </row>
    <row r="302" spans="11:11" x14ac:dyDescent="0.2">
      <c r="K302" s="1"/>
    </row>
    <row r="303" spans="11:11" x14ac:dyDescent="0.2">
      <c r="K303" s="1"/>
    </row>
    <row r="304" spans="11:11" x14ac:dyDescent="0.2">
      <c r="K304" s="1"/>
    </row>
    <row r="305" spans="11:11" x14ac:dyDescent="0.2">
      <c r="K305" s="1"/>
    </row>
    <row r="306" spans="11:11" x14ac:dyDescent="0.2">
      <c r="K306" s="1"/>
    </row>
    <row r="307" spans="11:11" x14ac:dyDescent="0.2">
      <c r="K307" s="1"/>
    </row>
    <row r="308" spans="11:11" x14ac:dyDescent="0.2">
      <c r="K308" s="1"/>
    </row>
    <row r="309" spans="11:11" x14ac:dyDescent="0.2">
      <c r="K309" s="1"/>
    </row>
    <row r="310" spans="11:11" x14ac:dyDescent="0.2">
      <c r="K310" s="1"/>
    </row>
    <row r="311" spans="11:11" x14ac:dyDescent="0.2">
      <c r="K311" s="1"/>
    </row>
    <row r="312" spans="11:11" x14ac:dyDescent="0.2">
      <c r="K312" s="1"/>
    </row>
    <row r="313" spans="11:11" x14ac:dyDescent="0.2">
      <c r="K313" s="1"/>
    </row>
    <row r="314" spans="11:11" x14ac:dyDescent="0.2">
      <c r="K314" s="1"/>
    </row>
    <row r="315" spans="11:11" x14ac:dyDescent="0.2">
      <c r="K315" s="1"/>
    </row>
    <row r="316" spans="11:11" x14ac:dyDescent="0.2">
      <c r="K316" s="1"/>
    </row>
    <row r="317" spans="11:11" x14ac:dyDescent="0.2">
      <c r="K317" s="1"/>
    </row>
    <row r="318" spans="11:11" x14ac:dyDescent="0.2">
      <c r="K318" s="1"/>
    </row>
    <row r="319" spans="11:11" x14ac:dyDescent="0.2">
      <c r="K319" s="1"/>
    </row>
    <row r="320" spans="11:11" x14ac:dyDescent="0.2">
      <c r="K320" s="1"/>
    </row>
    <row r="321" spans="11:11" x14ac:dyDescent="0.2">
      <c r="K321" s="1"/>
    </row>
    <row r="322" spans="11:11" x14ac:dyDescent="0.2">
      <c r="K322" s="1"/>
    </row>
    <row r="323" spans="11:11" x14ac:dyDescent="0.2">
      <c r="K323" s="1"/>
    </row>
    <row r="324" spans="11:11" x14ac:dyDescent="0.2">
      <c r="K324" s="1"/>
    </row>
    <row r="325" spans="11:11" x14ac:dyDescent="0.2">
      <c r="K325" s="1"/>
    </row>
    <row r="326" spans="11:11" x14ac:dyDescent="0.2">
      <c r="K326" s="1"/>
    </row>
    <row r="327" spans="11:11" x14ac:dyDescent="0.2">
      <c r="K327" s="1"/>
    </row>
    <row r="328" spans="11:11" x14ac:dyDescent="0.2">
      <c r="K328" s="1"/>
    </row>
    <row r="329" spans="11:11" x14ac:dyDescent="0.2">
      <c r="K329" s="1"/>
    </row>
    <row r="330" spans="11:11" x14ac:dyDescent="0.2">
      <c r="K330" s="1"/>
    </row>
    <row r="331" spans="11:11" x14ac:dyDescent="0.2">
      <c r="K331" s="1"/>
    </row>
    <row r="332" spans="11:11" x14ac:dyDescent="0.2">
      <c r="K332" s="1"/>
    </row>
    <row r="333" spans="11:11" x14ac:dyDescent="0.2">
      <c r="K333" s="1"/>
    </row>
    <row r="334" spans="11:11" x14ac:dyDescent="0.2">
      <c r="K334" s="1"/>
    </row>
    <row r="335" spans="11:11" x14ac:dyDescent="0.2">
      <c r="K335" s="1"/>
    </row>
    <row r="336" spans="11:11" x14ac:dyDescent="0.2">
      <c r="K336" s="1"/>
    </row>
    <row r="337" spans="11:11" x14ac:dyDescent="0.2">
      <c r="K337" s="1"/>
    </row>
    <row r="338" spans="11:11" x14ac:dyDescent="0.2">
      <c r="K338" s="1"/>
    </row>
    <row r="339" spans="11:11" x14ac:dyDescent="0.2">
      <c r="K339" s="1"/>
    </row>
    <row r="340" spans="11:11" x14ac:dyDescent="0.2">
      <c r="K340" s="1"/>
    </row>
    <row r="341" spans="11:11" x14ac:dyDescent="0.2">
      <c r="K341" s="1"/>
    </row>
    <row r="342" spans="11:11" x14ac:dyDescent="0.2">
      <c r="K342" s="1"/>
    </row>
    <row r="343" spans="11:11" x14ac:dyDescent="0.2">
      <c r="K343" s="1"/>
    </row>
    <row r="344" spans="11:11" x14ac:dyDescent="0.2">
      <c r="K344" s="1"/>
    </row>
    <row r="345" spans="11:11" x14ac:dyDescent="0.2">
      <c r="K345" s="1"/>
    </row>
    <row r="346" spans="11:11" x14ac:dyDescent="0.2">
      <c r="K346" s="1"/>
    </row>
    <row r="347" spans="11:11" x14ac:dyDescent="0.2">
      <c r="K347" s="1"/>
    </row>
    <row r="348" spans="11:11" x14ac:dyDescent="0.2">
      <c r="K348" s="1"/>
    </row>
    <row r="349" spans="11:11" x14ac:dyDescent="0.2">
      <c r="K349" s="1"/>
    </row>
    <row r="350" spans="11:11" x14ac:dyDescent="0.2">
      <c r="K350" s="1"/>
    </row>
    <row r="351" spans="11:11" x14ac:dyDescent="0.2">
      <c r="K351" s="1"/>
    </row>
    <row r="352" spans="11:11" x14ac:dyDescent="0.2">
      <c r="K352" s="1"/>
    </row>
    <row r="353" spans="11:11" x14ac:dyDescent="0.2">
      <c r="K353" s="1"/>
    </row>
    <row r="354" spans="11:11" x14ac:dyDescent="0.2">
      <c r="K354" s="1"/>
    </row>
    <row r="355" spans="11:11" x14ac:dyDescent="0.2">
      <c r="K355" s="1"/>
    </row>
    <row r="356" spans="11:11" x14ac:dyDescent="0.2">
      <c r="K356" s="1"/>
    </row>
    <row r="357" spans="11:11" x14ac:dyDescent="0.2">
      <c r="K357" s="1"/>
    </row>
    <row r="358" spans="11:11" x14ac:dyDescent="0.2">
      <c r="K358" s="1"/>
    </row>
    <row r="359" spans="11:11" x14ac:dyDescent="0.2">
      <c r="K359" s="1"/>
    </row>
    <row r="360" spans="11:11" x14ac:dyDescent="0.2">
      <c r="K360" s="1"/>
    </row>
    <row r="361" spans="11:11" x14ac:dyDescent="0.2">
      <c r="K361" s="1"/>
    </row>
    <row r="362" spans="11:11" x14ac:dyDescent="0.2">
      <c r="K362" s="1"/>
    </row>
    <row r="363" spans="11:11" x14ac:dyDescent="0.2">
      <c r="K363" s="1"/>
    </row>
    <row r="364" spans="11:11" x14ac:dyDescent="0.2">
      <c r="K364" s="1"/>
    </row>
    <row r="365" spans="11:11" x14ac:dyDescent="0.2">
      <c r="K365" s="1"/>
    </row>
    <row r="366" spans="11:11" x14ac:dyDescent="0.2">
      <c r="K366" s="1"/>
    </row>
    <row r="367" spans="11:11" x14ac:dyDescent="0.2">
      <c r="K367" s="1"/>
    </row>
    <row r="368" spans="11:11" x14ac:dyDescent="0.2">
      <c r="K368" s="1"/>
    </row>
    <row r="369" spans="11:11" x14ac:dyDescent="0.2">
      <c r="K369" s="1"/>
    </row>
    <row r="370" spans="11:11" x14ac:dyDescent="0.2">
      <c r="K370" s="1"/>
    </row>
    <row r="371" spans="11:11" x14ac:dyDescent="0.2">
      <c r="K371" s="1"/>
    </row>
    <row r="372" spans="11:11" x14ac:dyDescent="0.2">
      <c r="K372" s="1"/>
    </row>
    <row r="373" spans="11:11" x14ac:dyDescent="0.2">
      <c r="K373" s="1"/>
    </row>
    <row r="374" spans="11:11" x14ac:dyDescent="0.2">
      <c r="K374" s="1"/>
    </row>
    <row r="375" spans="11:11" x14ac:dyDescent="0.2">
      <c r="K375" s="1"/>
    </row>
    <row r="376" spans="11:11" x14ac:dyDescent="0.2">
      <c r="K376" s="1"/>
    </row>
    <row r="377" spans="11:11" x14ac:dyDescent="0.2">
      <c r="K377" s="1"/>
    </row>
    <row r="378" spans="11:11" x14ac:dyDescent="0.2">
      <c r="K378" s="1"/>
    </row>
    <row r="379" spans="11:11" x14ac:dyDescent="0.2">
      <c r="K379" s="1"/>
    </row>
    <row r="380" spans="11:11" x14ac:dyDescent="0.2">
      <c r="K380" s="1"/>
    </row>
    <row r="381" spans="11:11" x14ac:dyDescent="0.2">
      <c r="K381" s="1"/>
    </row>
    <row r="382" spans="11:11" x14ac:dyDescent="0.2">
      <c r="K382" s="1"/>
    </row>
    <row r="383" spans="11:11" x14ac:dyDescent="0.2">
      <c r="K383" s="1"/>
    </row>
    <row r="384" spans="11:11" x14ac:dyDescent="0.2">
      <c r="K384" s="1"/>
    </row>
    <row r="385" spans="11:11" x14ac:dyDescent="0.2">
      <c r="K385" s="1"/>
    </row>
    <row r="386" spans="11:11" x14ac:dyDescent="0.2">
      <c r="K386" s="1"/>
    </row>
    <row r="387" spans="11:11" x14ac:dyDescent="0.2">
      <c r="K387" s="1"/>
    </row>
    <row r="388" spans="11:11" x14ac:dyDescent="0.2">
      <c r="K388" s="1"/>
    </row>
    <row r="389" spans="11:11" x14ac:dyDescent="0.2">
      <c r="K389" s="1"/>
    </row>
    <row r="390" spans="11:11" x14ac:dyDescent="0.2">
      <c r="K390" s="1"/>
    </row>
    <row r="391" spans="11:11" x14ac:dyDescent="0.2">
      <c r="K391" s="1"/>
    </row>
    <row r="392" spans="11:11" x14ac:dyDescent="0.2">
      <c r="K392" s="1"/>
    </row>
    <row r="393" spans="11:11" x14ac:dyDescent="0.2">
      <c r="K393" s="1"/>
    </row>
    <row r="394" spans="11:11" x14ac:dyDescent="0.2">
      <c r="K394" s="1"/>
    </row>
    <row r="395" spans="11:11" x14ac:dyDescent="0.2">
      <c r="K395" s="1"/>
    </row>
    <row r="396" spans="11:11" x14ac:dyDescent="0.2">
      <c r="K396" s="1"/>
    </row>
    <row r="397" spans="11:11" x14ac:dyDescent="0.2">
      <c r="K397" s="1"/>
    </row>
    <row r="398" spans="11:11" x14ac:dyDescent="0.2">
      <c r="K398" s="1"/>
    </row>
    <row r="399" spans="11:11" x14ac:dyDescent="0.2">
      <c r="K399" s="1"/>
    </row>
    <row r="400" spans="11:11" x14ac:dyDescent="0.2">
      <c r="K400" s="1"/>
    </row>
    <row r="401" spans="11:11" x14ac:dyDescent="0.2">
      <c r="K401" s="1"/>
    </row>
    <row r="402" spans="11:11" x14ac:dyDescent="0.2">
      <c r="K402" s="1"/>
    </row>
    <row r="403" spans="11:11" x14ac:dyDescent="0.2">
      <c r="K403" s="1"/>
    </row>
    <row r="404" spans="11:11" x14ac:dyDescent="0.2">
      <c r="K404" s="1"/>
    </row>
    <row r="405" spans="11:11" x14ac:dyDescent="0.2">
      <c r="K405" s="1"/>
    </row>
    <row r="406" spans="11:11" x14ac:dyDescent="0.2">
      <c r="K406" s="1"/>
    </row>
    <row r="407" spans="11:11" x14ac:dyDescent="0.2">
      <c r="K407" s="1"/>
    </row>
    <row r="408" spans="11:11" x14ac:dyDescent="0.2">
      <c r="K408" s="1"/>
    </row>
    <row r="409" spans="11:11" x14ac:dyDescent="0.2">
      <c r="K409" s="1"/>
    </row>
    <row r="410" spans="11:11" x14ac:dyDescent="0.2">
      <c r="K410" s="1"/>
    </row>
    <row r="411" spans="11:11" x14ac:dyDescent="0.2">
      <c r="K411" s="1"/>
    </row>
    <row r="412" spans="11:11" x14ac:dyDescent="0.2">
      <c r="K412" s="1"/>
    </row>
    <row r="413" spans="11:11" x14ac:dyDescent="0.2">
      <c r="K413" s="1"/>
    </row>
    <row r="414" spans="11:11" x14ac:dyDescent="0.2">
      <c r="K414" s="1"/>
    </row>
    <row r="415" spans="11:11" x14ac:dyDescent="0.2">
      <c r="K415" s="1"/>
    </row>
    <row r="416" spans="11:11" x14ac:dyDescent="0.2">
      <c r="K416" s="1"/>
    </row>
    <row r="417" spans="11:11" x14ac:dyDescent="0.2">
      <c r="K417" s="1"/>
    </row>
    <row r="418" spans="11:11" x14ac:dyDescent="0.2">
      <c r="K418" s="1"/>
    </row>
    <row r="419" spans="11:11" x14ac:dyDescent="0.2">
      <c r="K419" s="1"/>
    </row>
    <row r="420" spans="11:11" x14ac:dyDescent="0.2">
      <c r="K420" s="1"/>
    </row>
    <row r="421" spans="11:11" x14ac:dyDescent="0.2">
      <c r="K421" s="1"/>
    </row>
    <row r="422" spans="11:11" x14ac:dyDescent="0.2">
      <c r="K422" s="1"/>
    </row>
    <row r="423" spans="11:11" x14ac:dyDescent="0.2">
      <c r="K423" s="1"/>
    </row>
    <row r="424" spans="11:11" x14ac:dyDescent="0.2">
      <c r="K424" s="1"/>
    </row>
    <row r="425" spans="11:11" x14ac:dyDescent="0.2">
      <c r="K425" s="1"/>
    </row>
    <row r="426" spans="11:11" x14ac:dyDescent="0.2">
      <c r="K426" s="1"/>
    </row>
    <row r="427" spans="11:11" x14ac:dyDescent="0.2">
      <c r="K427" s="1"/>
    </row>
    <row r="428" spans="11:11" x14ac:dyDescent="0.2">
      <c r="K428" s="1"/>
    </row>
    <row r="429" spans="11:11" x14ac:dyDescent="0.2">
      <c r="K429" s="1"/>
    </row>
    <row r="430" spans="11:11" x14ac:dyDescent="0.2">
      <c r="K430" s="1"/>
    </row>
    <row r="431" spans="11:11" x14ac:dyDescent="0.2">
      <c r="K431" s="1"/>
    </row>
    <row r="432" spans="11:11" x14ac:dyDescent="0.2">
      <c r="K432" s="1"/>
    </row>
    <row r="433" spans="11:11" x14ac:dyDescent="0.2">
      <c r="K433" s="1"/>
    </row>
    <row r="434" spans="11:11" x14ac:dyDescent="0.2">
      <c r="K434" s="1"/>
    </row>
    <row r="435" spans="11:11" x14ac:dyDescent="0.2">
      <c r="K435" s="1"/>
    </row>
    <row r="436" spans="11:11" x14ac:dyDescent="0.2">
      <c r="K436" s="1"/>
    </row>
    <row r="437" spans="11:11" x14ac:dyDescent="0.2">
      <c r="K437" s="1"/>
    </row>
    <row r="438" spans="11:11" x14ac:dyDescent="0.2">
      <c r="K438" s="1"/>
    </row>
    <row r="439" spans="11:11" x14ac:dyDescent="0.2">
      <c r="K439" s="1"/>
    </row>
    <row r="440" spans="11:11" x14ac:dyDescent="0.2">
      <c r="K440" s="1"/>
    </row>
    <row r="441" spans="11:11" x14ac:dyDescent="0.2">
      <c r="K441" s="1"/>
    </row>
    <row r="442" spans="11:11" x14ac:dyDescent="0.2">
      <c r="K442" s="1"/>
    </row>
    <row r="443" spans="11:11" x14ac:dyDescent="0.2">
      <c r="K443" s="1"/>
    </row>
    <row r="444" spans="11:11" x14ac:dyDescent="0.2">
      <c r="K444" s="1"/>
    </row>
    <row r="445" spans="11:11" x14ac:dyDescent="0.2">
      <c r="K445" s="1"/>
    </row>
    <row r="446" spans="11:11" x14ac:dyDescent="0.2">
      <c r="K446" s="1"/>
    </row>
    <row r="447" spans="11:11" x14ac:dyDescent="0.2">
      <c r="K447" s="1"/>
    </row>
    <row r="448" spans="11:11" x14ac:dyDescent="0.2">
      <c r="K448" s="1"/>
    </row>
    <row r="449" spans="11:11" x14ac:dyDescent="0.2">
      <c r="K449" s="1"/>
    </row>
    <row r="450" spans="11:11" x14ac:dyDescent="0.2">
      <c r="K450" s="1"/>
    </row>
    <row r="451" spans="11:11" x14ac:dyDescent="0.2">
      <c r="K451" s="1"/>
    </row>
    <row r="452" spans="11:11" x14ac:dyDescent="0.2">
      <c r="K452" s="1"/>
    </row>
    <row r="453" spans="11:11" x14ac:dyDescent="0.2">
      <c r="K453" s="1"/>
    </row>
    <row r="454" spans="11:11" x14ac:dyDescent="0.2">
      <c r="K454" s="1"/>
    </row>
    <row r="455" spans="11:11" x14ac:dyDescent="0.2">
      <c r="K455" s="1"/>
    </row>
    <row r="456" spans="11:11" x14ac:dyDescent="0.2">
      <c r="K456" s="1"/>
    </row>
    <row r="457" spans="11:11" x14ac:dyDescent="0.2">
      <c r="K457" s="1"/>
    </row>
    <row r="458" spans="11:11" x14ac:dyDescent="0.2">
      <c r="K458" s="1"/>
    </row>
    <row r="459" spans="11:11" x14ac:dyDescent="0.2">
      <c r="K459" s="1"/>
    </row>
    <row r="460" spans="11:11" x14ac:dyDescent="0.2">
      <c r="K460" s="1"/>
    </row>
    <row r="461" spans="11:11" x14ac:dyDescent="0.2">
      <c r="K461" s="1"/>
    </row>
    <row r="462" spans="11:11" x14ac:dyDescent="0.2">
      <c r="K462" s="1"/>
    </row>
    <row r="463" spans="11:11" x14ac:dyDescent="0.2">
      <c r="K463" s="1"/>
    </row>
    <row r="464" spans="11:11" x14ac:dyDescent="0.2">
      <c r="K464" s="1"/>
    </row>
    <row r="465" spans="11:11" x14ac:dyDescent="0.2">
      <c r="K465" s="1"/>
    </row>
    <row r="466" spans="11:11" x14ac:dyDescent="0.2">
      <c r="K466" s="1"/>
    </row>
    <row r="467" spans="11:11" x14ac:dyDescent="0.2">
      <c r="K467" s="1"/>
    </row>
    <row r="468" spans="11:11" x14ac:dyDescent="0.2">
      <c r="K468" s="1"/>
    </row>
    <row r="469" spans="11:11" x14ac:dyDescent="0.2">
      <c r="K469" s="1"/>
    </row>
    <row r="470" spans="11:11" x14ac:dyDescent="0.2">
      <c r="K470" s="1"/>
    </row>
    <row r="471" spans="11:11" x14ac:dyDescent="0.2">
      <c r="K471" s="1"/>
    </row>
    <row r="472" spans="11:11" x14ac:dyDescent="0.2">
      <c r="K472" s="1"/>
    </row>
    <row r="473" spans="11:11" x14ac:dyDescent="0.2">
      <c r="K473" s="1"/>
    </row>
    <row r="474" spans="11:11" x14ac:dyDescent="0.2">
      <c r="K474" s="1"/>
    </row>
    <row r="475" spans="11:11" x14ac:dyDescent="0.2">
      <c r="K475" s="1"/>
    </row>
    <row r="476" spans="11:11" x14ac:dyDescent="0.2">
      <c r="K476" s="1"/>
    </row>
    <row r="477" spans="11:11" x14ac:dyDescent="0.2">
      <c r="K477" s="1"/>
    </row>
    <row r="478" spans="11:11" x14ac:dyDescent="0.2">
      <c r="K478" s="1"/>
    </row>
    <row r="479" spans="11:11" x14ac:dyDescent="0.2">
      <c r="K479" s="1"/>
    </row>
    <row r="480" spans="11:11" x14ac:dyDescent="0.2">
      <c r="K480" s="1"/>
    </row>
    <row r="481" spans="11:11" x14ac:dyDescent="0.2">
      <c r="K481" s="1"/>
    </row>
    <row r="482" spans="11:11" x14ac:dyDescent="0.2">
      <c r="K482" s="1"/>
    </row>
    <row r="483" spans="11:11" x14ac:dyDescent="0.2">
      <c r="K483" s="1"/>
    </row>
    <row r="484" spans="11:11" x14ac:dyDescent="0.2">
      <c r="K484" s="1"/>
    </row>
    <row r="485" spans="11:11" x14ac:dyDescent="0.2">
      <c r="K485" s="1"/>
    </row>
    <row r="486" spans="11:11" x14ac:dyDescent="0.2">
      <c r="K486" s="1"/>
    </row>
    <row r="487" spans="11:11" x14ac:dyDescent="0.2">
      <c r="K487" s="1"/>
    </row>
    <row r="488" spans="11:11" x14ac:dyDescent="0.2">
      <c r="K488" s="1"/>
    </row>
    <row r="489" spans="11:11" x14ac:dyDescent="0.2">
      <c r="K489" s="1"/>
    </row>
    <row r="490" spans="11:11" x14ac:dyDescent="0.2">
      <c r="K490" s="1"/>
    </row>
    <row r="491" spans="11:11" x14ac:dyDescent="0.2">
      <c r="K491" s="1"/>
    </row>
    <row r="492" spans="11:11" x14ac:dyDescent="0.2">
      <c r="K492" s="1"/>
    </row>
    <row r="493" spans="11:11" x14ac:dyDescent="0.2">
      <c r="K493" s="1"/>
    </row>
    <row r="494" spans="11:11" x14ac:dyDescent="0.2">
      <c r="K494" s="1"/>
    </row>
    <row r="495" spans="11:11" x14ac:dyDescent="0.2">
      <c r="K495" s="1"/>
    </row>
    <row r="496" spans="11:11" x14ac:dyDescent="0.2">
      <c r="K496" s="1"/>
    </row>
    <row r="497" spans="11:11" x14ac:dyDescent="0.2">
      <c r="K497" s="1"/>
    </row>
    <row r="498" spans="11:11" x14ac:dyDescent="0.2">
      <c r="K498" s="1"/>
    </row>
    <row r="499" spans="11:11" x14ac:dyDescent="0.2">
      <c r="K499" s="1"/>
    </row>
    <row r="500" spans="11:11" x14ac:dyDescent="0.2">
      <c r="K500" s="1"/>
    </row>
    <row r="501" spans="11:11" x14ac:dyDescent="0.2">
      <c r="K501" s="1"/>
    </row>
    <row r="502" spans="11:11" x14ac:dyDescent="0.2">
      <c r="K502" s="1"/>
    </row>
    <row r="503" spans="11:11" x14ac:dyDescent="0.2">
      <c r="K503" s="1"/>
    </row>
    <row r="504" spans="11:11" x14ac:dyDescent="0.2">
      <c r="K504" s="1"/>
    </row>
    <row r="505" spans="11:11" x14ac:dyDescent="0.2">
      <c r="K505" s="1"/>
    </row>
    <row r="506" spans="11:11" x14ac:dyDescent="0.2">
      <c r="K506" s="1"/>
    </row>
    <row r="507" spans="11:11" x14ac:dyDescent="0.2">
      <c r="K507" s="1"/>
    </row>
    <row r="508" spans="11:11" x14ac:dyDescent="0.2">
      <c r="K508" s="1"/>
    </row>
    <row r="509" spans="11:11" x14ac:dyDescent="0.2">
      <c r="K509" s="1"/>
    </row>
    <row r="510" spans="11:11" x14ac:dyDescent="0.2">
      <c r="K510" s="1"/>
    </row>
    <row r="511" spans="11:11" x14ac:dyDescent="0.2">
      <c r="K511" s="1"/>
    </row>
    <row r="512" spans="11:11" x14ac:dyDescent="0.2">
      <c r="K512" s="1"/>
    </row>
    <row r="513" spans="11:11" x14ac:dyDescent="0.2">
      <c r="K513" s="1"/>
    </row>
    <row r="514" spans="11:11" x14ac:dyDescent="0.2">
      <c r="K514" s="1"/>
    </row>
    <row r="515" spans="11:11" x14ac:dyDescent="0.2">
      <c r="K515" s="1"/>
    </row>
    <row r="516" spans="11:11" x14ac:dyDescent="0.2">
      <c r="K516" s="1"/>
    </row>
    <row r="517" spans="11:11" x14ac:dyDescent="0.2">
      <c r="K517" s="1"/>
    </row>
    <row r="518" spans="11:11" x14ac:dyDescent="0.2">
      <c r="K518" s="1"/>
    </row>
    <row r="519" spans="11:11" x14ac:dyDescent="0.2">
      <c r="K519" s="1"/>
    </row>
    <row r="520" spans="11:11" x14ac:dyDescent="0.2">
      <c r="K520" s="1"/>
    </row>
    <row r="521" spans="11:11" x14ac:dyDescent="0.2">
      <c r="K521" s="1"/>
    </row>
    <row r="522" spans="11:11" x14ac:dyDescent="0.2">
      <c r="K522" s="1"/>
    </row>
    <row r="523" spans="11:11" x14ac:dyDescent="0.2">
      <c r="K523" s="1"/>
    </row>
    <row r="524" spans="11:11" x14ac:dyDescent="0.2">
      <c r="K524" s="1"/>
    </row>
    <row r="525" spans="11:11" x14ac:dyDescent="0.2">
      <c r="K525" s="1"/>
    </row>
    <row r="526" spans="11:11" x14ac:dyDescent="0.2">
      <c r="K526" s="1"/>
    </row>
    <row r="527" spans="11:11" x14ac:dyDescent="0.2">
      <c r="K527" s="1"/>
    </row>
    <row r="528" spans="11:11" x14ac:dyDescent="0.2">
      <c r="K528" s="1"/>
    </row>
    <row r="529" spans="11:11" x14ac:dyDescent="0.2">
      <c r="K529" s="1"/>
    </row>
    <row r="530" spans="11:11" x14ac:dyDescent="0.2">
      <c r="K530" s="1"/>
    </row>
    <row r="531" spans="11:11" x14ac:dyDescent="0.2">
      <c r="K531" s="1"/>
    </row>
    <row r="532" spans="11:11" x14ac:dyDescent="0.2">
      <c r="K532" s="1"/>
    </row>
    <row r="533" spans="11:11" x14ac:dyDescent="0.2">
      <c r="K533" s="1"/>
    </row>
    <row r="534" spans="11:11" x14ac:dyDescent="0.2">
      <c r="K534" s="1"/>
    </row>
    <row r="535" spans="11:11" x14ac:dyDescent="0.2">
      <c r="K535" s="1"/>
    </row>
    <row r="536" spans="11:11" x14ac:dyDescent="0.2">
      <c r="K536" s="1"/>
    </row>
    <row r="537" spans="11:11" x14ac:dyDescent="0.2">
      <c r="K537" s="1"/>
    </row>
    <row r="538" spans="11:11" x14ac:dyDescent="0.2">
      <c r="K538" s="1"/>
    </row>
    <row r="539" spans="11:11" x14ac:dyDescent="0.2">
      <c r="K539" s="1"/>
    </row>
    <row r="540" spans="11:11" x14ac:dyDescent="0.2">
      <c r="K540" s="1"/>
    </row>
    <row r="541" spans="11:11" x14ac:dyDescent="0.2">
      <c r="K541" s="1"/>
    </row>
    <row r="542" spans="11:11" x14ac:dyDescent="0.2">
      <c r="K542" s="1"/>
    </row>
    <row r="543" spans="11:11" x14ac:dyDescent="0.2">
      <c r="K543" s="1"/>
    </row>
    <row r="544" spans="11:11" x14ac:dyDescent="0.2">
      <c r="K544" s="1"/>
    </row>
    <row r="545" spans="11:11" x14ac:dyDescent="0.2">
      <c r="K545" s="1"/>
    </row>
    <row r="546" spans="11:11" x14ac:dyDescent="0.2">
      <c r="K546" s="1"/>
    </row>
    <row r="547" spans="11:11" x14ac:dyDescent="0.2">
      <c r="K547" s="1"/>
    </row>
    <row r="548" spans="11:11" x14ac:dyDescent="0.2">
      <c r="K548" s="1"/>
    </row>
    <row r="549" spans="11:11" x14ac:dyDescent="0.2">
      <c r="K549" s="1"/>
    </row>
    <row r="550" spans="11:11" x14ac:dyDescent="0.2">
      <c r="K550" s="1"/>
    </row>
    <row r="551" spans="11:11" x14ac:dyDescent="0.2">
      <c r="K551" s="1"/>
    </row>
    <row r="552" spans="11:11" x14ac:dyDescent="0.2">
      <c r="K552" s="1"/>
    </row>
    <row r="553" spans="11:11" x14ac:dyDescent="0.2">
      <c r="K553" s="1"/>
    </row>
    <row r="554" spans="11:11" x14ac:dyDescent="0.2">
      <c r="K554" s="1"/>
    </row>
    <row r="555" spans="11:11" x14ac:dyDescent="0.2">
      <c r="K555" s="1"/>
    </row>
    <row r="556" spans="11:11" x14ac:dyDescent="0.2">
      <c r="K556" s="1"/>
    </row>
    <row r="557" spans="11:11" x14ac:dyDescent="0.2">
      <c r="K557" s="1"/>
    </row>
    <row r="558" spans="11:11" x14ac:dyDescent="0.2">
      <c r="K558" s="1"/>
    </row>
    <row r="559" spans="11:11" x14ac:dyDescent="0.2">
      <c r="K559" s="1"/>
    </row>
    <row r="560" spans="11:11" x14ac:dyDescent="0.2">
      <c r="K560" s="1"/>
    </row>
    <row r="561" spans="11:11" x14ac:dyDescent="0.2">
      <c r="K561" s="1"/>
    </row>
    <row r="562" spans="11:11" x14ac:dyDescent="0.2">
      <c r="K562" s="1"/>
    </row>
    <row r="563" spans="11:11" x14ac:dyDescent="0.2">
      <c r="K563" s="1"/>
    </row>
    <row r="564" spans="11:11" x14ac:dyDescent="0.2">
      <c r="K564" s="1"/>
    </row>
    <row r="565" spans="11:11" x14ac:dyDescent="0.2">
      <c r="K565" s="1"/>
    </row>
    <row r="566" spans="11:11" x14ac:dyDescent="0.2">
      <c r="K566" s="1"/>
    </row>
    <row r="567" spans="11:11" x14ac:dyDescent="0.2">
      <c r="K567" s="1"/>
    </row>
    <row r="568" spans="11:11" x14ac:dyDescent="0.2">
      <c r="K568" s="1"/>
    </row>
    <row r="569" spans="11:11" x14ac:dyDescent="0.2">
      <c r="K569" s="1"/>
    </row>
    <row r="570" spans="11:11" x14ac:dyDescent="0.2">
      <c r="K570" s="1"/>
    </row>
    <row r="571" spans="11:11" x14ac:dyDescent="0.2">
      <c r="K571" s="1"/>
    </row>
    <row r="572" spans="11:11" x14ac:dyDescent="0.2">
      <c r="K572" s="1"/>
    </row>
    <row r="573" spans="11:11" x14ac:dyDescent="0.2">
      <c r="K573" s="1"/>
    </row>
    <row r="574" spans="11:11" x14ac:dyDescent="0.2">
      <c r="K574" s="1"/>
    </row>
    <row r="575" spans="11:11" x14ac:dyDescent="0.2">
      <c r="K575" s="1"/>
    </row>
    <row r="576" spans="11:11" x14ac:dyDescent="0.2">
      <c r="K576" s="1"/>
    </row>
    <row r="577" spans="11:11" x14ac:dyDescent="0.2">
      <c r="K577" s="1"/>
    </row>
    <row r="578" spans="11:11" x14ac:dyDescent="0.2">
      <c r="K578" s="1"/>
    </row>
    <row r="579" spans="11:11" x14ac:dyDescent="0.2">
      <c r="K579" s="1"/>
    </row>
    <row r="580" spans="11:11" x14ac:dyDescent="0.2">
      <c r="K580" s="1"/>
    </row>
    <row r="581" spans="11:11" x14ac:dyDescent="0.2">
      <c r="K581" s="1"/>
    </row>
    <row r="582" spans="11:11" x14ac:dyDescent="0.2">
      <c r="K582" s="1"/>
    </row>
    <row r="583" spans="11:11" x14ac:dyDescent="0.2">
      <c r="K583" s="1"/>
    </row>
    <row r="584" spans="11:11" x14ac:dyDescent="0.2">
      <c r="K584" s="1"/>
    </row>
    <row r="585" spans="11:11" x14ac:dyDescent="0.2">
      <c r="K585" s="1"/>
    </row>
    <row r="586" spans="11:11" x14ac:dyDescent="0.2">
      <c r="K586" s="1"/>
    </row>
    <row r="587" spans="11:11" x14ac:dyDescent="0.2">
      <c r="K587" s="1"/>
    </row>
    <row r="588" spans="11:11" x14ac:dyDescent="0.2">
      <c r="K588" s="1"/>
    </row>
    <row r="589" spans="11:11" x14ac:dyDescent="0.2">
      <c r="K589" s="1"/>
    </row>
    <row r="590" spans="11:11" x14ac:dyDescent="0.2">
      <c r="K590" s="1"/>
    </row>
    <row r="591" spans="11:11" x14ac:dyDescent="0.2">
      <c r="K591" s="1"/>
    </row>
    <row r="592" spans="11:11" x14ac:dyDescent="0.2">
      <c r="K592" s="1"/>
    </row>
    <row r="593" spans="11:11" x14ac:dyDescent="0.2">
      <c r="K593" s="1"/>
    </row>
    <row r="594" spans="11:11" x14ac:dyDescent="0.2">
      <c r="K594" s="1"/>
    </row>
    <row r="595" spans="11:11" x14ac:dyDescent="0.2">
      <c r="K595" s="1"/>
    </row>
    <row r="596" spans="11:11" x14ac:dyDescent="0.2">
      <c r="K596" s="1"/>
    </row>
    <row r="597" spans="11:11" x14ac:dyDescent="0.2">
      <c r="K597" s="1"/>
    </row>
    <row r="598" spans="11:11" x14ac:dyDescent="0.2">
      <c r="K598" s="1"/>
    </row>
    <row r="599" spans="11:11" x14ac:dyDescent="0.2">
      <c r="K599" s="1"/>
    </row>
    <row r="600" spans="11:11" x14ac:dyDescent="0.2">
      <c r="K600" s="1"/>
    </row>
    <row r="601" spans="11:11" x14ac:dyDescent="0.2">
      <c r="K601" s="1"/>
    </row>
    <row r="602" spans="11:11" x14ac:dyDescent="0.2">
      <c r="K602" s="1"/>
    </row>
    <row r="603" spans="11:11" x14ac:dyDescent="0.2">
      <c r="K603" s="1"/>
    </row>
    <row r="604" spans="11:11" x14ac:dyDescent="0.2">
      <c r="K604" s="1"/>
    </row>
    <row r="605" spans="11:11" x14ac:dyDescent="0.2">
      <c r="K605" s="1"/>
    </row>
    <row r="606" spans="11:11" x14ac:dyDescent="0.2">
      <c r="K606" s="1"/>
    </row>
    <row r="607" spans="11:11" x14ac:dyDescent="0.2">
      <c r="K607" s="1"/>
    </row>
    <row r="608" spans="11:11" x14ac:dyDescent="0.2">
      <c r="K608" s="1"/>
    </row>
    <row r="609" spans="11:11" x14ac:dyDescent="0.2">
      <c r="K609" s="1"/>
    </row>
    <row r="610" spans="11:11" x14ac:dyDescent="0.2">
      <c r="K610" s="1"/>
    </row>
    <row r="611" spans="11:11" x14ac:dyDescent="0.2">
      <c r="K611" s="1"/>
    </row>
    <row r="612" spans="11:11" x14ac:dyDescent="0.2">
      <c r="K612" s="1"/>
    </row>
    <row r="613" spans="11:11" x14ac:dyDescent="0.2">
      <c r="K613" s="1"/>
    </row>
    <row r="614" spans="11:11" x14ac:dyDescent="0.2">
      <c r="K614" s="1"/>
    </row>
    <row r="615" spans="11:11" x14ac:dyDescent="0.2">
      <c r="K615" s="1"/>
    </row>
    <row r="616" spans="11:11" x14ac:dyDescent="0.2">
      <c r="K616" s="1"/>
    </row>
    <row r="617" spans="11:11" x14ac:dyDescent="0.2">
      <c r="K617" s="1"/>
    </row>
    <row r="618" spans="11:11" x14ac:dyDescent="0.2">
      <c r="K618" s="1"/>
    </row>
    <row r="619" spans="11:11" x14ac:dyDescent="0.2">
      <c r="K619" s="1"/>
    </row>
    <row r="620" spans="11:11" x14ac:dyDescent="0.2">
      <c r="K620" s="1"/>
    </row>
    <row r="621" spans="11:11" x14ac:dyDescent="0.2">
      <c r="K621" s="1"/>
    </row>
    <row r="622" spans="11:11" x14ac:dyDescent="0.2">
      <c r="K622" s="1"/>
    </row>
    <row r="623" spans="11:11" x14ac:dyDescent="0.2">
      <c r="K623" s="1"/>
    </row>
    <row r="624" spans="11:11" x14ac:dyDescent="0.2">
      <c r="K624" s="1"/>
    </row>
    <row r="625" spans="11:11" x14ac:dyDescent="0.2">
      <c r="K625" s="1"/>
    </row>
    <row r="626" spans="11:11" x14ac:dyDescent="0.2">
      <c r="K626" s="1"/>
    </row>
    <row r="627" spans="11:11" x14ac:dyDescent="0.2">
      <c r="K627" s="1"/>
    </row>
    <row r="628" spans="11:11" x14ac:dyDescent="0.2">
      <c r="K628" s="1"/>
    </row>
    <row r="629" spans="11:11" x14ac:dyDescent="0.2">
      <c r="K629" s="1"/>
    </row>
    <row r="630" spans="11:11" x14ac:dyDescent="0.2">
      <c r="K630" s="1"/>
    </row>
    <row r="631" spans="11:11" x14ac:dyDescent="0.2">
      <c r="K631" s="1"/>
    </row>
    <row r="632" spans="11:11" x14ac:dyDescent="0.2">
      <c r="K632" s="1"/>
    </row>
    <row r="633" spans="11:11" x14ac:dyDescent="0.2">
      <c r="K633" s="1"/>
    </row>
    <row r="634" spans="11:11" x14ac:dyDescent="0.2">
      <c r="K634" s="1"/>
    </row>
    <row r="635" spans="11:11" x14ac:dyDescent="0.2">
      <c r="K635" s="1"/>
    </row>
    <row r="636" spans="11:11" x14ac:dyDescent="0.2">
      <c r="K636" s="1"/>
    </row>
    <row r="637" spans="11:11" x14ac:dyDescent="0.2">
      <c r="K637" s="1"/>
    </row>
    <row r="638" spans="11:11" x14ac:dyDescent="0.2">
      <c r="K638" s="1"/>
    </row>
    <row r="639" spans="11:11" x14ac:dyDescent="0.2">
      <c r="K639" s="1"/>
    </row>
    <row r="640" spans="11:11" x14ac:dyDescent="0.2">
      <c r="K640" s="1"/>
    </row>
    <row r="641" spans="11:11" x14ac:dyDescent="0.2">
      <c r="K641" s="1"/>
    </row>
    <row r="642" spans="11:11" x14ac:dyDescent="0.2">
      <c r="K642" s="1"/>
    </row>
    <row r="643" spans="11:11" x14ac:dyDescent="0.2">
      <c r="K643" s="1"/>
    </row>
    <row r="644" spans="11:11" x14ac:dyDescent="0.2">
      <c r="K644" s="1"/>
    </row>
    <row r="645" spans="11:11" x14ac:dyDescent="0.2">
      <c r="K645" s="1"/>
    </row>
    <row r="646" spans="11:11" x14ac:dyDescent="0.2">
      <c r="K646" s="1"/>
    </row>
    <row r="647" spans="11:11" x14ac:dyDescent="0.2">
      <c r="K647" s="1"/>
    </row>
    <row r="648" spans="11:11" x14ac:dyDescent="0.2">
      <c r="K648" s="1"/>
    </row>
    <row r="649" spans="11:11" x14ac:dyDescent="0.2">
      <c r="K649" s="1"/>
    </row>
    <row r="650" spans="11:11" x14ac:dyDescent="0.2">
      <c r="K650" s="1"/>
    </row>
    <row r="651" spans="11:11" x14ac:dyDescent="0.2">
      <c r="K651" s="1"/>
    </row>
    <row r="652" spans="11:11" x14ac:dyDescent="0.2">
      <c r="K652" s="1"/>
    </row>
    <row r="653" spans="11:11" x14ac:dyDescent="0.2">
      <c r="K653" s="1"/>
    </row>
    <row r="654" spans="11:11" x14ac:dyDescent="0.2">
      <c r="K654" s="1"/>
    </row>
    <row r="655" spans="11:11" x14ac:dyDescent="0.2">
      <c r="K655" s="1"/>
    </row>
    <row r="656" spans="11:11" x14ac:dyDescent="0.2">
      <c r="K656" s="1"/>
    </row>
    <row r="657" spans="11:11" x14ac:dyDescent="0.2">
      <c r="K657" s="1"/>
    </row>
    <row r="658" spans="11:11" x14ac:dyDescent="0.2">
      <c r="K658" s="1"/>
    </row>
    <row r="659" spans="11:11" x14ac:dyDescent="0.2">
      <c r="K659" s="1"/>
    </row>
    <row r="660" spans="11:11" x14ac:dyDescent="0.2">
      <c r="K660" s="1"/>
    </row>
    <row r="661" spans="11:11" x14ac:dyDescent="0.2">
      <c r="K661" s="1"/>
    </row>
    <row r="662" spans="11:11" x14ac:dyDescent="0.2">
      <c r="K662" s="1"/>
    </row>
    <row r="663" spans="11:11" x14ac:dyDescent="0.2">
      <c r="K663" s="1"/>
    </row>
    <row r="664" spans="11:11" x14ac:dyDescent="0.2">
      <c r="K664" s="1"/>
    </row>
    <row r="665" spans="11:11" x14ac:dyDescent="0.2">
      <c r="K665" s="1"/>
    </row>
    <row r="666" spans="11:11" x14ac:dyDescent="0.2">
      <c r="K666" s="1"/>
    </row>
    <row r="667" spans="11:11" x14ac:dyDescent="0.2">
      <c r="K667" s="1"/>
    </row>
    <row r="668" spans="11:11" x14ac:dyDescent="0.2">
      <c r="K668" s="1"/>
    </row>
    <row r="669" spans="11:11" x14ac:dyDescent="0.2">
      <c r="K669" s="1"/>
    </row>
    <row r="670" spans="11:11" x14ac:dyDescent="0.2">
      <c r="K670" s="1"/>
    </row>
    <row r="671" spans="11:11" x14ac:dyDescent="0.2">
      <c r="K671" s="1"/>
    </row>
    <row r="672" spans="11:11" x14ac:dyDescent="0.2">
      <c r="K672" s="1"/>
    </row>
    <row r="673" spans="11:11" x14ac:dyDescent="0.2">
      <c r="K673" s="1"/>
    </row>
    <row r="674" spans="11:11" x14ac:dyDescent="0.2">
      <c r="K674" s="1"/>
    </row>
    <row r="675" spans="11:11" x14ac:dyDescent="0.2">
      <c r="K675" s="1"/>
    </row>
    <row r="676" spans="11:11" x14ac:dyDescent="0.2">
      <c r="K676" s="1"/>
    </row>
    <row r="677" spans="11:11" x14ac:dyDescent="0.2">
      <c r="K677" s="1"/>
    </row>
    <row r="678" spans="11:11" x14ac:dyDescent="0.2">
      <c r="K678" s="1"/>
    </row>
    <row r="679" spans="11:11" x14ac:dyDescent="0.2">
      <c r="K679" s="1"/>
    </row>
    <row r="680" spans="11:11" x14ac:dyDescent="0.2">
      <c r="K680" s="1"/>
    </row>
    <row r="681" spans="11:11" x14ac:dyDescent="0.2">
      <c r="K681" s="1"/>
    </row>
    <row r="682" spans="11:11" x14ac:dyDescent="0.2">
      <c r="K682" s="1"/>
    </row>
    <row r="683" spans="11:11" x14ac:dyDescent="0.2">
      <c r="K683" s="1"/>
    </row>
    <row r="684" spans="11:11" x14ac:dyDescent="0.2">
      <c r="K684" s="1"/>
    </row>
    <row r="685" spans="11:11" x14ac:dyDescent="0.2">
      <c r="K685" s="1"/>
    </row>
    <row r="686" spans="11:11" x14ac:dyDescent="0.2">
      <c r="K686" s="1"/>
    </row>
    <row r="687" spans="11:11" x14ac:dyDescent="0.2">
      <c r="K687" s="1"/>
    </row>
    <row r="688" spans="11:11" x14ac:dyDescent="0.2">
      <c r="K688" s="1"/>
    </row>
    <row r="689" spans="11:11" x14ac:dyDescent="0.2">
      <c r="K689" s="1"/>
    </row>
    <row r="690" spans="11:11" x14ac:dyDescent="0.2">
      <c r="K690" s="1"/>
    </row>
    <row r="691" spans="11:11" x14ac:dyDescent="0.2">
      <c r="K691" s="1"/>
    </row>
    <row r="692" spans="11:11" x14ac:dyDescent="0.2">
      <c r="K692" s="1"/>
    </row>
    <row r="693" spans="11:11" x14ac:dyDescent="0.2">
      <c r="K693" s="1"/>
    </row>
    <row r="694" spans="11:11" x14ac:dyDescent="0.2">
      <c r="K694" s="1"/>
    </row>
    <row r="695" spans="11:11" x14ac:dyDescent="0.2">
      <c r="K695" s="1"/>
    </row>
    <row r="696" spans="11:11" x14ac:dyDescent="0.2">
      <c r="K696" s="1"/>
    </row>
    <row r="697" spans="11:11" x14ac:dyDescent="0.2">
      <c r="K697" s="1"/>
    </row>
    <row r="698" spans="11:11" x14ac:dyDescent="0.2">
      <c r="K698" s="1"/>
    </row>
    <row r="699" spans="11:11" x14ac:dyDescent="0.2">
      <c r="K699" s="1"/>
    </row>
    <row r="700" spans="11:11" x14ac:dyDescent="0.2">
      <c r="K700" s="1"/>
    </row>
    <row r="701" spans="11:11" x14ac:dyDescent="0.2">
      <c r="K701" s="1"/>
    </row>
    <row r="702" spans="11:11" x14ac:dyDescent="0.2">
      <c r="K702" s="1"/>
    </row>
    <row r="703" spans="11:11" x14ac:dyDescent="0.2">
      <c r="K703" s="1"/>
    </row>
    <row r="704" spans="11:11" x14ac:dyDescent="0.2">
      <c r="K704" s="1"/>
    </row>
    <row r="705" spans="11:11" x14ac:dyDescent="0.2">
      <c r="K705" s="1"/>
    </row>
    <row r="706" spans="11:11" x14ac:dyDescent="0.2">
      <c r="K706" s="1"/>
    </row>
    <row r="707" spans="11:11" x14ac:dyDescent="0.2">
      <c r="K707" s="1"/>
    </row>
    <row r="708" spans="11:11" x14ac:dyDescent="0.2">
      <c r="K708" s="1"/>
    </row>
    <row r="709" spans="11:11" x14ac:dyDescent="0.2">
      <c r="K709" s="1"/>
    </row>
    <row r="710" spans="11:11" x14ac:dyDescent="0.2">
      <c r="K710" s="1"/>
    </row>
    <row r="711" spans="11:11" x14ac:dyDescent="0.2">
      <c r="K711" s="1"/>
    </row>
    <row r="712" spans="11:11" x14ac:dyDescent="0.2">
      <c r="K712" s="1"/>
    </row>
    <row r="713" spans="11:11" x14ac:dyDescent="0.2">
      <c r="K713" s="1"/>
    </row>
    <row r="714" spans="11:11" x14ac:dyDescent="0.2">
      <c r="K714" s="1"/>
    </row>
    <row r="715" spans="11:11" x14ac:dyDescent="0.2">
      <c r="K715" s="1"/>
    </row>
    <row r="716" spans="11:11" x14ac:dyDescent="0.2">
      <c r="K716" s="1"/>
    </row>
    <row r="717" spans="11:11" x14ac:dyDescent="0.2">
      <c r="K717" s="1"/>
    </row>
    <row r="718" spans="11:11" x14ac:dyDescent="0.2">
      <c r="K718" s="1"/>
    </row>
    <row r="719" spans="11:11" x14ac:dyDescent="0.2">
      <c r="K719" s="1"/>
    </row>
    <row r="720" spans="11:11" x14ac:dyDescent="0.2">
      <c r="K720" s="1"/>
    </row>
    <row r="721" spans="11:11" x14ac:dyDescent="0.2">
      <c r="K721" s="1"/>
    </row>
    <row r="722" spans="11:11" x14ac:dyDescent="0.2">
      <c r="K722" s="1"/>
    </row>
    <row r="723" spans="11:11" x14ac:dyDescent="0.2">
      <c r="K723" s="1"/>
    </row>
    <row r="724" spans="11:11" x14ac:dyDescent="0.2">
      <c r="K724" s="1"/>
    </row>
    <row r="725" spans="11:11" x14ac:dyDescent="0.2">
      <c r="K725" s="1"/>
    </row>
    <row r="726" spans="11:11" x14ac:dyDescent="0.2">
      <c r="K726" s="1"/>
    </row>
    <row r="727" spans="11:11" x14ac:dyDescent="0.2">
      <c r="K727" s="1"/>
    </row>
    <row r="728" spans="11:11" x14ac:dyDescent="0.2">
      <c r="K728" s="1"/>
    </row>
    <row r="729" spans="11:11" x14ac:dyDescent="0.2">
      <c r="K729" s="1"/>
    </row>
    <row r="730" spans="11:11" x14ac:dyDescent="0.2">
      <c r="K730" s="1"/>
    </row>
    <row r="731" spans="11:11" x14ac:dyDescent="0.2">
      <c r="K731" s="1"/>
    </row>
    <row r="732" spans="11:11" x14ac:dyDescent="0.2">
      <c r="K732" s="1"/>
    </row>
    <row r="733" spans="11:11" x14ac:dyDescent="0.2">
      <c r="K733" s="1"/>
    </row>
    <row r="734" spans="11:11" x14ac:dyDescent="0.2">
      <c r="K734" s="1"/>
    </row>
    <row r="735" spans="11:11" x14ac:dyDescent="0.2">
      <c r="K735" s="1"/>
    </row>
    <row r="736" spans="11:11" x14ac:dyDescent="0.2">
      <c r="K736" s="1"/>
    </row>
    <row r="737" spans="11:11" x14ac:dyDescent="0.2">
      <c r="K737" s="1"/>
    </row>
    <row r="738" spans="11:11" x14ac:dyDescent="0.2">
      <c r="K738" s="1"/>
    </row>
    <row r="739" spans="11:11" x14ac:dyDescent="0.2">
      <c r="K739" s="1"/>
    </row>
    <row r="740" spans="11:11" x14ac:dyDescent="0.2">
      <c r="K740" s="1"/>
    </row>
    <row r="741" spans="11:11" x14ac:dyDescent="0.2">
      <c r="K741" s="1"/>
    </row>
    <row r="742" spans="11:11" x14ac:dyDescent="0.2">
      <c r="K742" s="1"/>
    </row>
    <row r="743" spans="11:11" x14ac:dyDescent="0.2">
      <c r="K743" s="1"/>
    </row>
    <row r="744" spans="11:11" x14ac:dyDescent="0.2">
      <c r="K744" s="1"/>
    </row>
    <row r="745" spans="11:11" x14ac:dyDescent="0.2">
      <c r="K745" s="1"/>
    </row>
    <row r="746" spans="11:11" x14ac:dyDescent="0.2">
      <c r="K746" s="1"/>
    </row>
    <row r="747" spans="11:11" x14ac:dyDescent="0.2">
      <c r="K747" s="1"/>
    </row>
    <row r="748" spans="11:11" x14ac:dyDescent="0.2">
      <c r="K748" s="1"/>
    </row>
    <row r="749" spans="11:11" x14ac:dyDescent="0.2">
      <c r="K749" s="1"/>
    </row>
    <row r="750" spans="11:11" x14ac:dyDescent="0.2">
      <c r="K750" s="1"/>
    </row>
    <row r="751" spans="11:11" x14ac:dyDescent="0.2">
      <c r="K751" s="1"/>
    </row>
    <row r="752" spans="11:11" x14ac:dyDescent="0.2">
      <c r="K752" s="1"/>
    </row>
    <row r="753" spans="11:11" x14ac:dyDescent="0.2">
      <c r="K753" s="1"/>
    </row>
    <row r="754" spans="11:11" x14ac:dyDescent="0.2">
      <c r="K754" s="1"/>
    </row>
    <row r="755" spans="11:11" x14ac:dyDescent="0.2">
      <c r="K755" s="1"/>
    </row>
    <row r="756" spans="11:11" x14ac:dyDescent="0.2">
      <c r="K756" s="1"/>
    </row>
    <row r="757" spans="11:11" x14ac:dyDescent="0.2">
      <c r="K757" s="1"/>
    </row>
    <row r="758" spans="11:11" x14ac:dyDescent="0.2">
      <c r="K758" s="1"/>
    </row>
    <row r="759" spans="11:11" x14ac:dyDescent="0.2">
      <c r="K759" s="1"/>
    </row>
    <row r="760" spans="11:11" x14ac:dyDescent="0.2">
      <c r="K760" s="1"/>
    </row>
    <row r="761" spans="11:11" x14ac:dyDescent="0.2">
      <c r="K761" s="1"/>
    </row>
    <row r="762" spans="11:11" x14ac:dyDescent="0.2">
      <c r="K762" s="1"/>
    </row>
    <row r="763" spans="11:11" x14ac:dyDescent="0.2">
      <c r="K763" s="1"/>
    </row>
    <row r="764" spans="11:11" x14ac:dyDescent="0.2">
      <c r="K764" s="1"/>
    </row>
    <row r="765" spans="11:11" x14ac:dyDescent="0.2">
      <c r="K765" s="1"/>
    </row>
    <row r="766" spans="11:11" x14ac:dyDescent="0.2">
      <c r="K766" s="1"/>
    </row>
    <row r="767" spans="11:11" x14ac:dyDescent="0.2">
      <c r="K767" s="1"/>
    </row>
    <row r="768" spans="11:11" x14ac:dyDescent="0.2">
      <c r="K768" s="1"/>
    </row>
    <row r="769" spans="11:11" x14ac:dyDescent="0.2">
      <c r="K769" s="1"/>
    </row>
    <row r="770" spans="11:11" x14ac:dyDescent="0.2">
      <c r="K770" s="1"/>
    </row>
    <row r="771" spans="11:11" x14ac:dyDescent="0.2">
      <c r="K771" s="1"/>
    </row>
    <row r="772" spans="11:11" x14ac:dyDescent="0.2">
      <c r="K772" s="1"/>
    </row>
    <row r="773" spans="11:11" x14ac:dyDescent="0.2">
      <c r="K773" s="1"/>
    </row>
    <row r="774" spans="11:11" x14ac:dyDescent="0.2">
      <c r="K774" s="1"/>
    </row>
    <row r="775" spans="11:11" x14ac:dyDescent="0.2">
      <c r="K775" s="1"/>
    </row>
    <row r="776" spans="11:11" x14ac:dyDescent="0.2">
      <c r="K776" s="1"/>
    </row>
    <row r="777" spans="11:11" x14ac:dyDescent="0.2">
      <c r="K777" s="1"/>
    </row>
    <row r="778" spans="11:11" x14ac:dyDescent="0.2">
      <c r="K778" s="1"/>
    </row>
    <row r="779" spans="11:11" x14ac:dyDescent="0.2">
      <c r="K779" s="1"/>
    </row>
    <row r="780" spans="11:11" x14ac:dyDescent="0.2">
      <c r="K780" s="1"/>
    </row>
    <row r="781" spans="11:11" x14ac:dyDescent="0.2">
      <c r="K781" s="1"/>
    </row>
    <row r="782" spans="11:11" x14ac:dyDescent="0.2">
      <c r="K782" s="1"/>
    </row>
    <row r="783" spans="11:11" x14ac:dyDescent="0.2">
      <c r="K783" s="1"/>
    </row>
    <row r="784" spans="11:11" x14ac:dyDescent="0.2">
      <c r="K784" s="1"/>
    </row>
    <row r="785" spans="11:11" x14ac:dyDescent="0.2">
      <c r="K785" s="1"/>
    </row>
    <row r="786" spans="11:11" x14ac:dyDescent="0.2">
      <c r="K786" s="1"/>
    </row>
    <row r="787" spans="11:11" x14ac:dyDescent="0.2">
      <c r="K787" s="1"/>
    </row>
    <row r="788" spans="11:11" x14ac:dyDescent="0.2">
      <c r="K788" s="1"/>
    </row>
    <row r="789" spans="11:11" x14ac:dyDescent="0.2">
      <c r="K789" s="1"/>
    </row>
    <row r="790" spans="11:11" x14ac:dyDescent="0.2">
      <c r="K790" s="1"/>
    </row>
    <row r="791" spans="11:11" x14ac:dyDescent="0.2">
      <c r="K791" s="1"/>
    </row>
    <row r="792" spans="11:11" x14ac:dyDescent="0.2">
      <c r="K792" s="1"/>
    </row>
    <row r="793" spans="11:11" x14ac:dyDescent="0.2">
      <c r="K793" s="1"/>
    </row>
    <row r="794" spans="11:11" x14ac:dyDescent="0.2">
      <c r="K794" s="1"/>
    </row>
    <row r="795" spans="11:11" x14ac:dyDescent="0.2">
      <c r="K795" s="1"/>
    </row>
    <row r="796" spans="11:11" x14ac:dyDescent="0.2">
      <c r="K796" s="1"/>
    </row>
    <row r="797" spans="11:11" x14ac:dyDescent="0.2">
      <c r="K797" s="1"/>
    </row>
    <row r="798" spans="11:11" x14ac:dyDescent="0.2">
      <c r="K798" s="1"/>
    </row>
    <row r="799" spans="11:11" x14ac:dyDescent="0.2">
      <c r="K799" s="1"/>
    </row>
    <row r="800" spans="11:11" x14ac:dyDescent="0.2">
      <c r="K800" s="1"/>
    </row>
    <row r="801" spans="11:11" x14ac:dyDescent="0.2">
      <c r="K801" s="1"/>
    </row>
    <row r="802" spans="11:11" x14ac:dyDescent="0.2">
      <c r="K802" s="1"/>
    </row>
    <row r="803" spans="11:11" x14ac:dyDescent="0.2">
      <c r="K803" s="1"/>
    </row>
    <row r="804" spans="11:11" x14ac:dyDescent="0.2">
      <c r="K804" s="1"/>
    </row>
    <row r="805" spans="11:11" x14ac:dyDescent="0.2">
      <c r="K805" s="1"/>
    </row>
    <row r="806" spans="11:11" x14ac:dyDescent="0.2">
      <c r="K806" s="1"/>
    </row>
    <row r="807" spans="11:11" x14ac:dyDescent="0.2">
      <c r="K807" s="1"/>
    </row>
    <row r="808" spans="11:11" x14ac:dyDescent="0.2">
      <c r="K808" s="1"/>
    </row>
    <row r="809" spans="11:11" x14ac:dyDescent="0.2">
      <c r="K809" s="1"/>
    </row>
    <row r="810" spans="11:11" x14ac:dyDescent="0.2">
      <c r="K810" s="1"/>
    </row>
    <row r="811" spans="11:11" x14ac:dyDescent="0.2">
      <c r="K811" s="1"/>
    </row>
    <row r="812" spans="11:11" x14ac:dyDescent="0.2">
      <c r="K812" s="1"/>
    </row>
    <row r="813" spans="11:11" x14ac:dyDescent="0.2">
      <c r="K813" s="1"/>
    </row>
    <row r="814" spans="11:11" x14ac:dyDescent="0.2">
      <c r="K814" s="1"/>
    </row>
    <row r="815" spans="11:11" x14ac:dyDescent="0.2">
      <c r="K815" s="1"/>
    </row>
    <row r="816" spans="11:11" x14ac:dyDescent="0.2">
      <c r="K816" s="1"/>
    </row>
    <row r="817" spans="11:11" x14ac:dyDescent="0.2">
      <c r="K817" s="1"/>
    </row>
    <row r="818" spans="11:11" x14ac:dyDescent="0.2">
      <c r="K818" s="1"/>
    </row>
    <row r="819" spans="11:11" x14ac:dyDescent="0.2">
      <c r="K819" s="1"/>
    </row>
    <row r="820" spans="11:11" x14ac:dyDescent="0.2">
      <c r="K820" s="1"/>
    </row>
    <row r="821" spans="11:11" x14ac:dyDescent="0.2">
      <c r="K821" s="1"/>
    </row>
    <row r="822" spans="11:11" x14ac:dyDescent="0.2">
      <c r="K822" s="1"/>
    </row>
    <row r="823" spans="11:11" x14ac:dyDescent="0.2">
      <c r="K823" s="1"/>
    </row>
    <row r="824" spans="11:11" x14ac:dyDescent="0.2">
      <c r="K824" s="1"/>
    </row>
    <row r="825" spans="11:11" x14ac:dyDescent="0.2">
      <c r="K825" s="1"/>
    </row>
    <row r="826" spans="11:11" x14ac:dyDescent="0.2">
      <c r="K826" s="1"/>
    </row>
    <row r="827" spans="11:11" x14ac:dyDescent="0.2">
      <c r="K827" s="1"/>
    </row>
    <row r="828" spans="11:11" x14ac:dyDescent="0.2">
      <c r="K828" s="1"/>
    </row>
    <row r="829" spans="11:11" x14ac:dyDescent="0.2">
      <c r="K829" s="1"/>
    </row>
    <row r="830" spans="11:11" x14ac:dyDescent="0.2">
      <c r="K830" s="1"/>
    </row>
    <row r="831" spans="11:11" x14ac:dyDescent="0.2">
      <c r="K831" s="1"/>
    </row>
    <row r="832" spans="11:11" x14ac:dyDescent="0.2">
      <c r="K832" s="1"/>
    </row>
    <row r="833" spans="11:11" x14ac:dyDescent="0.2">
      <c r="K833" s="1"/>
    </row>
    <row r="834" spans="11:11" x14ac:dyDescent="0.2">
      <c r="K834" s="1"/>
    </row>
    <row r="835" spans="11:11" x14ac:dyDescent="0.2">
      <c r="K835" s="1"/>
    </row>
    <row r="836" spans="11:11" x14ac:dyDescent="0.2">
      <c r="K836" s="1"/>
    </row>
    <row r="837" spans="11:11" x14ac:dyDescent="0.2">
      <c r="K837" s="1"/>
    </row>
    <row r="838" spans="11:11" x14ac:dyDescent="0.2">
      <c r="K838" s="1"/>
    </row>
    <row r="839" spans="11:11" x14ac:dyDescent="0.2">
      <c r="K839" s="1"/>
    </row>
    <row r="840" spans="11:11" x14ac:dyDescent="0.2">
      <c r="K840" s="1"/>
    </row>
    <row r="841" spans="11:11" x14ac:dyDescent="0.2">
      <c r="K841" s="1"/>
    </row>
    <row r="842" spans="11:11" x14ac:dyDescent="0.2">
      <c r="K842" s="1"/>
    </row>
    <row r="843" spans="11:11" x14ac:dyDescent="0.2">
      <c r="K843" s="1"/>
    </row>
    <row r="844" spans="11:11" x14ac:dyDescent="0.2">
      <c r="K844" s="1"/>
    </row>
    <row r="845" spans="11:11" x14ac:dyDescent="0.2">
      <c r="K845" s="1"/>
    </row>
    <row r="846" spans="11:11" x14ac:dyDescent="0.2">
      <c r="K846" s="1"/>
    </row>
    <row r="847" spans="11:11" x14ac:dyDescent="0.2">
      <c r="K847" s="1"/>
    </row>
    <row r="848" spans="11:11" x14ac:dyDescent="0.2">
      <c r="K848" s="1"/>
    </row>
    <row r="849" spans="11:11" x14ac:dyDescent="0.2">
      <c r="K849" s="1"/>
    </row>
    <row r="850" spans="11:11" x14ac:dyDescent="0.2">
      <c r="K850" s="1"/>
    </row>
    <row r="851" spans="11:11" x14ac:dyDescent="0.2">
      <c r="K851" s="1"/>
    </row>
    <row r="852" spans="11:11" x14ac:dyDescent="0.2">
      <c r="K852" s="1"/>
    </row>
    <row r="853" spans="11:11" x14ac:dyDescent="0.2">
      <c r="K853" s="1"/>
    </row>
    <row r="854" spans="11:11" x14ac:dyDescent="0.2">
      <c r="K854" s="1"/>
    </row>
    <row r="855" spans="11:11" x14ac:dyDescent="0.2">
      <c r="K855" s="1"/>
    </row>
    <row r="856" spans="11:11" x14ac:dyDescent="0.2">
      <c r="K856" s="1"/>
    </row>
    <row r="857" spans="11:11" x14ac:dyDescent="0.2">
      <c r="K857" s="1"/>
    </row>
    <row r="858" spans="11:11" x14ac:dyDescent="0.2">
      <c r="K858" s="1"/>
    </row>
    <row r="859" spans="11:11" x14ac:dyDescent="0.2">
      <c r="K859" s="1"/>
    </row>
    <row r="860" spans="11:11" x14ac:dyDescent="0.2">
      <c r="K860" s="1"/>
    </row>
    <row r="861" spans="11:11" x14ac:dyDescent="0.2">
      <c r="K861" s="1"/>
    </row>
    <row r="862" spans="11:11" x14ac:dyDescent="0.2">
      <c r="K862" s="1"/>
    </row>
    <row r="863" spans="11:11" x14ac:dyDescent="0.2">
      <c r="K863" s="1"/>
    </row>
    <row r="864" spans="11:11" x14ac:dyDescent="0.2">
      <c r="K864" s="1"/>
    </row>
    <row r="865" spans="11:11" x14ac:dyDescent="0.2">
      <c r="K865" s="1"/>
    </row>
    <row r="866" spans="11:11" x14ac:dyDescent="0.2">
      <c r="K866" s="1"/>
    </row>
    <row r="867" spans="11:11" x14ac:dyDescent="0.2">
      <c r="K867" s="1"/>
    </row>
    <row r="868" spans="11:11" x14ac:dyDescent="0.2">
      <c r="K868" s="1"/>
    </row>
    <row r="869" spans="11:11" x14ac:dyDescent="0.2">
      <c r="K869" s="1"/>
    </row>
    <row r="870" spans="11:11" x14ac:dyDescent="0.2">
      <c r="K870" s="1"/>
    </row>
    <row r="871" spans="11:11" x14ac:dyDescent="0.2">
      <c r="K871" s="1"/>
    </row>
    <row r="872" spans="11:11" x14ac:dyDescent="0.2">
      <c r="K872" s="1"/>
    </row>
    <row r="873" spans="11:11" x14ac:dyDescent="0.2">
      <c r="K873" s="1"/>
    </row>
    <row r="874" spans="11:11" x14ac:dyDescent="0.2">
      <c r="K874" s="1"/>
    </row>
    <row r="875" spans="11:11" x14ac:dyDescent="0.2">
      <c r="K875" s="1"/>
    </row>
    <row r="876" spans="11:11" x14ac:dyDescent="0.2">
      <c r="K876" s="1"/>
    </row>
    <row r="877" spans="11:11" x14ac:dyDescent="0.2">
      <c r="K877" s="1"/>
    </row>
    <row r="878" spans="11:11" x14ac:dyDescent="0.2">
      <c r="K878" s="1"/>
    </row>
    <row r="879" spans="11:11" x14ac:dyDescent="0.2">
      <c r="K879" s="1"/>
    </row>
    <row r="880" spans="11:11" x14ac:dyDescent="0.2">
      <c r="K880" s="1"/>
    </row>
    <row r="881" spans="11:11" x14ac:dyDescent="0.2">
      <c r="K881" s="1"/>
    </row>
    <row r="882" spans="11:11" x14ac:dyDescent="0.2">
      <c r="K882" s="1"/>
    </row>
    <row r="883" spans="11:11" x14ac:dyDescent="0.2">
      <c r="K883" s="1"/>
    </row>
    <row r="884" spans="11:11" x14ac:dyDescent="0.2">
      <c r="K884" s="1"/>
    </row>
    <row r="885" spans="11:11" x14ac:dyDescent="0.2">
      <c r="K885" s="1"/>
    </row>
    <row r="886" spans="11:11" x14ac:dyDescent="0.2">
      <c r="K886" s="1"/>
    </row>
    <row r="887" spans="11:11" x14ac:dyDescent="0.2">
      <c r="K887" s="1"/>
    </row>
    <row r="888" spans="11:11" x14ac:dyDescent="0.2">
      <c r="K888" s="1"/>
    </row>
    <row r="889" spans="11:11" x14ac:dyDescent="0.2">
      <c r="K889" s="1"/>
    </row>
    <row r="890" spans="11:11" x14ac:dyDescent="0.2">
      <c r="K890" s="1"/>
    </row>
    <row r="891" spans="11:11" x14ac:dyDescent="0.2">
      <c r="K891" s="1"/>
    </row>
    <row r="892" spans="11:11" x14ac:dyDescent="0.2">
      <c r="K892" s="1"/>
    </row>
    <row r="893" spans="11:11" x14ac:dyDescent="0.2">
      <c r="K893" s="1"/>
    </row>
    <row r="894" spans="11:11" x14ac:dyDescent="0.2">
      <c r="K894" s="1"/>
    </row>
    <row r="895" spans="11:11" x14ac:dyDescent="0.2">
      <c r="K895" s="1"/>
    </row>
    <row r="896" spans="11:11" x14ac:dyDescent="0.2">
      <c r="K896" s="1"/>
    </row>
    <row r="897" spans="11:11" x14ac:dyDescent="0.2">
      <c r="K897" s="1"/>
    </row>
    <row r="898" spans="11:11" x14ac:dyDescent="0.2">
      <c r="K898" s="1"/>
    </row>
    <row r="899" spans="11:11" x14ac:dyDescent="0.2">
      <c r="K899" s="1"/>
    </row>
    <row r="900" spans="11:11" x14ac:dyDescent="0.2">
      <c r="K900" s="1"/>
    </row>
    <row r="901" spans="11:11" x14ac:dyDescent="0.2">
      <c r="K901" s="1"/>
    </row>
    <row r="902" spans="11:11" x14ac:dyDescent="0.2">
      <c r="K902" s="1"/>
    </row>
    <row r="903" spans="11:11" x14ac:dyDescent="0.2">
      <c r="K903" s="1"/>
    </row>
    <row r="904" spans="11:11" x14ac:dyDescent="0.2">
      <c r="K904" s="1"/>
    </row>
    <row r="905" spans="11:11" x14ac:dyDescent="0.2">
      <c r="K905" s="1"/>
    </row>
    <row r="906" spans="11:11" x14ac:dyDescent="0.2">
      <c r="K906" s="1"/>
    </row>
    <row r="907" spans="11:11" x14ac:dyDescent="0.2">
      <c r="K907" s="1"/>
    </row>
    <row r="908" spans="11:11" x14ac:dyDescent="0.2">
      <c r="K908" s="1"/>
    </row>
    <row r="909" spans="11:11" x14ac:dyDescent="0.2">
      <c r="K909" s="1"/>
    </row>
    <row r="910" spans="11:11" x14ac:dyDescent="0.2">
      <c r="K910" s="1"/>
    </row>
    <row r="911" spans="11:11" x14ac:dyDescent="0.2">
      <c r="K911" s="1"/>
    </row>
    <row r="912" spans="11:11" x14ac:dyDescent="0.2">
      <c r="K912" s="1"/>
    </row>
    <row r="913" spans="11:11" x14ac:dyDescent="0.2">
      <c r="K913" s="1"/>
    </row>
    <row r="914" spans="11:11" x14ac:dyDescent="0.2">
      <c r="K914" s="1"/>
    </row>
    <row r="915" spans="11:11" x14ac:dyDescent="0.2">
      <c r="K915" s="1"/>
    </row>
    <row r="916" spans="11:11" x14ac:dyDescent="0.2">
      <c r="K916" s="1"/>
    </row>
    <row r="917" spans="11:11" x14ac:dyDescent="0.2">
      <c r="K917" s="1"/>
    </row>
    <row r="918" spans="11:11" x14ac:dyDescent="0.2">
      <c r="K918" s="1"/>
    </row>
    <row r="919" spans="11:11" x14ac:dyDescent="0.2">
      <c r="K919" s="1"/>
    </row>
    <row r="920" spans="11:11" x14ac:dyDescent="0.2">
      <c r="K920" s="1"/>
    </row>
    <row r="921" spans="11:11" x14ac:dyDescent="0.2">
      <c r="K921" s="1"/>
    </row>
    <row r="922" spans="11:11" x14ac:dyDescent="0.2">
      <c r="K922" s="1"/>
    </row>
    <row r="923" spans="11:11" x14ac:dyDescent="0.2">
      <c r="K923" s="1"/>
    </row>
    <row r="924" spans="11:11" x14ac:dyDescent="0.2">
      <c r="K924" s="1"/>
    </row>
    <row r="925" spans="11:11" x14ac:dyDescent="0.2">
      <c r="K925" s="1"/>
    </row>
    <row r="926" spans="11:11" x14ac:dyDescent="0.2">
      <c r="K926" s="1"/>
    </row>
    <row r="927" spans="11:11" x14ac:dyDescent="0.2">
      <c r="K927" s="1"/>
    </row>
    <row r="928" spans="11:11" x14ac:dyDescent="0.2">
      <c r="K928" s="1"/>
    </row>
    <row r="929" spans="11:11" x14ac:dyDescent="0.2">
      <c r="K929" s="1"/>
    </row>
    <row r="930" spans="11:11" x14ac:dyDescent="0.2">
      <c r="K930" s="1"/>
    </row>
    <row r="931" spans="11:11" x14ac:dyDescent="0.2">
      <c r="K931" s="1"/>
    </row>
    <row r="932" spans="11:11" x14ac:dyDescent="0.2">
      <c r="K932" s="1"/>
    </row>
    <row r="933" spans="11:11" x14ac:dyDescent="0.2">
      <c r="K933" s="1"/>
    </row>
    <row r="934" spans="11:11" x14ac:dyDescent="0.2">
      <c r="K934" s="1"/>
    </row>
    <row r="935" spans="11:11" x14ac:dyDescent="0.2">
      <c r="K935" s="1"/>
    </row>
    <row r="936" spans="11:11" x14ac:dyDescent="0.2">
      <c r="K936" s="1"/>
    </row>
    <row r="937" spans="11:11" x14ac:dyDescent="0.2">
      <c r="K937" s="1"/>
    </row>
    <row r="938" spans="11:11" x14ac:dyDescent="0.2">
      <c r="K938" s="1"/>
    </row>
    <row r="939" spans="11:11" x14ac:dyDescent="0.2">
      <c r="K939" s="1"/>
    </row>
    <row r="940" spans="11:11" x14ac:dyDescent="0.2">
      <c r="K940" s="1"/>
    </row>
    <row r="941" spans="11:11" x14ac:dyDescent="0.2">
      <c r="K941" s="1"/>
    </row>
    <row r="942" spans="11:11" x14ac:dyDescent="0.2">
      <c r="K942" s="1"/>
    </row>
    <row r="943" spans="11:11" x14ac:dyDescent="0.2">
      <c r="K943" s="1"/>
    </row>
    <row r="944" spans="11:11" x14ac:dyDescent="0.2">
      <c r="K944" s="1"/>
    </row>
    <row r="945" spans="11:11" x14ac:dyDescent="0.2">
      <c r="K945" s="1"/>
    </row>
    <row r="946" spans="11:11" x14ac:dyDescent="0.2">
      <c r="K946" s="1"/>
    </row>
    <row r="947" spans="11:11" x14ac:dyDescent="0.2">
      <c r="K947" s="1"/>
    </row>
    <row r="948" spans="11:11" x14ac:dyDescent="0.2">
      <c r="K948" s="1"/>
    </row>
    <row r="949" spans="11:11" x14ac:dyDescent="0.2">
      <c r="K949" s="1"/>
    </row>
    <row r="950" spans="11:11" x14ac:dyDescent="0.2">
      <c r="K950" s="1"/>
    </row>
    <row r="951" spans="11:11" x14ac:dyDescent="0.2">
      <c r="K951" s="1"/>
    </row>
    <row r="952" spans="11:11" x14ac:dyDescent="0.2">
      <c r="K952" s="1"/>
    </row>
    <row r="953" spans="11:11" x14ac:dyDescent="0.2">
      <c r="K953" s="1"/>
    </row>
    <row r="954" spans="11:11" x14ac:dyDescent="0.2">
      <c r="K954" s="1"/>
    </row>
    <row r="955" spans="11:11" x14ac:dyDescent="0.2">
      <c r="K955" s="1"/>
    </row>
    <row r="956" spans="11:11" x14ac:dyDescent="0.2">
      <c r="K956" s="1"/>
    </row>
    <row r="957" spans="11:11" x14ac:dyDescent="0.2">
      <c r="K957" s="1"/>
    </row>
    <row r="958" spans="11:11" x14ac:dyDescent="0.2">
      <c r="K958" s="1"/>
    </row>
    <row r="959" spans="11:11" x14ac:dyDescent="0.2">
      <c r="K959" s="1"/>
    </row>
    <row r="960" spans="11:11" x14ac:dyDescent="0.2">
      <c r="K960" s="1"/>
    </row>
    <row r="961" spans="11:11" x14ac:dyDescent="0.2">
      <c r="K961" s="1"/>
    </row>
    <row r="962" spans="11:11" x14ac:dyDescent="0.2">
      <c r="K962" s="1"/>
    </row>
    <row r="963" spans="11:11" x14ac:dyDescent="0.2">
      <c r="K963" s="1"/>
    </row>
    <row r="964" spans="11:11" x14ac:dyDescent="0.2">
      <c r="K964" s="1"/>
    </row>
    <row r="965" spans="11:11" x14ac:dyDescent="0.2">
      <c r="K965" s="1"/>
    </row>
    <row r="966" spans="11:11" x14ac:dyDescent="0.2">
      <c r="K966" s="1"/>
    </row>
    <row r="967" spans="11:11" x14ac:dyDescent="0.2">
      <c r="K967" s="1"/>
    </row>
    <row r="968" spans="11:11" x14ac:dyDescent="0.2">
      <c r="K968" s="1"/>
    </row>
    <row r="969" spans="11:11" x14ac:dyDescent="0.2">
      <c r="K969" s="1"/>
    </row>
    <row r="970" spans="11:11" x14ac:dyDescent="0.2">
      <c r="K970" s="1"/>
    </row>
    <row r="971" spans="11:11" x14ac:dyDescent="0.2">
      <c r="K971" s="1"/>
    </row>
    <row r="972" spans="11:11" x14ac:dyDescent="0.2">
      <c r="K972" s="1"/>
    </row>
    <row r="973" spans="11:11" x14ac:dyDescent="0.2">
      <c r="K973" s="1"/>
    </row>
    <row r="974" spans="11:11" x14ac:dyDescent="0.2">
      <c r="K974" s="1"/>
    </row>
    <row r="975" spans="11:11" x14ac:dyDescent="0.2">
      <c r="K975" s="1"/>
    </row>
    <row r="976" spans="11:11" x14ac:dyDescent="0.2">
      <c r="K976" s="1"/>
    </row>
    <row r="977" spans="11:11" x14ac:dyDescent="0.2">
      <c r="K977" s="1"/>
    </row>
    <row r="978" spans="11:11" x14ac:dyDescent="0.2">
      <c r="K978" s="1"/>
    </row>
    <row r="979" spans="11:11" x14ac:dyDescent="0.2">
      <c r="K979" s="1"/>
    </row>
    <row r="980" spans="11:11" x14ac:dyDescent="0.2">
      <c r="K980" s="1"/>
    </row>
    <row r="981" spans="11:11" x14ac:dyDescent="0.2">
      <c r="K981" s="1"/>
    </row>
    <row r="982" spans="11:11" x14ac:dyDescent="0.2">
      <c r="K982" s="1"/>
    </row>
    <row r="983" spans="11:11" x14ac:dyDescent="0.2">
      <c r="K983" s="1"/>
    </row>
    <row r="984" spans="11:11" x14ac:dyDescent="0.2">
      <c r="K984" s="1"/>
    </row>
    <row r="985" spans="11:11" x14ac:dyDescent="0.2">
      <c r="K985" s="1"/>
    </row>
    <row r="986" spans="11:11" x14ac:dyDescent="0.2">
      <c r="K986" s="1"/>
    </row>
    <row r="987" spans="11:11" x14ac:dyDescent="0.2">
      <c r="K987" s="1"/>
    </row>
    <row r="988" spans="11:11" x14ac:dyDescent="0.2">
      <c r="K988" s="1"/>
    </row>
    <row r="989" spans="11:11" x14ac:dyDescent="0.2">
      <c r="K989" s="1"/>
    </row>
    <row r="990" spans="11:11" x14ac:dyDescent="0.2">
      <c r="K990" s="1"/>
    </row>
    <row r="991" spans="11:11" x14ac:dyDescent="0.2">
      <c r="K991" s="1"/>
    </row>
    <row r="992" spans="11:11" x14ac:dyDescent="0.2">
      <c r="K992" s="1"/>
    </row>
    <row r="993" spans="11:11" x14ac:dyDescent="0.2">
      <c r="K993" s="1"/>
    </row>
    <row r="994" spans="11:11" x14ac:dyDescent="0.2">
      <c r="K994" s="1"/>
    </row>
    <row r="995" spans="11:11" x14ac:dyDescent="0.2">
      <c r="K995" s="1"/>
    </row>
    <row r="996" spans="11:11" x14ac:dyDescent="0.2">
      <c r="K996" s="1"/>
    </row>
    <row r="997" spans="11:11" x14ac:dyDescent="0.2">
      <c r="K997" s="1"/>
    </row>
    <row r="998" spans="11:11" x14ac:dyDescent="0.2">
      <c r="K998" s="1"/>
    </row>
    <row r="999" spans="11:11" x14ac:dyDescent="0.2">
      <c r="K999" s="1"/>
    </row>
    <row r="1000" spans="11:11" x14ac:dyDescent="0.2">
      <c r="K1000" s="1"/>
    </row>
    <row r="1001" spans="11:11" x14ac:dyDescent="0.2">
      <c r="K1001" s="1"/>
    </row>
    <row r="1002" spans="11:11" x14ac:dyDescent="0.2">
      <c r="K1002" s="1"/>
    </row>
    <row r="1003" spans="11:11" x14ac:dyDescent="0.2">
      <c r="K1003" s="1"/>
    </row>
    <row r="1004" spans="11:11" x14ac:dyDescent="0.2">
      <c r="K1004" s="1"/>
    </row>
    <row r="1005" spans="11:11" x14ac:dyDescent="0.2">
      <c r="K1005" s="1"/>
    </row>
    <row r="1006" spans="11:11" x14ac:dyDescent="0.2">
      <c r="K1006" s="1"/>
    </row>
    <row r="1007" spans="11:11" x14ac:dyDescent="0.2">
      <c r="K1007" s="1"/>
    </row>
    <row r="1008" spans="11:11" x14ac:dyDescent="0.2">
      <c r="K1008" s="1"/>
    </row>
    <row r="1009" spans="11:11" x14ac:dyDescent="0.2">
      <c r="K1009" s="1"/>
    </row>
    <row r="1010" spans="11:11" x14ac:dyDescent="0.2">
      <c r="K1010" s="1"/>
    </row>
    <row r="1011" spans="11:11" x14ac:dyDescent="0.2">
      <c r="K1011" s="1"/>
    </row>
    <row r="1012" spans="11:11" x14ac:dyDescent="0.2">
      <c r="K1012" s="1"/>
    </row>
    <row r="1013" spans="11:11" x14ac:dyDescent="0.2">
      <c r="K1013" s="1"/>
    </row>
    <row r="1014" spans="11:11" x14ac:dyDescent="0.2">
      <c r="K1014" s="1"/>
    </row>
    <row r="1015" spans="11:11" x14ac:dyDescent="0.2">
      <c r="K1015" s="1"/>
    </row>
    <row r="1016" spans="11:11" x14ac:dyDescent="0.2">
      <c r="K1016" s="1"/>
    </row>
    <row r="1017" spans="11:11" x14ac:dyDescent="0.2">
      <c r="K1017" s="1"/>
    </row>
    <row r="1018" spans="11:11" x14ac:dyDescent="0.2">
      <c r="K1018" s="1"/>
    </row>
    <row r="1019" spans="11:11" x14ac:dyDescent="0.2">
      <c r="K1019" s="1"/>
    </row>
    <row r="1020" spans="11:11" x14ac:dyDescent="0.2">
      <c r="K1020" s="1"/>
    </row>
    <row r="1021" spans="11:11" x14ac:dyDescent="0.2">
      <c r="K1021" s="1"/>
    </row>
    <row r="1022" spans="11:11" x14ac:dyDescent="0.2">
      <c r="K1022" s="1"/>
    </row>
    <row r="1023" spans="11:11" x14ac:dyDescent="0.2">
      <c r="K1023" s="1"/>
    </row>
    <row r="1024" spans="11:11" x14ac:dyDescent="0.2">
      <c r="K1024" s="1"/>
    </row>
    <row r="1025" spans="11:11" x14ac:dyDescent="0.2">
      <c r="K1025" s="1"/>
    </row>
    <row r="1026" spans="11:11" x14ac:dyDescent="0.2">
      <c r="K1026" s="1"/>
    </row>
    <row r="1027" spans="11:11" x14ac:dyDescent="0.2">
      <c r="K1027" s="1"/>
    </row>
    <row r="1028" spans="11:11" x14ac:dyDescent="0.2">
      <c r="K1028" s="1"/>
    </row>
    <row r="1029" spans="11:11" x14ac:dyDescent="0.2">
      <c r="K1029" s="1"/>
    </row>
    <row r="1030" spans="11:11" x14ac:dyDescent="0.2">
      <c r="K1030" s="1"/>
    </row>
    <row r="1031" spans="11:11" x14ac:dyDescent="0.2">
      <c r="K1031" s="1"/>
    </row>
    <row r="1032" spans="11:11" x14ac:dyDescent="0.2">
      <c r="K1032" s="1"/>
    </row>
    <row r="1033" spans="11:11" x14ac:dyDescent="0.2">
      <c r="K1033" s="1"/>
    </row>
    <row r="1034" spans="11:11" x14ac:dyDescent="0.2">
      <c r="K1034" s="1"/>
    </row>
    <row r="1035" spans="11:11" x14ac:dyDescent="0.2">
      <c r="K1035" s="1"/>
    </row>
    <row r="1036" spans="11:11" x14ac:dyDescent="0.2">
      <c r="K1036" s="1"/>
    </row>
    <row r="1037" spans="11:11" x14ac:dyDescent="0.2">
      <c r="K1037" s="1"/>
    </row>
    <row r="1038" spans="11:11" x14ac:dyDescent="0.2">
      <c r="K1038" s="1"/>
    </row>
    <row r="1039" spans="11:11" x14ac:dyDescent="0.2">
      <c r="K1039" s="1"/>
    </row>
    <row r="1040" spans="11:11" x14ac:dyDescent="0.2">
      <c r="K1040" s="1"/>
    </row>
    <row r="1041" spans="11:11" x14ac:dyDescent="0.2">
      <c r="K1041" s="1"/>
    </row>
    <row r="1042" spans="11:11" x14ac:dyDescent="0.2">
      <c r="K1042" s="1"/>
    </row>
    <row r="1043" spans="11:11" x14ac:dyDescent="0.2">
      <c r="K1043" s="1"/>
    </row>
    <row r="1044" spans="11:11" x14ac:dyDescent="0.2">
      <c r="K1044" s="1"/>
    </row>
    <row r="1045" spans="11:11" x14ac:dyDescent="0.2">
      <c r="K1045" s="1"/>
    </row>
    <row r="1046" spans="11:11" x14ac:dyDescent="0.2">
      <c r="K1046" s="1"/>
    </row>
    <row r="1047" spans="11:11" x14ac:dyDescent="0.2">
      <c r="K1047" s="1"/>
    </row>
    <row r="1048" spans="11:11" x14ac:dyDescent="0.2">
      <c r="K1048" s="1"/>
    </row>
    <row r="1049" spans="11:11" x14ac:dyDescent="0.2">
      <c r="K1049" s="1"/>
    </row>
    <row r="1050" spans="11:11" x14ac:dyDescent="0.2">
      <c r="K1050" s="1"/>
    </row>
    <row r="1051" spans="11:11" x14ac:dyDescent="0.2">
      <c r="K1051" s="1"/>
    </row>
    <row r="1052" spans="11:11" x14ac:dyDescent="0.2">
      <c r="K1052" s="1"/>
    </row>
    <row r="1053" spans="11:11" x14ac:dyDescent="0.2">
      <c r="K1053" s="1"/>
    </row>
    <row r="1054" spans="11:11" x14ac:dyDescent="0.2">
      <c r="K1054" s="1"/>
    </row>
    <row r="1055" spans="11:11" x14ac:dyDescent="0.2">
      <c r="K1055" s="1"/>
    </row>
    <row r="1056" spans="11:11" x14ac:dyDescent="0.2">
      <c r="K1056" s="1"/>
    </row>
    <row r="1057" spans="11:11" x14ac:dyDescent="0.2">
      <c r="K1057" s="1"/>
    </row>
    <row r="1058" spans="11:11" x14ac:dyDescent="0.2">
      <c r="K1058" s="1"/>
    </row>
    <row r="1059" spans="11:11" x14ac:dyDescent="0.2">
      <c r="K1059" s="1"/>
    </row>
    <row r="1060" spans="11:11" x14ac:dyDescent="0.2">
      <c r="K1060" s="1"/>
    </row>
    <row r="1061" spans="11:11" x14ac:dyDescent="0.2">
      <c r="K1061" s="1"/>
    </row>
    <row r="1062" spans="11:11" x14ac:dyDescent="0.2">
      <c r="K1062" s="1"/>
    </row>
    <row r="1063" spans="11:11" x14ac:dyDescent="0.2">
      <c r="K1063" s="1"/>
    </row>
    <row r="1064" spans="11:11" x14ac:dyDescent="0.2">
      <c r="K1064" s="1"/>
    </row>
    <row r="1065" spans="11:11" x14ac:dyDescent="0.2">
      <c r="K1065" s="1"/>
    </row>
    <row r="1066" spans="11:11" x14ac:dyDescent="0.2">
      <c r="K1066" s="1"/>
    </row>
    <row r="1067" spans="11:11" x14ac:dyDescent="0.2">
      <c r="K1067" s="1"/>
    </row>
    <row r="1068" spans="11:11" x14ac:dyDescent="0.2">
      <c r="K1068" s="1"/>
    </row>
    <row r="1069" spans="11:11" x14ac:dyDescent="0.2">
      <c r="K1069" s="1"/>
    </row>
    <row r="1070" spans="11:11" x14ac:dyDescent="0.2">
      <c r="K1070" s="1"/>
    </row>
    <row r="1071" spans="11:11" x14ac:dyDescent="0.2">
      <c r="K1071" s="1"/>
    </row>
    <row r="1072" spans="11:11" x14ac:dyDescent="0.2">
      <c r="K1072" s="1"/>
    </row>
    <row r="1073" spans="11:11" x14ac:dyDescent="0.2">
      <c r="K1073" s="1"/>
    </row>
    <row r="1074" spans="11:11" x14ac:dyDescent="0.2">
      <c r="K1074" s="1"/>
    </row>
    <row r="1075" spans="11:11" x14ac:dyDescent="0.2">
      <c r="K1075" s="1"/>
    </row>
    <row r="1076" spans="11:11" x14ac:dyDescent="0.2">
      <c r="K1076" s="1"/>
    </row>
    <row r="1077" spans="11:11" x14ac:dyDescent="0.2">
      <c r="K1077" s="1"/>
    </row>
    <row r="1078" spans="11:11" x14ac:dyDescent="0.2">
      <c r="K1078" s="1"/>
    </row>
    <row r="1079" spans="11:11" x14ac:dyDescent="0.2">
      <c r="K1079" s="1"/>
    </row>
    <row r="1080" spans="11:11" x14ac:dyDescent="0.2">
      <c r="K1080" s="1"/>
    </row>
    <row r="1081" spans="11:11" x14ac:dyDescent="0.2">
      <c r="K1081" s="1"/>
    </row>
    <row r="1082" spans="11:11" x14ac:dyDescent="0.2">
      <c r="K1082" s="1"/>
    </row>
    <row r="1083" spans="11:11" x14ac:dyDescent="0.2">
      <c r="K1083" s="1"/>
    </row>
    <row r="1084" spans="11:11" x14ac:dyDescent="0.2">
      <c r="K1084" s="1"/>
    </row>
    <row r="1085" spans="11:11" x14ac:dyDescent="0.2">
      <c r="K1085" s="1"/>
    </row>
    <row r="1086" spans="11:11" x14ac:dyDescent="0.2">
      <c r="K1086" s="1"/>
    </row>
    <row r="1087" spans="11:11" x14ac:dyDescent="0.2">
      <c r="K1087" s="1"/>
    </row>
    <row r="1088" spans="11:11" x14ac:dyDescent="0.2">
      <c r="K1088" s="1"/>
    </row>
    <row r="1089" spans="11:11" x14ac:dyDescent="0.2">
      <c r="K1089" s="1"/>
    </row>
    <row r="1090" spans="11:11" x14ac:dyDescent="0.2">
      <c r="K1090" s="1"/>
    </row>
    <row r="1091" spans="11:11" x14ac:dyDescent="0.2">
      <c r="K1091" s="1"/>
    </row>
    <row r="1092" spans="11:11" x14ac:dyDescent="0.2">
      <c r="K1092" s="1"/>
    </row>
    <row r="1093" spans="11:11" x14ac:dyDescent="0.2">
      <c r="K1093" s="1"/>
    </row>
    <row r="1094" spans="11:11" x14ac:dyDescent="0.2">
      <c r="K1094" s="1"/>
    </row>
    <row r="1095" spans="11:11" x14ac:dyDescent="0.2">
      <c r="K1095" s="1"/>
    </row>
    <row r="1096" spans="11:11" x14ac:dyDescent="0.2">
      <c r="K1096" s="1"/>
    </row>
    <row r="1097" spans="11:11" x14ac:dyDescent="0.2">
      <c r="K1097" s="1"/>
    </row>
    <row r="1098" spans="11:11" x14ac:dyDescent="0.2">
      <c r="K1098" s="1"/>
    </row>
    <row r="1099" spans="11:11" x14ac:dyDescent="0.2">
      <c r="K1099" s="1"/>
    </row>
    <row r="1100" spans="11:11" x14ac:dyDescent="0.2">
      <c r="K1100" s="1"/>
    </row>
    <row r="1101" spans="11:11" x14ac:dyDescent="0.2">
      <c r="K1101" s="1"/>
    </row>
    <row r="1102" spans="11:11" x14ac:dyDescent="0.2">
      <c r="K1102" s="1"/>
    </row>
    <row r="1103" spans="11:11" x14ac:dyDescent="0.2">
      <c r="K1103" s="1"/>
    </row>
    <row r="1104" spans="11:11" x14ac:dyDescent="0.2">
      <c r="K1104" s="1"/>
    </row>
    <row r="1105" spans="11:11" x14ac:dyDescent="0.2">
      <c r="K1105" s="1"/>
    </row>
    <row r="1106" spans="11:11" x14ac:dyDescent="0.2">
      <c r="K1106" s="1"/>
    </row>
    <row r="1107" spans="11:11" x14ac:dyDescent="0.2">
      <c r="K1107" s="1"/>
    </row>
    <row r="1108" spans="11:11" x14ac:dyDescent="0.2">
      <c r="K1108" s="1"/>
    </row>
    <row r="1109" spans="11:11" x14ac:dyDescent="0.2">
      <c r="K1109" s="1"/>
    </row>
    <row r="1110" spans="11:11" x14ac:dyDescent="0.2">
      <c r="K1110" s="1"/>
    </row>
    <row r="1111" spans="11:11" x14ac:dyDescent="0.2">
      <c r="K1111" s="1"/>
    </row>
    <row r="1112" spans="11:11" x14ac:dyDescent="0.2">
      <c r="K1112" s="1"/>
    </row>
    <row r="1113" spans="11:11" x14ac:dyDescent="0.2">
      <c r="K1113" s="1"/>
    </row>
    <row r="1114" spans="11:11" x14ac:dyDescent="0.2">
      <c r="K1114" s="1"/>
    </row>
    <row r="1115" spans="11:11" x14ac:dyDescent="0.2">
      <c r="K1115" s="1"/>
    </row>
    <row r="1116" spans="11:11" x14ac:dyDescent="0.2">
      <c r="K1116" s="1"/>
    </row>
    <row r="1117" spans="11:11" x14ac:dyDescent="0.2">
      <c r="K1117" s="1"/>
    </row>
    <row r="1118" spans="11:11" x14ac:dyDescent="0.2">
      <c r="K1118" s="1"/>
    </row>
    <row r="1119" spans="11:11" x14ac:dyDescent="0.2">
      <c r="K1119" s="1"/>
    </row>
    <row r="1120" spans="11:11" x14ac:dyDescent="0.2">
      <c r="K1120" s="1"/>
    </row>
    <row r="1121" spans="11:11" x14ac:dyDescent="0.2">
      <c r="K1121" s="1"/>
    </row>
    <row r="1122" spans="11:11" x14ac:dyDescent="0.2">
      <c r="K1122" s="1"/>
    </row>
    <row r="1123" spans="11:11" x14ac:dyDescent="0.2">
      <c r="K1123" s="1"/>
    </row>
    <row r="1124" spans="11:11" x14ac:dyDescent="0.2">
      <c r="K1124" s="1"/>
    </row>
    <row r="1125" spans="11:11" x14ac:dyDescent="0.2">
      <c r="K1125" s="1"/>
    </row>
    <row r="1126" spans="11:11" x14ac:dyDescent="0.2">
      <c r="K1126" s="1"/>
    </row>
    <row r="1127" spans="11:11" x14ac:dyDescent="0.2">
      <c r="K1127" s="1"/>
    </row>
    <row r="1128" spans="11:11" x14ac:dyDescent="0.2">
      <c r="K1128" s="1"/>
    </row>
    <row r="1129" spans="11:11" x14ac:dyDescent="0.2">
      <c r="K1129" s="1"/>
    </row>
    <row r="1130" spans="11:11" x14ac:dyDescent="0.2">
      <c r="K1130" s="1"/>
    </row>
    <row r="1131" spans="11:11" x14ac:dyDescent="0.2">
      <c r="K1131" s="1"/>
    </row>
    <row r="1132" spans="11:11" x14ac:dyDescent="0.2">
      <c r="K1132" s="1"/>
    </row>
    <row r="1133" spans="11:11" x14ac:dyDescent="0.2">
      <c r="K1133" s="1"/>
    </row>
    <row r="1134" spans="11:11" x14ac:dyDescent="0.2">
      <c r="K1134" s="1"/>
    </row>
    <row r="1135" spans="11:11" x14ac:dyDescent="0.2">
      <c r="K1135" s="1"/>
    </row>
    <row r="1136" spans="11:11" x14ac:dyDescent="0.2">
      <c r="K1136" s="1"/>
    </row>
    <row r="1137" spans="11:11" x14ac:dyDescent="0.2">
      <c r="K1137" s="1"/>
    </row>
    <row r="1138" spans="11:11" x14ac:dyDescent="0.2">
      <c r="K1138" s="1"/>
    </row>
    <row r="1139" spans="11:11" x14ac:dyDescent="0.2">
      <c r="K1139" s="1"/>
    </row>
    <row r="1140" spans="11:11" x14ac:dyDescent="0.2">
      <c r="K1140" s="1"/>
    </row>
    <row r="1141" spans="11:11" x14ac:dyDescent="0.2">
      <c r="K1141" s="1"/>
    </row>
    <row r="1142" spans="11:11" x14ac:dyDescent="0.2">
      <c r="K1142" s="1"/>
    </row>
    <row r="1143" spans="11:11" x14ac:dyDescent="0.2">
      <c r="K1143" s="1"/>
    </row>
    <row r="1144" spans="11:11" x14ac:dyDescent="0.2">
      <c r="K1144" s="1"/>
    </row>
    <row r="1145" spans="11:11" x14ac:dyDescent="0.2">
      <c r="K1145" s="1"/>
    </row>
    <row r="1146" spans="11:11" x14ac:dyDescent="0.2">
      <c r="K1146" s="1"/>
    </row>
    <row r="1147" spans="11:11" x14ac:dyDescent="0.2">
      <c r="K1147" s="1"/>
    </row>
    <row r="1148" spans="11:11" x14ac:dyDescent="0.2">
      <c r="K1148" s="1"/>
    </row>
    <row r="1149" spans="11:11" x14ac:dyDescent="0.2">
      <c r="K1149" s="1"/>
    </row>
    <row r="1150" spans="11:11" x14ac:dyDescent="0.2">
      <c r="K1150" s="1"/>
    </row>
    <row r="1151" spans="11:11" x14ac:dyDescent="0.2">
      <c r="K1151" s="1"/>
    </row>
    <row r="1152" spans="11:11" x14ac:dyDescent="0.2">
      <c r="K1152" s="1"/>
    </row>
    <row r="1153" spans="11:11" x14ac:dyDescent="0.2">
      <c r="K1153" s="1"/>
    </row>
    <row r="1154" spans="11:11" x14ac:dyDescent="0.2">
      <c r="K1154" s="1"/>
    </row>
    <row r="1155" spans="11:11" x14ac:dyDescent="0.2">
      <c r="K1155" s="1"/>
    </row>
    <row r="1156" spans="11:11" x14ac:dyDescent="0.2">
      <c r="K1156" s="1"/>
    </row>
    <row r="1157" spans="11:11" x14ac:dyDescent="0.2">
      <c r="K1157" s="1"/>
    </row>
    <row r="1158" spans="11:11" x14ac:dyDescent="0.2">
      <c r="K1158" s="1"/>
    </row>
    <row r="1159" spans="11:11" x14ac:dyDescent="0.2">
      <c r="K1159" s="1"/>
    </row>
    <row r="1160" spans="11:11" x14ac:dyDescent="0.2">
      <c r="K1160" s="1"/>
    </row>
    <row r="1161" spans="11:11" x14ac:dyDescent="0.2">
      <c r="K1161" s="1"/>
    </row>
    <row r="1162" spans="11:11" x14ac:dyDescent="0.2">
      <c r="K1162" s="1"/>
    </row>
    <row r="1163" spans="11:11" x14ac:dyDescent="0.2">
      <c r="K1163" s="1"/>
    </row>
    <row r="1164" spans="11:11" x14ac:dyDescent="0.2">
      <c r="K1164" s="1"/>
    </row>
    <row r="1165" spans="11:11" x14ac:dyDescent="0.2">
      <c r="K1165" s="1"/>
    </row>
    <row r="1166" spans="11:11" x14ac:dyDescent="0.2">
      <c r="K1166" s="1"/>
    </row>
    <row r="1167" spans="11:11" x14ac:dyDescent="0.2">
      <c r="K1167" s="1"/>
    </row>
    <row r="1168" spans="11:11" x14ac:dyDescent="0.2">
      <c r="K1168" s="1"/>
    </row>
    <row r="1169" spans="11:11" x14ac:dyDescent="0.2">
      <c r="K1169" s="1"/>
    </row>
    <row r="1170" spans="11:11" x14ac:dyDescent="0.2">
      <c r="K1170" s="1"/>
    </row>
    <row r="1171" spans="11:11" x14ac:dyDescent="0.2">
      <c r="K1171" s="1"/>
    </row>
    <row r="1172" spans="11:11" x14ac:dyDescent="0.2">
      <c r="K1172" s="1"/>
    </row>
    <row r="1173" spans="11:11" x14ac:dyDescent="0.2">
      <c r="K1173" s="1"/>
    </row>
    <row r="1174" spans="11:11" x14ac:dyDescent="0.2">
      <c r="K1174" s="1"/>
    </row>
    <row r="1175" spans="11:11" x14ac:dyDescent="0.2">
      <c r="K1175" s="1"/>
    </row>
    <row r="1176" spans="11:11" x14ac:dyDescent="0.2">
      <c r="K1176" s="1"/>
    </row>
    <row r="1177" spans="11:11" x14ac:dyDescent="0.2">
      <c r="K1177" s="1"/>
    </row>
    <row r="1178" spans="11:11" x14ac:dyDescent="0.2">
      <c r="K1178" s="1"/>
    </row>
    <row r="1179" spans="11:11" x14ac:dyDescent="0.2">
      <c r="K1179" s="1"/>
    </row>
    <row r="1180" spans="11:11" x14ac:dyDescent="0.2">
      <c r="K1180" s="1"/>
    </row>
    <row r="1181" spans="11:11" x14ac:dyDescent="0.2">
      <c r="K1181" s="1"/>
    </row>
    <row r="1182" spans="11:11" x14ac:dyDescent="0.2">
      <c r="K1182" s="1"/>
    </row>
    <row r="1183" spans="11:11" x14ac:dyDescent="0.2">
      <c r="K1183" s="1"/>
    </row>
    <row r="1184" spans="11:11" x14ac:dyDescent="0.2">
      <c r="K1184" s="1"/>
    </row>
    <row r="1185" spans="11:11" x14ac:dyDescent="0.2">
      <c r="K1185" s="1"/>
    </row>
    <row r="1186" spans="11:11" x14ac:dyDescent="0.2">
      <c r="K1186" s="1"/>
    </row>
    <row r="1187" spans="11:11" x14ac:dyDescent="0.2">
      <c r="K1187" s="1"/>
    </row>
    <row r="1188" spans="11:11" x14ac:dyDescent="0.2">
      <c r="K1188" s="1"/>
    </row>
    <row r="1189" spans="11:11" x14ac:dyDescent="0.2">
      <c r="K1189" s="1"/>
    </row>
    <row r="1190" spans="11:11" x14ac:dyDescent="0.2">
      <c r="K1190" s="1"/>
    </row>
    <row r="1191" spans="11:11" x14ac:dyDescent="0.2">
      <c r="K1191" s="1"/>
    </row>
    <row r="1192" spans="11:11" x14ac:dyDescent="0.2">
      <c r="K1192" s="1"/>
    </row>
    <row r="1193" spans="11:11" x14ac:dyDescent="0.2">
      <c r="K1193" s="1"/>
    </row>
    <row r="1194" spans="11:11" x14ac:dyDescent="0.2">
      <c r="K1194" s="1"/>
    </row>
    <row r="1195" spans="11:11" x14ac:dyDescent="0.2">
      <c r="K1195" s="1"/>
    </row>
    <row r="1196" spans="11:11" x14ac:dyDescent="0.2">
      <c r="K1196" s="1"/>
    </row>
    <row r="1197" spans="11:11" x14ac:dyDescent="0.2">
      <c r="K1197" s="1"/>
    </row>
    <row r="1198" spans="11:11" x14ac:dyDescent="0.2">
      <c r="K1198" s="1"/>
    </row>
    <row r="1199" spans="11:11" x14ac:dyDescent="0.2">
      <c r="K1199" s="1"/>
    </row>
    <row r="1200" spans="11:11" x14ac:dyDescent="0.2">
      <c r="K1200" s="1"/>
    </row>
    <row r="1201" spans="11:11" x14ac:dyDescent="0.2">
      <c r="K1201" s="1"/>
    </row>
    <row r="1202" spans="11:11" x14ac:dyDescent="0.2">
      <c r="K1202" s="1"/>
    </row>
    <row r="1203" spans="11:11" x14ac:dyDescent="0.2">
      <c r="K1203" s="1"/>
    </row>
    <row r="1204" spans="11:11" x14ac:dyDescent="0.2">
      <c r="K1204" s="1"/>
    </row>
    <row r="1205" spans="11:11" x14ac:dyDescent="0.2">
      <c r="K1205" s="1"/>
    </row>
    <row r="1206" spans="11:11" x14ac:dyDescent="0.2">
      <c r="K1206" s="1"/>
    </row>
    <row r="1207" spans="11:11" x14ac:dyDescent="0.2">
      <c r="K1207" s="1"/>
    </row>
    <row r="1208" spans="11:11" x14ac:dyDescent="0.2">
      <c r="K1208" s="1"/>
    </row>
    <row r="1209" spans="11:11" x14ac:dyDescent="0.2">
      <c r="K1209" s="1"/>
    </row>
    <row r="1210" spans="11:11" x14ac:dyDescent="0.2">
      <c r="K1210" s="1"/>
    </row>
    <row r="1211" spans="11:11" x14ac:dyDescent="0.2">
      <c r="K1211" s="1"/>
    </row>
    <row r="1212" spans="11:11" x14ac:dyDescent="0.2">
      <c r="K1212" s="1"/>
    </row>
    <row r="1213" spans="11:11" x14ac:dyDescent="0.2">
      <c r="K1213" s="1"/>
    </row>
    <row r="1214" spans="11:11" x14ac:dyDescent="0.2">
      <c r="K1214" s="1"/>
    </row>
    <row r="1215" spans="11:11" x14ac:dyDescent="0.2">
      <c r="K1215" s="1"/>
    </row>
    <row r="1216" spans="11:11" x14ac:dyDescent="0.2">
      <c r="K1216" s="1"/>
    </row>
    <row r="1217" spans="11:11" x14ac:dyDescent="0.2">
      <c r="K1217" s="1"/>
    </row>
    <row r="1218" spans="11:11" x14ac:dyDescent="0.2">
      <c r="K1218" s="1"/>
    </row>
    <row r="1219" spans="11:11" x14ac:dyDescent="0.2">
      <c r="K1219" s="1"/>
    </row>
    <row r="1220" spans="11:11" x14ac:dyDescent="0.2">
      <c r="K1220" s="1"/>
    </row>
    <row r="1221" spans="11:11" x14ac:dyDescent="0.2">
      <c r="K1221" s="1"/>
    </row>
    <row r="1222" spans="11:11" x14ac:dyDescent="0.2">
      <c r="K1222" s="1"/>
    </row>
    <row r="1223" spans="11:11" x14ac:dyDescent="0.2">
      <c r="K1223" s="1"/>
    </row>
    <row r="1224" spans="11:11" x14ac:dyDescent="0.2">
      <c r="K1224" s="1"/>
    </row>
    <row r="1225" spans="11:11" x14ac:dyDescent="0.2">
      <c r="K1225" s="1"/>
    </row>
    <row r="1226" spans="11:11" x14ac:dyDescent="0.2">
      <c r="K1226" s="1"/>
    </row>
    <row r="1227" spans="11:11" x14ac:dyDescent="0.2">
      <c r="K1227" s="1"/>
    </row>
    <row r="1228" spans="11:11" x14ac:dyDescent="0.2">
      <c r="K1228" s="1"/>
    </row>
    <row r="1229" spans="11:11" x14ac:dyDescent="0.2">
      <c r="K1229" s="1"/>
    </row>
    <row r="1230" spans="11:11" x14ac:dyDescent="0.2">
      <c r="K1230" s="1"/>
    </row>
    <row r="1231" spans="11:11" x14ac:dyDescent="0.2">
      <c r="K1231" s="1"/>
    </row>
    <row r="1232" spans="11:11" x14ac:dyDescent="0.2">
      <c r="K1232" s="1"/>
    </row>
    <row r="1233" spans="11:11" x14ac:dyDescent="0.2">
      <c r="K1233" s="1"/>
    </row>
    <row r="1234" spans="11:11" x14ac:dyDescent="0.2">
      <c r="K1234" s="1"/>
    </row>
    <row r="1235" spans="11:11" x14ac:dyDescent="0.2">
      <c r="K1235" s="1"/>
    </row>
    <row r="1236" spans="11:11" x14ac:dyDescent="0.2">
      <c r="K1236" s="1"/>
    </row>
    <row r="1237" spans="11:11" x14ac:dyDescent="0.2">
      <c r="K1237" s="1"/>
    </row>
    <row r="1238" spans="11:11" x14ac:dyDescent="0.2">
      <c r="K1238" s="1"/>
    </row>
    <row r="1239" spans="11:11" x14ac:dyDescent="0.2">
      <c r="K1239" s="1"/>
    </row>
    <row r="1240" spans="11:11" x14ac:dyDescent="0.2">
      <c r="K1240" s="1"/>
    </row>
    <row r="1241" spans="11:11" x14ac:dyDescent="0.2">
      <c r="K1241" s="1"/>
    </row>
    <row r="1242" spans="11:11" x14ac:dyDescent="0.2">
      <c r="K1242" s="1"/>
    </row>
    <row r="1243" spans="11:11" x14ac:dyDescent="0.2">
      <c r="K1243" s="1"/>
    </row>
    <row r="1244" spans="11:11" x14ac:dyDescent="0.2">
      <c r="K1244" s="1"/>
    </row>
    <row r="1245" spans="11:11" x14ac:dyDescent="0.2">
      <c r="K1245" s="1"/>
    </row>
    <row r="1246" spans="11:11" x14ac:dyDescent="0.2">
      <c r="K1246" s="1"/>
    </row>
    <row r="1247" spans="11:11" x14ac:dyDescent="0.2">
      <c r="K1247" s="1"/>
    </row>
    <row r="1248" spans="11:11" x14ac:dyDescent="0.2">
      <c r="K1248" s="1"/>
    </row>
    <row r="1249" spans="11:11" x14ac:dyDescent="0.2">
      <c r="K1249" s="1"/>
    </row>
    <row r="1250" spans="11:11" x14ac:dyDescent="0.2">
      <c r="K1250" s="1"/>
    </row>
    <row r="1251" spans="11:11" x14ac:dyDescent="0.2">
      <c r="K1251" s="1"/>
    </row>
    <row r="1252" spans="11:11" x14ac:dyDescent="0.2">
      <c r="K1252" s="1"/>
    </row>
    <row r="1253" spans="11:11" x14ac:dyDescent="0.2">
      <c r="K1253" s="1"/>
    </row>
    <row r="1254" spans="11:11" x14ac:dyDescent="0.2">
      <c r="K1254" s="1"/>
    </row>
    <row r="1255" spans="11:11" x14ac:dyDescent="0.2">
      <c r="K1255" s="1"/>
    </row>
    <row r="1256" spans="11:11" x14ac:dyDescent="0.2">
      <c r="K1256" s="1"/>
    </row>
    <row r="1257" spans="11:11" x14ac:dyDescent="0.2">
      <c r="K1257" s="1"/>
    </row>
    <row r="1258" spans="11:11" x14ac:dyDescent="0.2">
      <c r="K1258" s="1"/>
    </row>
    <row r="1259" spans="11:11" x14ac:dyDescent="0.2">
      <c r="K1259" s="1"/>
    </row>
    <row r="1260" spans="11:11" x14ac:dyDescent="0.2">
      <c r="K1260" s="1"/>
    </row>
    <row r="1261" spans="11:11" x14ac:dyDescent="0.2">
      <c r="K1261" s="1"/>
    </row>
    <row r="1262" spans="11:11" x14ac:dyDescent="0.2">
      <c r="K1262" s="1"/>
    </row>
    <row r="1263" spans="11:11" x14ac:dyDescent="0.2">
      <c r="K1263" s="1"/>
    </row>
    <row r="1264" spans="11:11" x14ac:dyDescent="0.2">
      <c r="K1264" s="1"/>
    </row>
    <row r="1265" spans="11:11" x14ac:dyDescent="0.2">
      <c r="K1265" s="1"/>
    </row>
    <row r="1266" spans="11:11" x14ac:dyDescent="0.2">
      <c r="K1266" s="1"/>
    </row>
    <row r="1267" spans="11:11" x14ac:dyDescent="0.2">
      <c r="K1267" s="1"/>
    </row>
    <row r="1268" spans="11:11" x14ac:dyDescent="0.2">
      <c r="K1268" s="1"/>
    </row>
    <row r="1269" spans="11:11" x14ac:dyDescent="0.2">
      <c r="K1269" s="1"/>
    </row>
    <row r="1270" spans="11:11" x14ac:dyDescent="0.2">
      <c r="K1270" s="1"/>
    </row>
    <row r="1271" spans="11:11" x14ac:dyDescent="0.2">
      <c r="K1271" s="1"/>
    </row>
    <row r="1272" spans="11:11" x14ac:dyDescent="0.2">
      <c r="K1272" s="1"/>
    </row>
    <row r="1273" spans="11:11" x14ac:dyDescent="0.2">
      <c r="K1273" s="1"/>
    </row>
    <row r="1274" spans="11:11" x14ac:dyDescent="0.2">
      <c r="K1274" s="1"/>
    </row>
    <row r="1275" spans="11:11" x14ac:dyDescent="0.2">
      <c r="K1275" s="1"/>
    </row>
    <row r="1276" spans="11:11" x14ac:dyDescent="0.2">
      <c r="K1276" s="1"/>
    </row>
    <row r="1277" spans="11:11" x14ac:dyDescent="0.2">
      <c r="K1277" s="1"/>
    </row>
    <row r="1278" spans="11:11" x14ac:dyDescent="0.2">
      <c r="K1278" s="1"/>
    </row>
    <row r="1279" spans="11:11" x14ac:dyDescent="0.2">
      <c r="K1279" s="1"/>
    </row>
    <row r="1280" spans="11:11" x14ac:dyDescent="0.2">
      <c r="K1280" s="1"/>
    </row>
    <row r="1281" spans="11:11" x14ac:dyDescent="0.2">
      <c r="K1281" s="1"/>
    </row>
    <row r="1282" spans="11:11" x14ac:dyDescent="0.2">
      <c r="K1282" s="1"/>
    </row>
    <row r="1283" spans="11:11" x14ac:dyDescent="0.2">
      <c r="K1283" s="1"/>
    </row>
    <row r="1284" spans="11:11" x14ac:dyDescent="0.2">
      <c r="K1284" s="1"/>
    </row>
    <row r="1285" spans="11:11" x14ac:dyDescent="0.2">
      <c r="K1285" s="1"/>
    </row>
    <row r="1286" spans="11:11" x14ac:dyDescent="0.2">
      <c r="K1286" s="1"/>
    </row>
    <row r="1287" spans="11:11" x14ac:dyDescent="0.2">
      <c r="K1287" s="1"/>
    </row>
    <row r="1288" spans="11:11" x14ac:dyDescent="0.2">
      <c r="K1288" s="1"/>
    </row>
    <row r="1289" spans="11:11" x14ac:dyDescent="0.2">
      <c r="K1289" s="1"/>
    </row>
    <row r="1290" spans="11:11" x14ac:dyDescent="0.2">
      <c r="K1290" s="1"/>
    </row>
    <row r="1291" spans="11:11" x14ac:dyDescent="0.2">
      <c r="K1291" s="1"/>
    </row>
    <row r="1292" spans="11:11" x14ac:dyDescent="0.2">
      <c r="K1292" s="1"/>
    </row>
    <row r="1293" spans="11:11" x14ac:dyDescent="0.2">
      <c r="K1293" s="1"/>
    </row>
    <row r="1294" spans="11:11" x14ac:dyDescent="0.2">
      <c r="K1294" s="1"/>
    </row>
    <row r="1295" spans="11:11" x14ac:dyDescent="0.2">
      <c r="K1295" s="1"/>
    </row>
    <row r="1296" spans="11:11" x14ac:dyDescent="0.2">
      <c r="K1296" s="1"/>
    </row>
    <row r="1297" spans="11:11" x14ac:dyDescent="0.2">
      <c r="K1297" s="1"/>
    </row>
    <row r="1298" spans="11:11" x14ac:dyDescent="0.2">
      <c r="K1298" s="1"/>
    </row>
    <row r="1299" spans="11:11" x14ac:dyDescent="0.2">
      <c r="K1299" s="1"/>
    </row>
    <row r="1300" spans="11:11" x14ac:dyDescent="0.2">
      <c r="K1300" s="1"/>
    </row>
    <row r="1301" spans="11:11" x14ac:dyDescent="0.2">
      <c r="K1301" s="1"/>
    </row>
    <row r="1302" spans="11:11" x14ac:dyDescent="0.2">
      <c r="K1302" s="1"/>
    </row>
    <row r="1303" spans="11:11" x14ac:dyDescent="0.2">
      <c r="K1303" s="1"/>
    </row>
    <row r="1304" spans="11:11" x14ac:dyDescent="0.2">
      <c r="K1304" s="1"/>
    </row>
    <row r="1305" spans="11:11" x14ac:dyDescent="0.2">
      <c r="K1305" s="1"/>
    </row>
    <row r="1306" spans="11:11" x14ac:dyDescent="0.2">
      <c r="K1306" s="1"/>
    </row>
    <row r="1307" spans="11:11" x14ac:dyDescent="0.2">
      <c r="K1307" s="1"/>
    </row>
    <row r="1308" spans="11:11" x14ac:dyDescent="0.2">
      <c r="K1308" s="1"/>
    </row>
    <row r="1309" spans="11:11" x14ac:dyDescent="0.2">
      <c r="K1309" s="1"/>
    </row>
    <row r="1310" spans="11:11" x14ac:dyDescent="0.2">
      <c r="K1310" s="1"/>
    </row>
    <row r="1311" spans="11:11" x14ac:dyDescent="0.2">
      <c r="K1311" s="1"/>
    </row>
    <row r="1312" spans="11:11" x14ac:dyDescent="0.2">
      <c r="K1312" s="1"/>
    </row>
    <row r="1313" spans="11:11" x14ac:dyDescent="0.2">
      <c r="K1313" s="1"/>
    </row>
    <row r="1314" spans="11:11" x14ac:dyDescent="0.2">
      <c r="K1314" s="1"/>
    </row>
    <row r="1315" spans="11:11" x14ac:dyDescent="0.2">
      <c r="K1315" s="1"/>
    </row>
    <row r="1316" spans="11:11" x14ac:dyDescent="0.2">
      <c r="K1316" s="1"/>
    </row>
    <row r="1317" spans="11:11" x14ac:dyDescent="0.2">
      <c r="K1317" s="1"/>
    </row>
    <row r="1318" spans="11:11" x14ac:dyDescent="0.2">
      <c r="K1318" s="1"/>
    </row>
    <row r="1319" spans="11:11" x14ac:dyDescent="0.2">
      <c r="K1319" s="1"/>
    </row>
    <row r="1320" spans="11:11" x14ac:dyDescent="0.2">
      <c r="K1320" s="1"/>
    </row>
    <row r="1321" spans="11:11" x14ac:dyDescent="0.2">
      <c r="K1321" s="1"/>
    </row>
    <row r="1322" spans="11:11" x14ac:dyDescent="0.2">
      <c r="K1322" s="1"/>
    </row>
    <row r="1323" spans="11:11" x14ac:dyDescent="0.2">
      <c r="K1323" s="1"/>
    </row>
    <row r="1324" spans="11:11" x14ac:dyDescent="0.2">
      <c r="K1324" s="1"/>
    </row>
    <row r="1325" spans="11:11" x14ac:dyDescent="0.2">
      <c r="K1325" s="1"/>
    </row>
    <row r="1326" spans="11:11" x14ac:dyDescent="0.2">
      <c r="K1326" s="1"/>
    </row>
    <row r="1327" spans="11:11" x14ac:dyDescent="0.2">
      <c r="K1327" s="1"/>
    </row>
    <row r="1328" spans="11:11" x14ac:dyDescent="0.2">
      <c r="K1328" s="1"/>
    </row>
    <row r="1329" spans="11:11" x14ac:dyDescent="0.2">
      <c r="K1329" s="1"/>
    </row>
    <row r="1330" spans="11:11" x14ac:dyDescent="0.2">
      <c r="K1330" s="1"/>
    </row>
    <row r="1331" spans="11:11" x14ac:dyDescent="0.2">
      <c r="K1331" s="1"/>
    </row>
    <row r="1332" spans="11:11" x14ac:dyDescent="0.2">
      <c r="K1332" s="1"/>
    </row>
    <row r="1333" spans="11:11" x14ac:dyDescent="0.2">
      <c r="K1333" s="1"/>
    </row>
    <row r="1334" spans="11:11" x14ac:dyDescent="0.2">
      <c r="K1334" s="1"/>
    </row>
    <row r="1335" spans="11:11" x14ac:dyDescent="0.2">
      <c r="K1335" s="1"/>
    </row>
    <row r="1336" spans="11:11" x14ac:dyDescent="0.2">
      <c r="K1336" s="1"/>
    </row>
    <row r="1337" spans="11:11" x14ac:dyDescent="0.2">
      <c r="K1337" s="1"/>
    </row>
    <row r="1338" spans="11:11" x14ac:dyDescent="0.2">
      <c r="K1338" s="1"/>
    </row>
    <row r="1339" spans="11:11" x14ac:dyDescent="0.2">
      <c r="K1339" s="1"/>
    </row>
    <row r="1340" spans="11:11" x14ac:dyDescent="0.2">
      <c r="K1340" s="1"/>
    </row>
    <row r="1341" spans="11:11" x14ac:dyDescent="0.2">
      <c r="K1341" s="1"/>
    </row>
    <row r="1342" spans="11:11" x14ac:dyDescent="0.2">
      <c r="K1342" s="1"/>
    </row>
    <row r="1343" spans="11:11" x14ac:dyDescent="0.2">
      <c r="K1343" s="1"/>
    </row>
    <row r="1344" spans="11:11" x14ac:dyDescent="0.2">
      <c r="K1344" s="1"/>
    </row>
    <row r="1345" spans="11:11" x14ac:dyDescent="0.2">
      <c r="K1345" s="1"/>
    </row>
    <row r="1346" spans="11:11" x14ac:dyDescent="0.2">
      <c r="K1346" s="1"/>
    </row>
    <row r="1347" spans="11:11" x14ac:dyDescent="0.2">
      <c r="K1347" s="1"/>
    </row>
    <row r="1348" spans="11:11" x14ac:dyDescent="0.2">
      <c r="K1348" s="1"/>
    </row>
    <row r="1349" spans="11:11" x14ac:dyDescent="0.2">
      <c r="K1349" s="1"/>
    </row>
    <row r="1350" spans="11:11" x14ac:dyDescent="0.2">
      <c r="K1350" s="1"/>
    </row>
    <row r="1351" spans="11:11" x14ac:dyDescent="0.2">
      <c r="K1351" s="1"/>
    </row>
    <row r="1352" spans="11:11" x14ac:dyDescent="0.2">
      <c r="K1352" s="1"/>
    </row>
    <row r="1353" spans="11:11" x14ac:dyDescent="0.2">
      <c r="K1353" s="1"/>
    </row>
    <row r="1354" spans="11:11" x14ac:dyDescent="0.2">
      <c r="K1354" s="1"/>
    </row>
    <row r="1355" spans="11:11" x14ac:dyDescent="0.2">
      <c r="K1355" s="1"/>
    </row>
    <row r="1356" spans="11:11" x14ac:dyDescent="0.2">
      <c r="K1356" s="1"/>
    </row>
    <row r="1357" spans="11:11" x14ac:dyDescent="0.2">
      <c r="K1357" s="1"/>
    </row>
    <row r="1358" spans="11:11" x14ac:dyDescent="0.2">
      <c r="K1358" s="1"/>
    </row>
    <row r="1359" spans="11:11" x14ac:dyDescent="0.2">
      <c r="K1359" s="1"/>
    </row>
    <row r="1360" spans="11:11" x14ac:dyDescent="0.2">
      <c r="K1360" s="1"/>
    </row>
    <row r="1361" spans="11:11" x14ac:dyDescent="0.2">
      <c r="K1361" s="1"/>
    </row>
    <row r="1362" spans="11:11" x14ac:dyDescent="0.2">
      <c r="K1362" s="1"/>
    </row>
    <row r="1363" spans="11:11" x14ac:dyDescent="0.2">
      <c r="K1363" s="1"/>
    </row>
    <row r="1364" spans="11:11" x14ac:dyDescent="0.2">
      <c r="K1364" s="1"/>
    </row>
    <row r="1365" spans="11:11" x14ac:dyDescent="0.2">
      <c r="K1365" s="1"/>
    </row>
    <row r="1366" spans="11:11" x14ac:dyDescent="0.2">
      <c r="K1366" s="1"/>
    </row>
    <row r="1367" spans="11:11" x14ac:dyDescent="0.2">
      <c r="K1367" s="1"/>
    </row>
    <row r="1368" spans="11:11" x14ac:dyDescent="0.2">
      <c r="K1368" s="1"/>
    </row>
    <row r="1369" spans="11:11" x14ac:dyDescent="0.2">
      <c r="K1369" s="1"/>
    </row>
    <row r="1370" spans="11:11" x14ac:dyDescent="0.2">
      <c r="K1370" s="1"/>
    </row>
    <row r="1371" spans="11:11" x14ac:dyDescent="0.2">
      <c r="K1371" s="1"/>
    </row>
    <row r="1372" spans="11:11" x14ac:dyDescent="0.2">
      <c r="K1372" s="1"/>
    </row>
    <row r="1373" spans="11:11" x14ac:dyDescent="0.2">
      <c r="K1373" s="1"/>
    </row>
    <row r="1374" spans="11:11" x14ac:dyDescent="0.2">
      <c r="K1374" s="1"/>
    </row>
    <row r="1375" spans="11:11" x14ac:dyDescent="0.2">
      <c r="K1375" s="1"/>
    </row>
    <row r="1376" spans="11:11" x14ac:dyDescent="0.2">
      <c r="K1376" s="1"/>
    </row>
    <row r="1377" spans="11:11" x14ac:dyDescent="0.2">
      <c r="K1377" s="1"/>
    </row>
    <row r="1378" spans="11:11" x14ac:dyDescent="0.2">
      <c r="K1378" s="1"/>
    </row>
    <row r="1379" spans="11:11" x14ac:dyDescent="0.2">
      <c r="K1379" s="1"/>
    </row>
    <row r="1380" spans="11:11" x14ac:dyDescent="0.2">
      <c r="K1380" s="1"/>
    </row>
    <row r="1381" spans="11:11" x14ac:dyDescent="0.2">
      <c r="K1381" s="1"/>
    </row>
    <row r="1382" spans="11:11" x14ac:dyDescent="0.2">
      <c r="K1382" s="1"/>
    </row>
    <row r="1383" spans="11:11" x14ac:dyDescent="0.2">
      <c r="K1383" s="1"/>
    </row>
    <row r="1384" spans="11:11" x14ac:dyDescent="0.2">
      <c r="K1384" s="1"/>
    </row>
    <row r="1385" spans="11:11" x14ac:dyDescent="0.2">
      <c r="K1385" s="1"/>
    </row>
    <row r="1386" spans="11:11" x14ac:dyDescent="0.2">
      <c r="K1386" s="1"/>
    </row>
    <row r="1387" spans="11:11" x14ac:dyDescent="0.2">
      <c r="K1387" s="1"/>
    </row>
    <row r="1388" spans="11:11" x14ac:dyDescent="0.2">
      <c r="K1388" s="1"/>
    </row>
    <row r="1389" spans="11:11" x14ac:dyDescent="0.2">
      <c r="K1389" s="1"/>
    </row>
    <row r="1390" spans="11:11" x14ac:dyDescent="0.2">
      <c r="K1390" s="1"/>
    </row>
    <row r="1391" spans="11:11" x14ac:dyDescent="0.2">
      <c r="K1391" s="1"/>
    </row>
    <row r="1392" spans="11:11" x14ac:dyDescent="0.2">
      <c r="K1392" s="1"/>
    </row>
    <row r="1393" spans="11:11" x14ac:dyDescent="0.2">
      <c r="K1393" s="1"/>
    </row>
    <row r="1394" spans="11:11" x14ac:dyDescent="0.2">
      <c r="K1394" s="1"/>
    </row>
    <row r="1395" spans="11:11" x14ac:dyDescent="0.2">
      <c r="K1395" s="1"/>
    </row>
    <row r="1396" spans="11:11" x14ac:dyDescent="0.2">
      <c r="K1396" s="1"/>
    </row>
    <row r="1397" spans="11:11" x14ac:dyDescent="0.2">
      <c r="K1397" s="1"/>
    </row>
    <row r="1398" spans="11:11" x14ac:dyDescent="0.2">
      <c r="K1398" s="1"/>
    </row>
    <row r="1399" spans="11:11" x14ac:dyDescent="0.2">
      <c r="K1399" s="1"/>
    </row>
    <row r="1400" spans="11:11" x14ac:dyDescent="0.2">
      <c r="K1400" s="1"/>
    </row>
    <row r="1401" spans="11:11" x14ac:dyDescent="0.2">
      <c r="K1401" s="1"/>
    </row>
    <row r="1402" spans="11:11" x14ac:dyDescent="0.2">
      <c r="K1402" s="1"/>
    </row>
    <row r="1403" spans="11:11" x14ac:dyDescent="0.2">
      <c r="K1403" s="1"/>
    </row>
    <row r="1404" spans="11:11" x14ac:dyDescent="0.2">
      <c r="K1404" s="1"/>
    </row>
    <row r="1405" spans="11:11" x14ac:dyDescent="0.2">
      <c r="K1405" s="1"/>
    </row>
    <row r="1406" spans="11:11" x14ac:dyDescent="0.2">
      <c r="K1406" s="1"/>
    </row>
    <row r="1407" spans="11:11" x14ac:dyDescent="0.2">
      <c r="K1407" s="1"/>
    </row>
    <row r="1408" spans="11:11" x14ac:dyDescent="0.2">
      <c r="K1408" s="1"/>
    </row>
    <row r="1409" spans="11:11" x14ac:dyDescent="0.2">
      <c r="K1409" s="1"/>
    </row>
    <row r="1410" spans="11:11" x14ac:dyDescent="0.2">
      <c r="K1410" s="1"/>
    </row>
    <row r="1411" spans="11:11" x14ac:dyDescent="0.2">
      <c r="K1411" s="1"/>
    </row>
    <row r="1412" spans="11:11" x14ac:dyDescent="0.2">
      <c r="K1412" s="1"/>
    </row>
    <row r="1413" spans="11:11" x14ac:dyDescent="0.2">
      <c r="K1413" s="1"/>
    </row>
    <row r="1414" spans="11:11" x14ac:dyDescent="0.2">
      <c r="K1414" s="1"/>
    </row>
    <row r="1415" spans="11:11" x14ac:dyDescent="0.2">
      <c r="K1415" s="1"/>
    </row>
    <row r="1416" spans="11:11" x14ac:dyDescent="0.2">
      <c r="K1416" s="1"/>
    </row>
    <row r="1417" spans="11:11" x14ac:dyDescent="0.2">
      <c r="K1417" s="1"/>
    </row>
    <row r="1418" spans="11:11" x14ac:dyDescent="0.2">
      <c r="K1418" s="1"/>
    </row>
    <row r="1419" spans="11:11" x14ac:dyDescent="0.2">
      <c r="K1419" s="1"/>
    </row>
    <row r="1420" spans="11:11" x14ac:dyDescent="0.2">
      <c r="K1420" s="1"/>
    </row>
    <row r="1421" spans="11:11" x14ac:dyDescent="0.2">
      <c r="K1421" s="1"/>
    </row>
    <row r="1422" spans="11:11" x14ac:dyDescent="0.2">
      <c r="K1422" s="1"/>
    </row>
    <row r="1423" spans="11:11" x14ac:dyDescent="0.2">
      <c r="K1423" s="1"/>
    </row>
    <row r="1424" spans="11:11" x14ac:dyDescent="0.2">
      <c r="K1424" s="1"/>
    </row>
    <row r="1425" spans="11:11" x14ac:dyDescent="0.2">
      <c r="K1425" s="1"/>
    </row>
    <row r="1426" spans="11:11" x14ac:dyDescent="0.2">
      <c r="K1426" s="1"/>
    </row>
    <row r="1427" spans="11:11" x14ac:dyDescent="0.2">
      <c r="K1427" s="1"/>
    </row>
    <row r="1428" spans="11:11" x14ac:dyDescent="0.2">
      <c r="K1428" s="1"/>
    </row>
    <row r="1429" spans="11:11" x14ac:dyDescent="0.2">
      <c r="K1429" s="1"/>
    </row>
    <row r="1430" spans="11:11" x14ac:dyDescent="0.2">
      <c r="K1430" s="1"/>
    </row>
    <row r="1431" spans="11:11" x14ac:dyDescent="0.2">
      <c r="K1431" s="1"/>
    </row>
    <row r="1432" spans="11:11" x14ac:dyDescent="0.2">
      <c r="K1432" s="1"/>
    </row>
    <row r="1433" spans="11:11" x14ac:dyDescent="0.2">
      <c r="K1433" s="1"/>
    </row>
    <row r="1434" spans="11:11" x14ac:dyDescent="0.2">
      <c r="K1434" s="1"/>
    </row>
    <row r="1435" spans="11:11" x14ac:dyDescent="0.2">
      <c r="K1435" s="1"/>
    </row>
    <row r="1436" spans="11:11" x14ac:dyDescent="0.2">
      <c r="K1436" s="1"/>
    </row>
    <row r="1437" spans="11:11" x14ac:dyDescent="0.2">
      <c r="K1437" s="1"/>
    </row>
    <row r="1438" spans="11:11" x14ac:dyDescent="0.2">
      <c r="K1438" s="1"/>
    </row>
    <row r="1439" spans="11:11" x14ac:dyDescent="0.2">
      <c r="K1439" s="1"/>
    </row>
    <row r="1440" spans="11:11" x14ac:dyDescent="0.2">
      <c r="K1440" s="1"/>
    </row>
    <row r="1441" spans="11:11" x14ac:dyDescent="0.2">
      <c r="K1441" s="1"/>
    </row>
    <row r="1442" spans="11:11" x14ac:dyDescent="0.2">
      <c r="K1442" s="1"/>
    </row>
    <row r="1443" spans="11:11" x14ac:dyDescent="0.2">
      <c r="K1443" s="1"/>
    </row>
    <row r="1444" spans="11:11" x14ac:dyDescent="0.2">
      <c r="K1444" s="1"/>
    </row>
    <row r="1445" spans="11:11" x14ac:dyDescent="0.2">
      <c r="K1445" s="1"/>
    </row>
    <row r="1446" spans="11:11" x14ac:dyDescent="0.2">
      <c r="K1446" s="1"/>
    </row>
    <row r="1447" spans="11:11" x14ac:dyDescent="0.2">
      <c r="K1447" s="1"/>
    </row>
    <row r="1448" spans="11:11" x14ac:dyDescent="0.2">
      <c r="K1448" s="1"/>
    </row>
    <row r="1449" spans="11:11" x14ac:dyDescent="0.2">
      <c r="K1449" s="1"/>
    </row>
    <row r="1450" spans="11:11" x14ac:dyDescent="0.2">
      <c r="K1450" s="1"/>
    </row>
    <row r="1451" spans="11:11" x14ac:dyDescent="0.2">
      <c r="K1451" s="1"/>
    </row>
    <row r="1452" spans="11:11" x14ac:dyDescent="0.2">
      <c r="K1452" s="1"/>
    </row>
    <row r="1453" spans="11:11" x14ac:dyDescent="0.2">
      <c r="K1453" s="1"/>
    </row>
    <row r="1454" spans="11:11" x14ac:dyDescent="0.2">
      <c r="K1454" s="1"/>
    </row>
    <row r="1455" spans="11:11" x14ac:dyDescent="0.2">
      <c r="K1455" s="1"/>
    </row>
    <row r="1456" spans="11:11" x14ac:dyDescent="0.2">
      <c r="K1456" s="1"/>
    </row>
  </sheetData>
  <mergeCells count="2">
    <mergeCell ref="C1:G1"/>
    <mergeCell ref="H1:L1"/>
  </mergeCells>
  <phoneticPr fontId="0" type="noConversion"/>
  <printOptions horizontalCentered="1" verticalCentered="1" gridLines="1"/>
  <pageMargins left="0" right="0" top="0.8" bottom="0.5" header="0.5" footer="0.5"/>
  <pageSetup paperSize="5" scale="95" orientation="landscape" r:id="rId1"/>
  <headerFooter alignWithMargins="0">
    <oddHeader>&amp;C&amp;"Arial,Bold"&amp;16Northern Illinois Gas Company</oddHeader>
    <oddFooter>&amp;R&amp;A   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zoomScale="80" workbookViewId="0">
      <selection activeCell="P4" sqref="P4"/>
    </sheetView>
  </sheetViews>
  <sheetFormatPr defaultRowHeight="11.25" x14ac:dyDescent="0.2"/>
  <cols>
    <col min="1" max="1" width="9.140625" style="7"/>
    <col min="2" max="2" width="8.5703125" style="1" bestFit="1" customWidth="1"/>
    <col min="3" max="3" width="9.140625" style="1"/>
    <col min="4" max="4" width="9.140625" style="63"/>
    <col min="5" max="5" width="10.7109375" style="3" bestFit="1" customWidth="1"/>
    <col min="6" max="6" width="9.140625" style="80"/>
    <col min="7" max="7" width="12" style="6" bestFit="1" customWidth="1"/>
    <col min="8" max="8" width="9.140625" style="1" bestFit="1"/>
    <col min="9" max="9" width="6.5703125" style="1" bestFit="1" customWidth="1"/>
    <col min="10" max="10" width="9.140625" style="3"/>
    <col min="11" max="11" width="9.140625" style="88"/>
    <col min="12" max="12" width="10.7109375" style="6" bestFit="1" customWidth="1"/>
    <col min="13" max="13" width="9.140625" style="1"/>
    <col min="14" max="14" width="9.140625" style="3"/>
    <col min="15" max="15" width="9.140625" style="1"/>
    <col min="16" max="16" width="26" style="1" bestFit="1" customWidth="1"/>
    <col min="17" max="17" width="27.85546875" style="1" customWidth="1"/>
    <col min="18" max="16384" width="9.140625" style="1"/>
  </cols>
  <sheetData>
    <row r="1" spans="1:17" ht="33.75" x14ac:dyDescent="0.2">
      <c r="B1" s="2" t="s">
        <v>6</v>
      </c>
      <c r="C1" s="181" t="s">
        <v>1</v>
      </c>
      <c r="D1" s="182"/>
      <c r="E1" s="182"/>
      <c r="F1" s="182"/>
      <c r="G1" s="183"/>
      <c r="H1" s="181" t="s">
        <v>5</v>
      </c>
      <c r="I1" s="182"/>
      <c r="J1" s="182"/>
      <c r="K1" s="182"/>
      <c r="L1" s="183"/>
      <c r="M1" s="4" t="s">
        <v>9</v>
      </c>
      <c r="N1" s="8" t="s">
        <v>10</v>
      </c>
      <c r="O1" s="5"/>
      <c r="P1" s="2"/>
      <c r="Q1" s="32" t="s">
        <v>57</v>
      </c>
    </row>
    <row r="2" spans="1:17" s="2" customFormat="1" x14ac:dyDescent="0.2">
      <c r="A2" s="9" t="s">
        <v>0</v>
      </c>
      <c r="B2" s="62" t="s">
        <v>7</v>
      </c>
      <c r="C2" s="38" t="s">
        <v>12</v>
      </c>
      <c r="D2" s="109" t="s">
        <v>2</v>
      </c>
      <c r="E2" s="100" t="s">
        <v>3</v>
      </c>
      <c r="F2" s="102" t="s">
        <v>4</v>
      </c>
      <c r="G2" s="13" t="s">
        <v>22</v>
      </c>
      <c r="H2" s="36" t="s">
        <v>12</v>
      </c>
      <c r="I2" s="98" t="s">
        <v>2</v>
      </c>
      <c r="J2" s="100" t="s">
        <v>3</v>
      </c>
      <c r="K2" s="103" t="s">
        <v>4</v>
      </c>
      <c r="L2" s="13" t="s">
        <v>22</v>
      </c>
      <c r="M2" s="49"/>
      <c r="N2" s="11" t="s">
        <v>3</v>
      </c>
      <c r="O2" s="13" t="s">
        <v>4</v>
      </c>
      <c r="P2" s="10" t="s">
        <v>11</v>
      </c>
      <c r="Q2" s="31" t="s">
        <v>55</v>
      </c>
    </row>
    <row r="3" spans="1:17" s="2" customFormat="1" x14ac:dyDescent="0.2">
      <c r="A3" s="19" t="s">
        <v>104</v>
      </c>
      <c r="B3" s="21" t="s">
        <v>8</v>
      </c>
      <c r="C3" s="106" t="s">
        <v>13</v>
      </c>
      <c r="D3" s="110">
        <v>111529</v>
      </c>
      <c r="E3" s="104">
        <v>20000</v>
      </c>
      <c r="F3" s="107">
        <v>2.9</v>
      </c>
      <c r="G3" s="45">
        <f>E3*F3</f>
        <v>58000</v>
      </c>
      <c r="H3" s="48"/>
      <c r="I3" s="21"/>
      <c r="J3" s="99"/>
      <c r="K3" s="23"/>
      <c r="L3" s="33"/>
      <c r="M3" s="50"/>
      <c r="N3" s="99">
        <v>20000</v>
      </c>
      <c r="O3" s="33">
        <v>0.01</v>
      </c>
      <c r="P3" s="21" t="s">
        <v>180</v>
      </c>
      <c r="Q3" s="31" t="s">
        <v>56</v>
      </c>
    </row>
    <row r="4" spans="1:17" s="2" customFormat="1" x14ac:dyDescent="0.2">
      <c r="A4" s="19">
        <v>36619</v>
      </c>
      <c r="B4" s="21" t="s">
        <v>8</v>
      </c>
      <c r="C4" s="37" t="s">
        <v>13</v>
      </c>
      <c r="D4" s="111">
        <v>111529</v>
      </c>
      <c r="E4" s="99">
        <v>8278</v>
      </c>
      <c r="F4" s="29">
        <v>2.9</v>
      </c>
      <c r="G4" s="33">
        <f>E4*F4</f>
        <v>24006.2</v>
      </c>
      <c r="H4" s="48"/>
      <c r="I4" s="21"/>
      <c r="J4" s="99"/>
      <c r="K4" s="23"/>
      <c r="L4" s="33"/>
      <c r="M4" s="50"/>
      <c r="N4" s="99">
        <v>8278</v>
      </c>
      <c r="O4" s="33">
        <v>0.01</v>
      </c>
      <c r="P4" s="21"/>
      <c r="Q4" s="47" t="s">
        <v>62</v>
      </c>
    </row>
    <row r="5" spans="1:17" s="2" customFormat="1" x14ac:dyDescent="0.2">
      <c r="A5" s="19"/>
      <c r="B5" s="21" t="s">
        <v>22</v>
      </c>
      <c r="C5" s="37"/>
      <c r="D5" s="111"/>
      <c r="E5" s="99">
        <f>SUM(E3:E4)</f>
        <v>28278</v>
      </c>
      <c r="F5" s="29"/>
      <c r="G5" s="33"/>
      <c r="H5" s="48"/>
      <c r="I5" s="21"/>
      <c r="J5" s="99"/>
      <c r="K5" s="23"/>
      <c r="L5" s="33"/>
      <c r="M5" s="50"/>
      <c r="N5" s="99"/>
      <c r="O5" s="33"/>
      <c r="P5" s="125" t="s">
        <v>111</v>
      </c>
    </row>
    <row r="6" spans="1:17" s="2" customFormat="1" x14ac:dyDescent="0.2">
      <c r="A6" s="19"/>
      <c r="B6" s="21"/>
      <c r="C6" s="37"/>
      <c r="D6" s="111"/>
      <c r="E6" s="99"/>
      <c r="F6" s="29"/>
      <c r="G6" s="33"/>
      <c r="H6" s="48"/>
      <c r="I6" s="21"/>
      <c r="J6" s="99"/>
      <c r="K6" s="23"/>
      <c r="L6" s="33"/>
      <c r="M6" s="50"/>
      <c r="N6" s="99"/>
      <c r="O6" s="33"/>
      <c r="P6" s="21"/>
    </row>
    <row r="7" spans="1:17" s="2" customFormat="1" x14ac:dyDescent="0.2">
      <c r="A7" s="19" t="s">
        <v>104</v>
      </c>
      <c r="B7" s="21" t="s">
        <v>18</v>
      </c>
      <c r="C7" s="61" t="s">
        <v>13</v>
      </c>
      <c r="D7" s="110">
        <v>111529</v>
      </c>
      <c r="E7" s="104">
        <v>37931</v>
      </c>
      <c r="F7" s="107">
        <v>2.9</v>
      </c>
      <c r="G7" s="45">
        <f>E7*F7</f>
        <v>109999.9</v>
      </c>
      <c r="H7" s="48"/>
      <c r="I7" s="21"/>
      <c r="J7" s="99"/>
      <c r="K7" s="23"/>
      <c r="L7" s="33"/>
      <c r="M7" s="50"/>
      <c r="N7" s="99">
        <v>37931</v>
      </c>
      <c r="O7" s="33"/>
      <c r="P7" s="21"/>
    </row>
    <row r="8" spans="1:17" s="2" customFormat="1" x14ac:dyDescent="0.2">
      <c r="A8" s="19">
        <v>36621</v>
      </c>
      <c r="B8" s="21" t="s">
        <v>18</v>
      </c>
      <c r="C8" s="61" t="s">
        <v>13</v>
      </c>
      <c r="D8" s="110">
        <v>111529</v>
      </c>
      <c r="E8" s="104">
        <v>11</v>
      </c>
      <c r="F8" s="107">
        <v>2.93</v>
      </c>
      <c r="G8" s="45">
        <f>E8*F8</f>
        <v>32.230000000000004</v>
      </c>
      <c r="H8" s="48"/>
      <c r="I8" s="21"/>
      <c r="J8" s="99"/>
      <c r="K8" s="23"/>
      <c r="L8" s="33"/>
      <c r="M8" s="50"/>
      <c r="N8" s="99">
        <v>11</v>
      </c>
      <c r="O8" s="33"/>
      <c r="P8" s="21"/>
    </row>
    <row r="9" spans="1:17" s="2" customFormat="1" x14ac:dyDescent="0.2">
      <c r="A9" s="19" t="s">
        <v>100</v>
      </c>
      <c r="B9" s="21" t="s">
        <v>18</v>
      </c>
      <c r="C9" s="48" t="s">
        <v>14</v>
      </c>
      <c r="D9" s="111">
        <v>111529</v>
      </c>
      <c r="E9" s="99">
        <v>952</v>
      </c>
      <c r="F9" s="29">
        <v>2.9</v>
      </c>
      <c r="G9" s="105">
        <f t="shared" ref="G9:G16" si="0">E9*F9</f>
        <v>2760.7999999999997</v>
      </c>
      <c r="H9" s="48"/>
      <c r="I9" s="21"/>
      <c r="J9" s="99"/>
      <c r="K9" s="23"/>
      <c r="L9" s="33"/>
      <c r="M9" s="50"/>
      <c r="N9" s="99">
        <v>952</v>
      </c>
      <c r="O9" s="33"/>
      <c r="P9" s="21"/>
    </row>
    <row r="10" spans="1:17" s="2" customFormat="1" x14ac:dyDescent="0.2">
      <c r="A10" s="19">
        <v>36621</v>
      </c>
      <c r="B10" s="21" t="s">
        <v>18</v>
      </c>
      <c r="C10" s="48" t="s">
        <v>14</v>
      </c>
      <c r="D10" s="111">
        <v>111529</v>
      </c>
      <c r="E10" s="99">
        <v>22310</v>
      </c>
      <c r="F10" s="29">
        <v>2.93</v>
      </c>
      <c r="G10" s="105">
        <f t="shared" si="0"/>
        <v>65368.3</v>
      </c>
      <c r="H10" s="48"/>
      <c r="I10" s="21"/>
      <c r="J10" s="99"/>
      <c r="K10" s="23"/>
      <c r="L10" s="33"/>
      <c r="M10" s="50"/>
      <c r="N10" s="99">
        <v>22310</v>
      </c>
      <c r="O10" s="33"/>
      <c r="P10" s="21"/>
    </row>
    <row r="11" spans="1:17" s="2" customFormat="1" x14ac:dyDescent="0.2">
      <c r="A11" s="19" t="s">
        <v>101</v>
      </c>
      <c r="B11" s="21" t="s">
        <v>18</v>
      </c>
      <c r="C11" s="48" t="s">
        <v>14</v>
      </c>
      <c r="D11" s="111">
        <v>111529</v>
      </c>
      <c r="E11" s="99">
        <v>2448</v>
      </c>
      <c r="F11" s="29">
        <v>3.01</v>
      </c>
      <c r="G11" s="105">
        <f t="shared" si="0"/>
        <v>7368.48</v>
      </c>
      <c r="H11" s="48"/>
      <c r="I11" s="21"/>
      <c r="J11" s="99"/>
      <c r="K11" s="23"/>
      <c r="L11" s="33"/>
      <c r="M11" s="50"/>
      <c r="N11" s="99">
        <v>2448</v>
      </c>
      <c r="O11" s="33"/>
      <c r="P11" s="21"/>
    </row>
    <row r="12" spans="1:17" s="2" customFormat="1" x14ac:dyDescent="0.2">
      <c r="A12" s="19" t="s">
        <v>102</v>
      </c>
      <c r="B12" s="21" t="s">
        <v>18</v>
      </c>
      <c r="C12" s="48" t="s">
        <v>14</v>
      </c>
      <c r="D12" s="111">
        <v>111529</v>
      </c>
      <c r="E12" s="99">
        <v>2680</v>
      </c>
      <c r="F12" s="29">
        <v>3.08</v>
      </c>
      <c r="G12" s="105">
        <f t="shared" si="0"/>
        <v>8254.4</v>
      </c>
      <c r="H12" s="48"/>
      <c r="I12" s="21"/>
      <c r="J12" s="99"/>
      <c r="K12" s="23"/>
      <c r="L12" s="33"/>
      <c r="M12" s="50"/>
      <c r="N12" s="99">
        <v>2680</v>
      </c>
      <c r="O12" s="33"/>
      <c r="P12" s="21"/>
    </row>
    <row r="13" spans="1:17" s="2" customFormat="1" x14ac:dyDescent="0.2">
      <c r="A13" s="19">
        <v>36640</v>
      </c>
      <c r="B13" s="21" t="s">
        <v>18</v>
      </c>
      <c r="C13" s="48" t="s">
        <v>14</v>
      </c>
      <c r="D13" s="111">
        <v>111529</v>
      </c>
      <c r="E13" s="99">
        <v>228</v>
      </c>
      <c r="F13" s="29">
        <v>3.15</v>
      </c>
      <c r="G13" s="105">
        <f t="shared" si="0"/>
        <v>718.19999999999993</v>
      </c>
      <c r="H13" s="48"/>
      <c r="I13" s="21"/>
      <c r="J13" s="99"/>
      <c r="K13" s="23"/>
      <c r="L13" s="33"/>
      <c r="M13" s="50"/>
      <c r="N13" s="99">
        <v>228</v>
      </c>
      <c r="O13" s="33"/>
      <c r="P13" s="21"/>
    </row>
    <row r="14" spans="1:17" s="2" customFormat="1" x14ac:dyDescent="0.2">
      <c r="A14" s="19">
        <v>36641</v>
      </c>
      <c r="B14" s="21" t="s">
        <v>18</v>
      </c>
      <c r="C14" s="48" t="s">
        <v>14</v>
      </c>
      <c r="D14" s="111">
        <v>111529</v>
      </c>
      <c r="E14" s="99">
        <v>2848</v>
      </c>
      <c r="F14" s="29">
        <v>2.16</v>
      </c>
      <c r="G14" s="105">
        <f t="shared" si="0"/>
        <v>6151.68</v>
      </c>
      <c r="H14" s="48"/>
      <c r="I14" s="21"/>
      <c r="J14" s="99"/>
      <c r="K14" s="23"/>
      <c r="L14" s="33"/>
      <c r="M14" s="50"/>
      <c r="N14" s="99">
        <v>2848</v>
      </c>
      <c r="O14" s="33"/>
      <c r="P14" s="21"/>
    </row>
    <row r="15" spans="1:17" s="2" customFormat="1" x14ac:dyDescent="0.2">
      <c r="A15" s="19">
        <v>36643</v>
      </c>
      <c r="B15" s="21" t="s">
        <v>18</v>
      </c>
      <c r="C15" s="48" t="s">
        <v>14</v>
      </c>
      <c r="D15" s="111">
        <v>111529</v>
      </c>
      <c r="E15" s="99">
        <v>1555</v>
      </c>
      <c r="F15" s="29">
        <v>3.16</v>
      </c>
      <c r="G15" s="105">
        <f t="shared" si="0"/>
        <v>4913.8</v>
      </c>
      <c r="H15" s="48"/>
      <c r="I15" s="21"/>
      <c r="J15" s="99"/>
      <c r="K15" s="23"/>
      <c r="L15" s="33"/>
      <c r="M15" s="50"/>
      <c r="N15" s="99">
        <v>1555</v>
      </c>
      <c r="O15" s="33"/>
      <c r="P15" s="21"/>
    </row>
    <row r="16" spans="1:17" s="2" customFormat="1" x14ac:dyDescent="0.2">
      <c r="A16" s="19">
        <v>36646</v>
      </c>
      <c r="B16" s="21" t="s">
        <v>18</v>
      </c>
      <c r="C16" s="48" t="s">
        <v>14</v>
      </c>
      <c r="D16" s="111">
        <v>111529</v>
      </c>
      <c r="E16" s="99">
        <v>288</v>
      </c>
      <c r="F16" s="29">
        <v>3.09</v>
      </c>
      <c r="G16" s="105">
        <f t="shared" si="0"/>
        <v>889.92</v>
      </c>
      <c r="H16" s="48"/>
      <c r="I16" s="21"/>
      <c r="J16" s="99"/>
      <c r="K16" s="23"/>
      <c r="L16" s="33"/>
      <c r="M16" s="50"/>
      <c r="N16" s="99">
        <v>288</v>
      </c>
      <c r="O16" s="33"/>
      <c r="P16" s="21"/>
    </row>
    <row r="17" spans="1:17" s="2" customFormat="1" x14ac:dyDescent="0.2">
      <c r="A17" s="19"/>
      <c r="B17" s="21" t="s">
        <v>22</v>
      </c>
      <c r="C17" s="48"/>
      <c r="D17" s="111"/>
      <c r="E17" s="100">
        <f>SUM(E7:E16)</f>
        <v>71251</v>
      </c>
      <c r="F17" s="29"/>
      <c r="G17" s="105"/>
      <c r="H17" s="48"/>
      <c r="I17" s="21"/>
      <c r="J17" s="99"/>
      <c r="K17" s="23"/>
      <c r="L17" s="33"/>
      <c r="M17" s="50"/>
      <c r="N17" s="100">
        <f>SUM(N7:N16)</f>
        <v>71251</v>
      </c>
      <c r="O17" s="33"/>
      <c r="P17" s="21"/>
      <c r="Q17" s="1"/>
    </row>
    <row r="18" spans="1:17" s="2" customFormat="1" x14ac:dyDescent="0.2">
      <c r="A18" s="7">
        <v>36619</v>
      </c>
      <c r="B18" s="1" t="s">
        <v>18</v>
      </c>
      <c r="C18" s="39"/>
      <c r="D18" s="63"/>
      <c r="E18" s="3"/>
      <c r="F18" s="80"/>
      <c r="G18" s="6"/>
      <c r="H18" s="39" t="s">
        <v>14</v>
      </c>
      <c r="I18" s="1"/>
      <c r="J18" s="3"/>
      <c r="K18" s="88"/>
      <c r="L18" s="6"/>
      <c r="M18" s="39"/>
      <c r="N18" s="3">
        <v>1722</v>
      </c>
      <c r="O18" s="33"/>
      <c r="P18" s="21"/>
      <c r="Q18" s="1"/>
    </row>
    <row r="19" spans="1:17" x14ac:dyDescent="0.2">
      <c r="A19" s="7">
        <v>36620</v>
      </c>
      <c r="B19" s="1" t="s">
        <v>18</v>
      </c>
      <c r="C19" s="39"/>
      <c r="D19" s="111"/>
      <c r="F19" s="26"/>
      <c r="G19" s="34"/>
      <c r="H19" s="39" t="s">
        <v>14</v>
      </c>
      <c r="I19" s="21">
        <v>111532</v>
      </c>
      <c r="J19" s="3">
        <v>20000</v>
      </c>
      <c r="K19" s="4">
        <v>2.95</v>
      </c>
      <c r="L19" s="34">
        <f t="shared" ref="L19:L24" si="1">J19*K19</f>
        <v>59000</v>
      </c>
      <c r="M19" s="4">
        <f t="shared" ref="M19:M24" si="2">F19-K19</f>
        <v>-2.95</v>
      </c>
      <c r="N19" s="3">
        <v>20000</v>
      </c>
    </row>
    <row r="20" spans="1:17" x14ac:dyDescent="0.2">
      <c r="A20" s="7">
        <v>36622</v>
      </c>
      <c r="B20" s="1" t="s">
        <v>18</v>
      </c>
      <c r="C20" s="39"/>
      <c r="D20" s="111"/>
      <c r="F20" s="26"/>
      <c r="G20" s="34"/>
      <c r="H20" s="39" t="s">
        <v>14</v>
      </c>
      <c r="I20" s="21">
        <v>111532</v>
      </c>
      <c r="J20" s="3">
        <v>12733</v>
      </c>
      <c r="K20" s="4">
        <v>2.9</v>
      </c>
      <c r="L20" s="34">
        <f t="shared" si="1"/>
        <v>36925.699999999997</v>
      </c>
      <c r="M20" s="4">
        <f t="shared" si="2"/>
        <v>-2.9</v>
      </c>
      <c r="N20" s="3">
        <v>12733</v>
      </c>
      <c r="O20" s="6"/>
    </row>
    <row r="21" spans="1:17" x14ac:dyDescent="0.2">
      <c r="A21" s="7">
        <v>36623</v>
      </c>
      <c r="B21" s="1" t="s">
        <v>18</v>
      </c>
      <c r="C21" s="39"/>
      <c r="D21" s="111"/>
      <c r="F21" s="26"/>
      <c r="G21" s="34"/>
      <c r="H21" s="39" t="s">
        <v>14</v>
      </c>
      <c r="I21" s="21">
        <v>111532</v>
      </c>
      <c r="J21" s="3">
        <v>13217</v>
      </c>
      <c r="K21" s="4">
        <v>2.96</v>
      </c>
      <c r="L21" s="34">
        <f t="shared" si="1"/>
        <v>39122.32</v>
      </c>
      <c r="M21" s="4">
        <f t="shared" si="2"/>
        <v>-2.96</v>
      </c>
      <c r="N21" s="3">
        <v>13217</v>
      </c>
      <c r="O21" s="6"/>
    </row>
    <row r="22" spans="1:17" x14ac:dyDescent="0.2">
      <c r="A22" s="7" t="s">
        <v>30</v>
      </c>
      <c r="B22" s="1" t="s">
        <v>18</v>
      </c>
      <c r="C22" s="39"/>
      <c r="D22" s="111"/>
      <c r="F22" s="26"/>
      <c r="G22" s="34"/>
      <c r="H22" s="39" t="s">
        <v>14</v>
      </c>
      <c r="I22" s="21">
        <v>111532</v>
      </c>
      <c r="J22" s="3">
        <v>749</v>
      </c>
      <c r="K22" s="4">
        <v>3.15</v>
      </c>
      <c r="L22" s="34">
        <f t="shared" si="1"/>
        <v>2359.35</v>
      </c>
      <c r="M22" s="4">
        <f t="shared" si="2"/>
        <v>-3.15</v>
      </c>
      <c r="N22" s="3">
        <v>749</v>
      </c>
      <c r="O22" s="6"/>
    </row>
    <row r="23" spans="1:17" x14ac:dyDescent="0.2">
      <c r="A23" s="7">
        <v>36641</v>
      </c>
      <c r="B23" s="1" t="s">
        <v>18</v>
      </c>
      <c r="C23" s="39"/>
      <c r="D23" s="111"/>
      <c r="F23" s="26"/>
      <c r="G23" s="34"/>
      <c r="H23" s="39" t="s">
        <v>14</v>
      </c>
      <c r="I23" s="21">
        <v>111532</v>
      </c>
      <c r="J23" s="3">
        <v>5000</v>
      </c>
      <c r="K23" s="4">
        <v>3.17</v>
      </c>
      <c r="L23" s="34">
        <f t="shared" si="1"/>
        <v>15850</v>
      </c>
      <c r="M23" s="4">
        <f t="shared" si="2"/>
        <v>-3.17</v>
      </c>
      <c r="N23" s="3">
        <v>5000</v>
      </c>
      <c r="O23" s="6"/>
    </row>
    <row r="24" spans="1:17" x14ac:dyDescent="0.2">
      <c r="A24" s="7">
        <v>36644</v>
      </c>
      <c r="B24" s="1" t="s">
        <v>18</v>
      </c>
      <c r="C24" s="39"/>
      <c r="D24" s="111"/>
      <c r="F24" s="26"/>
      <c r="G24" s="34"/>
      <c r="H24" s="39" t="s">
        <v>14</v>
      </c>
      <c r="I24" s="21">
        <v>111532</v>
      </c>
      <c r="J24" s="3">
        <v>411</v>
      </c>
      <c r="K24" s="4">
        <v>3.08</v>
      </c>
      <c r="L24" s="34">
        <f t="shared" si="1"/>
        <v>1265.8800000000001</v>
      </c>
      <c r="M24" s="4">
        <f t="shared" si="2"/>
        <v>-3.08</v>
      </c>
      <c r="N24" s="3">
        <v>411</v>
      </c>
      <c r="O24" s="6"/>
    </row>
    <row r="25" spans="1:17" x14ac:dyDescent="0.2">
      <c r="B25" s="1" t="s">
        <v>22</v>
      </c>
      <c r="C25" s="39"/>
      <c r="H25" s="39"/>
      <c r="J25" s="108">
        <f>SUM(J19:J24)</f>
        <v>52110</v>
      </c>
      <c r="M25" s="39"/>
      <c r="N25" s="108">
        <f>SUM(N18:N24)</f>
        <v>53832</v>
      </c>
      <c r="O25" s="6"/>
      <c r="P25" s="78" t="s">
        <v>112</v>
      </c>
    </row>
    <row r="26" spans="1:17" x14ac:dyDescent="0.2">
      <c r="C26" s="39"/>
      <c r="H26" s="39"/>
      <c r="M26" s="39"/>
    </row>
    <row r="27" spans="1:17" x14ac:dyDescent="0.2">
      <c r="A27" s="19" t="s">
        <v>103</v>
      </c>
      <c r="B27" s="20"/>
      <c r="C27" s="39" t="s">
        <v>14</v>
      </c>
      <c r="D27" s="111">
        <v>231599</v>
      </c>
      <c r="E27" s="22">
        <v>300000</v>
      </c>
      <c r="F27" s="29">
        <v>2.93</v>
      </c>
      <c r="G27" s="33">
        <f t="shared" ref="G27:G34" si="3">E27*F27</f>
        <v>879000</v>
      </c>
      <c r="H27" s="39"/>
      <c r="I27" s="21"/>
      <c r="J27" s="22"/>
      <c r="K27" s="23"/>
      <c r="L27" s="33"/>
      <c r="M27" s="50"/>
      <c r="N27" s="22"/>
      <c r="O27" s="24"/>
      <c r="P27" s="20"/>
    </row>
    <row r="28" spans="1:17" x14ac:dyDescent="0.2">
      <c r="A28" s="19" t="s">
        <v>103</v>
      </c>
      <c r="B28" s="20"/>
      <c r="C28" s="39" t="s">
        <v>78</v>
      </c>
      <c r="D28" s="111">
        <v>231799</v>
      </c>
      <c r="E28" s="22">
        <v>450000</v>
      </c>
      <c r="F28" s="29">
        <v>2.93</v>
      </c>
      <c r="G28" s="33">
        <f t="shared" si="3"/>
        <v>1318500</v>
      </c>
      <c r="H28" s="39"/>
      <c r="I28" s="21"/>
      <c r="J28" s="22"/>
      <c r="K28" s="23"/>
      <c r="L28" s="33"/>
      <c r="M28" s="50"/>
      <c r="N28" s="22"/>
      <c r="O28" s="24"/>
      <c r="P28" s="20"/>
    </row>
    <row r="29" spans="1:17" x14ac:dyDescent="0.2">
      <c r="A29" s="7">
        <v>36630</v>
      </c>
      <c r="B29" s="1" t="s">
        <v>70</v>
      </c>
      <c r="C29" s="39" t="s">
        <v>78</v>
      </c>
      <c r="D29" s="63">
        <v>243228</v>
      </c>
      <c r="E29" s="3">
        <v>10000</v>
      </c>
      <c r="F29" s="80">
        <v>3.0750000000000002</v>
      </c>
      <c r="G29" s="6">
        <f t="shared" si="3"/>
        <v>30750</v>
      </c>
      <c r="H29" s="39"/>
      <c r="M29" s="39"/>
    </row>
    <row r="30" spans="1:17" x14ac:dyDescent="0.2">
      <c r="A30" s="7">
        <v>36636</v>
      </c>
      <c r="B30" s="1" t="s">
        <v>70</v>
      </c>
      <c r="C30" s="39" t="s">
        <v>78</v>
      </c>
      <c r="D30" s="63">
        <v>247706</v>
      </c>
      <c r="E30" s="3">
        <v>10403</v>
      </c>
      <c r="F30" s="80">
        <v>3.2250000000000001</v>
      </c>
      <c r="G30" s="6">
        <f t="shared" si="3"/>
        <v>33549.675000000003</v>
      </c>
      <c r="H30" s="39"/>
      <c r="M30" s="39"/>
    </row>
    <row r="31" spans="1:17" x14ac:dyDescent="0.2">
      <c r="A31" s="7">
        <v>36642</v>
      </c>
      <c r="B31" s="1" t="s">
        <v>70</v>
      </c>
      <c r="C31" s="39" t="s">
        <v>78</v>
      </c>
      <c r="D31" s="63">
        <v>251031</v>
      </c>
      <c r="E31" s="3">
        <v>25000</v>
      </c>
      <c r="F31" s="80">
        <v>3.2</v>
      </c>
      <c r="G31" s="6">
        <f t="shared" si="3"/>
        <v>80000</v>
      </c>
      <c r="H31" s="39"/>
      <c r="M31" s="39"/>
    </row>
    <row r="32" spans="1:17" x14ac:dyDescent="0.2">
      <c r="A32" s="7">
        <v>36643</v>
      </c>
      <c r="B32" s="1" t="s">
        <v>70</v>
      </c>
      <c r="C32" s="39" t="s">
        <v>78</v>
      </c>
      <c r="D32" s="63">
        <v>251031</v>
      </c>
      <c r="E32" s="3">
        <v>25000</v>
      </c>
      <c r="F32" s="80">
        <v>3.1625000000000001</v>
      </c>
      <c r="G32" s="6">
        <f t="shared" si="3"/>
        <v>79062.5</v>
      </c>
      <c r="H32" s="39"/>
      <c r="M32" s="39"/>
    </row>
    <row r="33" spans="1:16" x14ac:dyDescent="0.2">
      <c r="A33" s="7">
        <v>36644</v>
      </c>
      <c r="B33" s="1" t="s">
        <v>70</v>
      </c>
      <c r="C33" s="39" t="s">
        <v>78</v>
      </c>
      <c r="D33" s="63">
        <v>251031</v>
      </c>
      <c r="E33" s="3">
        <v>25000</v>
      </c>
      <c r="F33" s="80">
        <v>3.085</v>
      </c>
      <c r="G33" s="6">
        <f t="shared" si="3"/>
        <v>77125</v>
      </c>
      <c r="H33" s="39"/>
      <c r="M33" s="39"/>
    </row>
    <row r="34" spans="1:16" x14ac:dyDescent="0.2">
      <c r="A34" s="7">
        <v>36645</v>
      </c>
      <c r="B34" s="1" t="s">
        <v>70</v>
      </c>
      <c r="C34" s="39" t="s">
        <v>78</v>
      </c>
      <c r="D34" s="63">
        <v>251031</v>
      </c>
      <c r="E34" s="3">
        <v>50000</v>
      </c>
      <c r="F34" s="80">
        <v>3.1</v>
      </c>
      <c r="G34" s="6">
        <f t="shared" si="3"/>
        <v>155000</v>
      </c>
      <c r="H34" s="39"/>
      <c r="M34" s="39"/>
    </row>
    <row r="35" spans="1:16" x14ac:dyDescent="0.2">
      <c r="A35" s="7" t="s">
        <v>105</v>
      </c>
      <c r="B35" s="1" t="s">
        <v>70</v>
      </c>
      <c r="C35" s="39" t="s">
        <v>13</v>
      </c>
      <c r="G35" s="6">
        <v>-2212.77</v>
      </c>
      <c r="H35" s="39"/>
      <c r="M35" s="39"/>
    </row>
    <row r="36" spans="1:16" x14ac:dyDescent="0.2">
      <c r="A36" s="7" t="s">
        <v>105</v>
      </c>
      <c r="B36" s="1" t="s">
        <v>70</v>
      </c>
      <c r="C36" s="39" t="s">
        <v>13</v>
      </c>
      <c r="G36" s="6">
        <v>2212.77</v>
      </c>
      <c r="H36" s="39"/>
      <c r="M36" s="39"/>
    </row>
    <row r="37" spans="1:16" x14ac:dyDescent="0.2">
      <c r="A37" s="7">
        <v>36636</v>
      </c>
      <c r="B37" s="1" t="s">
        <v>70</v>
      </c>
      <c r="C37" s="39" t="s">
        <v>78</v>
      </c>
      <c r="G37" s="6">
        <v>-1020.86</v>
      </c>
      <c r="H37" s="39"/>
      <c r="M37" s="39"/>
    </row>
    <row r="38" spans="1:16" x14ac:dyDescent="0.2">
      <c r="A38" s="19" t="s">
        <v>29</v>
      </c>
      <c r="B38" s="1" t="s">
        <v>70</v>
      </c>
      <c r="C38" s="39"/>
      <c r="D38" s="111"/>
      <c r="E38" s="22"/>
      <c r="F38" s="29"/>
      <c r="G38" s="34"/>
      <c r="H38" s="39" t="s">
        <v>14</v>
      </c>
      <c r="I38" s="21">
        <v>111532</v>
      </c>
      <c r="J38" s="22">
        <v>30000</v>
      </c>
      <c r="K38" s="23">
        <v>2.9</v>
      </c>
      <c r="L38" s="33">
        <f>J38*K38</f>
        <v>87000</v>
      </c>
      <c r="M38" s="50">
        <f>F38-K38</f>
        <v>-2.9</v>
      </c>
      <c r="N38" s="22"/>
      <c r="O38" s="24"/>
      <c r="P38" s="20"/>
    </row>
    <row r="39" spans="1:16" x14ac:dyDescent="0.2">
      <c r="A39" s="7">
        <v>36636</v>
      </c>
      <c r="B39" s="1" t="s">
        <v>70</v>
      </c>
      <c r="C39" s="39"/>
      <c r="H39" s="39" t="s">
        <v>25</v>
      </c>
      <c r="I39" s="1">
        <v>247232</v>
      </c>
      <c r="J39" s="3">
        <v>36383</v>
      </c>
      <c r="K39" s="88">
        <v>3.06</v>
      </c>
      <c r="L39" s="6">
        <f>J39*K39</f>
        <v>111331.98</v>
      </c>
      <c r="M39" s="39"/>
    </row>
    <row r="40" spans="1:16" x14ac:dyDescent="0.2">
      <c r="A40" s="7">
        <v>36629</v>
      </c>
      <c r="B40" s="1" t="s">
        <v>70</v>
      </c>
      <c r="C40" s="39"/>
      <c r="H40" s="39" t="s">
        <v>67</v>
      </c>
      <c r="I40" s="1">
        <v>242028</v>
      </c>
      <c r="J40" s="3">
        <v>2000</v>
      </c>
      <c r="K40" s="88">
        <v>2.875</v>
      </c>
      <c r="L40" s="6">
        <f t="shared" ref="L40:L48" si="4">J40*K40</f>
        <v>5750</v>
      </c>
      <c r="M40" s="39"/>
    </row>
    <row r="41" spans="1:16" x14ac:dyDescent="0.2">
      <c r="A41" s="7">
        <v>36627</v>
      </c>
      <c r="B41" s="1" t="s">
        <v>70</v>
      </c>
      <c r="C41" s="39"/>
      <c r="H41" s="39" t="s">
        <v>65</v>
      </c>
      <c r="I41" s="1">
        <v>240382</v>
      </c>
      <c r="J41" s="3">
        <v>10000</v>
      </c>
      <c r="K41" s="88">
        <v>2.85</v>
      </c>
      <c r="L41" s="6">
        <f t="shared" si="4"/>
        <v>28500</v>
      </c>
      <c r="M41" s="39"/>
    </row>
    <row r="42" spans="1:16" x14ac:dyDescent="0.2">
      <c r="A42" s="7">
        <v>36642</v>
      </c>
      <c r="B42" s="1" t="s">
        <v>70</v>
      </c>
      <c r="C42" s="39"/>
      <c r="H42" s="39" t="s">
        <v>14</v>
      </c>
      <c r="I42" s="1">
        <v>251045</v>
      </c>
      <c r="J42" s="3">
        <v>25000</v>
      </c>
      <c r="K42" s="88">
        <v>3.1850000000000001</v>
      </c>
      <c r="L42" s="6">
        <f t="shared" si="4"/>
        <v>79625</v>
      </c>
      <c r="M42" s="39"/>
    </row>
    <row r="43" spans="1:16" x14ac:dyDescent="0.2">
      <c r="A43" s="7">
        <v>36643</v>
      </c>
      <c r="B43" s="1" t="s">
        <v>70</v>
      </c>
      <c r="C43" s="39"/>
      <c r="H43" s="39" t="s">
        <v>14</v>
      </c>
      <c r="I43" s="1">
        <v>251045</v>
      </c>
      <c r="J43" s="3">
        <v>25000</v>
      </c>
      <c r="K43" s="88">
        <v>3.15</v>
      </c>
      <c r="L43" s="6">
        <f t="shared" si="4"/>
        <v>78750</v>
      </c>
      <c r="M43" s="39"/>
    </row>
    <row r="44" spans="1:16" x14ac:dyDescent="0.2">
      <c r="A44" s="7">
        <v>36644</v>
      </c>
      <c r="B44" s="1" t="s">
        <v>70</v>
      </c>
      <c r="C44" s="39"/>
      <c r="H44" s="39" t="s">
        <v>14</v>
      </c>
      <c r="I44" s="1">
        <v>251045</v>
      </c>
      <c r="J44" s="3">
        <v>25000</v>
      </c>
      <c r="K44" s="88">
        <v>3.07</v>
      </c>
      <c r="L44" s="6">
        <f t="shared" si="4"/>
        <v>76750</v>
      </c>
      <c r="M44" s="39"/>
    </row>
    <row r="45" spans="1:16" x14ac:dyDescent="0.2">
      <c r="A45" s="7" t="s">
        <v>106</v>
      </c>
      <c r="B45" s="1" t="s">
        <v>70</v>
      </c>
      <c r="C45" s="39"/>
      <c r="H45" s="39" t="s">
        <v>14</v>
      </c>
      <c r="I45" s="1">
        <v>251045</v>
      </c>
      <c r="J45" s="3">
        <v>50000</v>
      </c>
      <c r="K45" s="88">
        <v>3.085</v>
      </c>
      <c r="L45" s="6">
        <f t="shared" si="4"/>
        <v>154250</v>
      </c>
      <c r="M45" s="39"/>
    </row>
    <row r="46" spans="1:16" x14ac:dyDescent="0.2">
      <c r="A46" s="7" t="s">
        <v>107</v>
      </c>
      <c r="B46" s="1" t="s">
        <v>70</v>
      </c>
      <c r="C46" s="39"/>
      <c r="H46" s="39" t="s">
        <v>13</v>
      </c>
      <c r="I46" s="1">
        <v>231681</v>
      </c>
      <c r="J46" s="3">
        <v>225000</v>
      </c>
      <c r="K46" s="88">
        <v>2.93</v>
      </c>
      <c r="L46" s="6">
        <f t="shared" si="4"/>
        <v>659250</v>
      </c>
      <c r="M46" s="39"/>
    </row>
    <row r="47" spans="1:16" x14ac:dyDescent="0.2">
      <c r="A47" s="7" t="s">
        <v>108</v>
      </c>
      <c r="B47" s="1" t="s">
        <v>70</v>
      </c>
      <c r="C47" s="39"/>
      <c r="H47" s="39" t="s">
        <v>13</v>
      </c>
      <c r="I47" s="1">
        <v>231681</v>
      </c>
      <c r="J47" s="3">
        <v>195000</v>
      </c>
      <c r="K47" s="88">
        <v>2.93</v>
      </c>
      <c r="L47" s="6">
        <f t="shared" si="4"/>
        <v>571350</v>
      </c>
      <c r="M47" s="39"/>
    </row>
    <row r="48" spans="1:16" x14ac:dyDescent="0.2">
      <c r="A48" s="7" t="s">
        <v>109</v>
      </c>
      <c r="B48" s="1" t="s">
        <v>70</v>
      </c>
      <c r="C48" s="39"/>
      <c r="H48" s="39" t="s">
        <v>110</v>
      </c>
      <c r="I48" s="1">
        <v>231681</v>
      </c>
      <c r="J48" s="3">
        <v>30000</v>
      </c>
      <c r="K48" s="88">
        <v>2.93</v>
      </c>
      <c r="L48" s="6">
        <f t="shared" si="4"/>
        <v>87900</v>
      </c>
      <c r="M48" s="39"/>
    </row>
    <row r="49" spans="1:16" x14ac:dyDescent="0.2">
      <c r="C49" s="39"/>
      <c r="H49" s="39"/>
      <c r="M49" s="39"/>
    </row>
    <row r="50" spans="1:16" x14ac:dyDescent="0.2">
      <c r="A50" s="7" t="s">
        <v>113</v>
      </c>
      <c r="B50" s="1" t="s">
        <v>35</v>
      </c>
      <c r="H50" s="39"/>
      <c r="N50" s="3">
        <v>310000</v>
      </c>
      <c r="O50" s="1">
        <v>0.01</v>
      </c>
      <c r="P50" s="78" t="s">
        <v>114</v>
      </c>
    </row>
    <row r="51" spans="1:16" x14ac:dyDescent="0.2">
      <c r="P51" s="126" t="s">
        <v>115</v>
      </c>
    </row>
  </sheetData>
  <mergeCells count="2">
    <mergeCell ref="C1:G1"/>
    <mergeCell ref="H1:L1"/>
  </mergeCells>
  <phoneticPr fontId="0" type="noConversion"/>
  <printOptions horizontalCentered="1" verticalCentered="1" gridLines="1"/>
  <pageMargins left="0" right="0" top="0.8" bottom="0.5" header="0.5" footer="0.5"/>
  <pageSetup paperSize="5" scale="95" orientation="landscape" r:id="rId1"/>
  <headerFooter alignWithMargins="0">
    <oddHeader>&amp;C&amp;"Arial,Bold"&amp;16Northern Illinois Gas Company</oddHeader>
    <oddFooter>&amp;R&amp;A   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zoomScale="80" workbookViewId="0"/>
  </sheetViews>
  <sheetFormatPr defaultRowHeight="11.25" x14ac:dyDescent="0.2"/>
  <cols>
    <col min="1" max="1" width="9.140625" style="2"/>
    <col min="2" max="2" width="8.5703125" style="63" bestFit="1" customWidth="1"/>
    <col min="3" max="6" width="9.140625" style="1"/>
    <col min="7" max="7" width="9.85546875" style="1" bestFit="1" customWidth="1"/>
    <col min="8" max="8" width="9.140625" style="1"/>
    <col min="9" max="9" width="6.5703125" style="1" bestFit="1" customWidth="1"/>
    <col min="10" max="10" width="9.140625" style="3"/>
    <col min="11" max="11" width="9.140625" style="80"/>
    <col min="12" max="12" width="12" style="6" bestFit="1" customWidth="1"/>
    <col min="13" max="13" width="9.140625" style="1"/>
    <col min="14" max="14" width="9.140625" style="3"/>
    <col min="15" max="15" width="9.140625" style="1"/>
    <col min="16" max="16" width="25.7109375" style="1" bestFit="1" customWidth="1"/>
    <col min="17" max="17" width="26.85546875" style="30" customWidth="1"/>
    <col min="18" max="16384" width="9.140625" style="1"/>
  </cols>
  <sheetData>
    <row r="1" spans="1:17" ht="33.75" x14ac:dyDescent="0.2">
      <c r="A1" s="7"/>
      <c r="B1" s="63" t="s">
        <v>6</v>
      </c>
      <c r="C1" s="181" t="s">
        <v>1</v>
      </c>
      <c r="D1" s="182"/>
      <c r="E1" s="182"/>
      <c r="F1" s="182"/>
      <c r="G1" s="183"/>
      <c r="H1" s="181" t="s">
        <v>5</v>
      </c>
      <c r="I1" s="182"/>
      <c r="J1" s="182"/>
      <c r="K1" s="182"/>
      <c r="L1" s="183"/>
      <c r="M1" s="4" t="s">
        <v>9</v>
      </c>
      <c r="N1" s="8" t="s">
        <v>10</v>
      </c>
      <c r="O1" s="5"/>
      <c r="P1" s="2"/>
      <c r="Q1" s="32" t="s">
        <v>57</v>
      </c>
    </row>
    <row r="2" spans="1:17" s="2" customFormat="1" x14ac:dyDescent="0.2">
      <c r="A2" s="9" t="s">
        <v>0</v>
      </c>
      <c r="B2" s="109" t="s">
        <v>7</v>
      </c>
      <c r="C2" s="38" t="s">
        <v>12</v>
      </c>
      <c r="D2" s="10" t="s">
        <v>2</v>
      </c>
      <c r="E2" s="11" t="s">
        <v>3</v>
      </c>
      <c r="F2" s="12" t="s">
        <v>4</v>
      </c>
      <c r="G2" s="13" t="s">
        <v>22</v>
      </c>
      <c r="H2" s="36" t="s">
        <v>12</v>
      </c>
      <c r="I2" s="10" t="s">
        <v>2</v>
      </c>
      <c r="J2" s="11" t="s">
        <v>3</v>
      </c>
      <c r="K2" s="27" t="s">
        <v>4</v>
      </c>
      <c r="L2" s="13" t="s">
        <v>22</v>
      </c>
      <c r="M2" s="49"/>
      <c r="N2" s="11" t="s">
        <v>3</v>
      </c>
      <c r="O2" s="13" t="s">
        <v>4</v>
      </c>
      <c r="P2" s="10" t="s">
        <v>11</v>
      </c>
      <c r="Q2" s="31" t="s">
        <v>55</v>
      </c>
    </row>
    <row r="3" spans="1:17" x14ac:dyDescent="0.2">
      <c r="A3" s="7">
        <v>36669</v>
      </c>
      <c r="B3" s="63" t="s">
        <v>8</v>
      </c>
      <c r="C3" s="39" t="s">
        <v>13</v>
      </c>
      <c r="D3" s="21">
        <v>255905</v>
      </c>
      <c r="E3" s="3">
        <v>165</v>
      </c>
      <c r="F3" s="4">
        <v>3.89</v>
      </c>
      <c r="G3" s="34">
        <f>E3*F3</f>
        <v>641.85</v>
      </c>
      <c r="H3" s="33"/>
      <c r="I3" s="2"/>
      <c r="K3" s="26"/>
      <c r="L3" s="34"/>
      <c r="M3" s="4">
        <f>F3-K3</f>
        <v>3.89</v>
      </c>
      <c r="N3" s="3">
        <v>165</v>
      </c>
      <c r="O3" s="6">
        <v>0.01</v>
      </c>
      <c r="P3" s="78" t="s">
        <v>118</v>
      </c>
      <c r="Q3" s="31" t="s">
        <v>56</v>
      </c>
    </row>
    <row r="4" spans="1:17" x14ac:dyDescent="0.2">
      <c r="A4" s="7"/>
      <c r="B4" s="63" t="s">
        <v>22</v>
      </c>
      <c r="C4" s="39"/>
      <c r="D4" s="21"/>
      <c r="E4" s="3"/>
      <c r="F4" s="4"/>
      <c r="G4" s="34"/>
      <c r="H4" s="33"/>
      <c r="I4" s="2"/>
      <c r="K4" s="26"/>
      <c r="L4" s="34"/>
      <c r="M4" s="4"/>
      <c r="O4" s="6"/>
      <c r="Q4" s="31"/>
    </row>
    <row r="5" spans="1:17" x14ac:dyDescent="0.2">
      <c r="A5" s="7"/>
      <c r="C5" s="39"/>
      <c r="D5" s="21"/>
      <c r="E5" s="3"/>
      <c r="F5" s="4"/>
      <c r="G5" s="34"/>
      <c r="H5" s="33"/>
      <c r="I5" s="2"/>
      <c r="K5" s="26"/>
      <c r="L5" s="34"/>
      <c r="M5" s="4"/>
      <c r="O5" s="6"/>
      <c r="Q5" s="47" t="s">
        <v>62</v>
      </c>
    </row>
    <row r="6" spans="1:17" x14ac:dyDescent="0.2">
      <c r="A6" s="7">
        <v>36647</v>
      </c>
      <c r="B6" s="63" t="s">
        <v>18</v>
      </c>
      <c r="C6" s="39" t="s">
        <v>13</v>
      </c>
      <c r="D6" s="21">
        <v>255905</v>
      </c>
      <c r="E6" s="3">
        <v>221</v>
      </c>
      <c r="F6" s="4">
        <v>3.16</v>
      </c>
      <c r="G6" s="34">
        <f t="shared" ref="G6:G19" si="0">E6*F6</f>
        <v>698.36</v>
      </c>
      <c r="H6" s="33"/>
      <c r="I6" s="2"/>
      <c r="K6" s="26"/>
      <c r="L6" s="34">
        <f t="shared" ref="L6:L30" si="1">J6*K6</f>
        <v>0</v>
      </c>
      <c r="M6" s="4">
        <f t="shared" ref="M6:M30" si="2">F6-K6</f>
        <v>3.16</v>
      </c>
      <c r="N6" s="3">
        <v>221</v>
      </c>
      <c r="O6" s="6"/>
    </row>
    <row r="7" spans="1:17" x14ac:dyDescent="0.2">
      <c r="A7" s="7">
        <v>36658</v>
      </c>
      <c r="B7" s="63" t="s">
        <v>18</v>
      </c>
      <c r="C7" s="39" t="s">
        <v>13</v>
      </c>
      <c r="D7" s="21">
        <v>255905</v>
      </c>
      <c r="E7" s="3">
        <v>12</v>
      </c>
      <c r="F7" s="4">
        <v>3.4</v>
      </c>
      <c r="G7" s="34">
        <f t="shared" si="0"/>
        <v>40.799999999999997</v>
      </c>
      <c r="H7" s="33"/>
      <c r="I7" s="2"/>
      <c r="K7" s="26"/>
      <c r="L7" s="34">
        <f t="shared" si="1"/>
        <v>0</v>
      </c>
      <c r="M7" s="4">
        <f t="shared" si="2"/>
        <v>3.4</v>
      </c>
      <c r="N7" s="3">
        <v>12</v>
      </c>
      <c r="O7" s="6"/>
    </row>
    <row r="8" spans="1:17" x14ac:dyDescent="0.2">
      <c r="A8" s="7">
        <v>36647</v>
      </c>
      <c r="B8" s="63" t="s">
        <v>18</v>
      </c>
      <c r="C8" s="39" t="s">
        <v>14</v>
      </c>
      <c r="D8" s="21">
        <v>255905</v>
      </c>
      <c r="E8" s="3">
        <v>14547</v>
      </c>
      <c r="F8" s="4">
        <v>3.16</v>
      </c>
      <c r="G8" s="34">
        <f t="shared" si="0"/>
        <v>45968.520000000004</v>
      </c>
      <c r="H8" s="33"/>
      <c r="I8" s="2"/>
      <c r="K8" s="26"/>
      <c r="L8" s="34">
        <f t="shared" si="1"/>
        <v>0</v>
      </c>
      <c r="M8" s="4">
        <f t="shared" si="2"/>
        <v>3.16</v>
      </c>
      <c r="N8" s="3">
        <v>14547</v>
      </c>
      <c r="O8" s="6"/>
    </row>
    <row r="9" spans="1:17" x14ac:dyDescent="0.2">
      <c r="A9" s="7">
        <v>36648</v>
      </c>
      <c r="B9" s="63" t="s">
        <v>18</v>
      </c>
      <c r="C9" s="39" t="s">
        <v>14</v>
      </c>
      <c r="D9" s="21">
        <v>255905</v>
      </c>
      <c r="E9" s="3">
        <v>2000</v>
      </c>
      <c r="F9" s="4">
        <v>3.19</v>
      </c>
      <c r="G9" s="34">
        <f t="shared" si="0"/>
        <v>6380</v>
      </c>
      <c r="H9" s="33"/>
      <c r="I9" s="2"/>
      <c r="K9" s="26"/>
      <c r="L9" s="34">
        <f t="shared" si="1"/>
        <v>0</v>
      </c>
      <c r="M9" s="4">
        <f t="shared" si="2"/>
        <v>3.19</v>
      </c>
      <c r="N9" s="3">
        <v>2000</v>
      </c>
      <c r="O9" s="6"/>
    </row>
    <row r="10" spans="1:17" x14ac:dyDescent="0.2">
      <c r="A10" s="7" t="s">
        <v>31</v>
      </c>
      <c r="B10" s="63" t="s">
        <v>18</v>
      </c>
      <c r="C10" s="39" t="s">
        <v>14</v>
      </c>
      <c r="D10" s="21">
        <v>255905</v>
      </c>
      <c r="E10" s="3">
        <v>13678</v>
      </c>
      <c r="F10" s="4">
        <v>3.23</v>
      </c>
      <c r="G10" s="34">
        <f t="shared" si="0"/>
        <v>44179.94</v>
      </c>
      <c r="H10" s="33"/>
      <c r="I10" s="2"/>
      <c r="K10" s="26"/>
      <c r="L10" s="34">
        <f t="shared" si="1"/>
        <v>0</v>
      </c>
      <c r="M10" s="4">
        <f t="shared" si="2"/>
        <v>3.23</v>
      </c>
      <c r="N10" s="3">
        <v>13678</v>
      </c>
      <c r="O10" s="6"/>
    </row>
    <row r="11" spans="1:17" x14ac:dyDescent="0.2">
      <c r="A11" s="7">
        <v>36651</v>
      </c>
      <c r="B11" s="63" t="s">
        <v>18</v>
      </c>
      <c r="C11" s="39" t="s">
        <v>14</v>
      </c>
      <c r="D11" s="21">
        <v>255905</v>
      </c>
      <c r="E11" s="3">
        <v>1943</v>
      </c>
      <c r="F11" s="4">
        <v>3.13</v>
      </c>
      <c r="G11" s="34">
        <f t="shared" si="0"/>
        <v>6081.59</v>
      </c>
      <c r="H11" s="33"/>
      <c r="I11" s="2"/>
      <c r="K11" s="26"/>
      <c r="L11" s="34">
        <f t="shared" si="1"/>
        <v>0</v>
      </c>
      <c r="M11" s="4">
        <f t="shared" si="2"/>
        <v>3.13</v>
      </c>
      <c r="N11" s="3">
        <v>1943</v>
      </c>
      <c r="O11" s="6"/>
    </row>
    <row r="12" spans="1:17" x14ac:dyDescent="0.2">
      <c r="A12" s="7" t="s">
        <v>32</v>
      </c>
      <c r="B12" s="63" t="s">
        <v>18</v>
      </c>
      <c r="C12" s="39" t="s">
        <v>14</v>
      </c>
      <c r="D12" s="21">
        <v>255905</v>
      </c>
      <c r="E12" s="3">
        <v>979</v>
      </c>
      <c r="F12" s="4">
        <v>3.18</v>
      </c>
      <c r="G12" s="34">
        <f t="shared" si="0"/>
        <v>3113.2200000000003</v>
      </c>
      <c r="H12" s="33"/>
      <c r="I12" s="2"/>
      <c r="K12" s="26"/>
      <c r="L12" s="34">
        <f t="shared" si="1"/>
        <v>0</v>
      </c>
      <c r="M12" s="4">
        <f t="shared" si="2"/>
        <v>3.18</v>
      </c>
      <c r="N12" s="3">
        <v>979</v>
      </c>
      <c r="O12" s="6"/>
    </row>
    <row r="13" spans="1:17" x14ac:dyDescent="0.2">
      <c r="A13" s="7">
        <v>36656</v>
      </c>
      <c r="B13" s="63" t="s">
        <v>18</v>
      </c>
      <c r="C13" s="39" t="s">
        <v>14</v>
      </c>
      <c r="D13" s="21">
        <v>255905</v>
      </c>
      <c r="E13" s="3">
        <v>756</v>
      </c>
      <c r="F13" s="4">
        <v>3.31</v>
      </c>
      <c r="G13" s="34">
        <f t="shared" si="0"/>
        <v>2502.36</v>
      </c>
      <c r="H13" s="33"/>
      <c r="I13" s="2"/>
      <c r="K13" s="26"/>
      <c r="L13" s="34">
        <f t="shared" si="1"/>
        <v>0</v>
      </c>
      <c r="M13" s="4">
        <f t="shared" si="2"/>
        <v>3.31</v>
      </c>
      <c r="N13" s="3">
        <v>756</v>
      </c>
      <c r="O13" s="6"/>
    </row>
    <row r="14" spans="1:17" x14ac:dyDescent="0.2">
      <c r="A14" s="7">
        <v>36658</v>
      </c>
      <c r="B14" s="63" t="s">
        <v>18</v>
      </c>
      <c r="C14" s="39" t="s">
        <v>14</v>
      </c>
      <c r="D14" s="21">
        <v>255905</v>
      </c>
      <c r="E14" s="3">
        <v>1703</v>
      </c>
      <c r="F14" s="4">
        <v>3.4</v>
      </c>
      <c r="G14" s="34">
        <f t="shared" si="0"/>
        <v>5790.2</v>
      </c>
      <c r="H14" s="33"/>
      <c r="I14" s="2"/>
      <c r="K14" s="26"/>
      <c r="L14" s="34">
        <f t="shared" si="1"/>
        <v>0</v>
      </c>
      <c r="M14" s="4">
        <f t="shared" si="2"/>
        <v>3.4</v>
      </c>
      <c r="N14" s="3">
        <v>1703</v>
      </c>
      <c r="O14" s="6"/>
    </row>
    <row r="15" spans="1:17" x14ac:dyDescent="0.2">
      <c r="A15" s="7" t="s">
        <v>33</v>
      </c>
      <c r="B15" s="63" t="s">
        <v>18</v>
      </c>
      <c r="C15" s="39" t="s">
        <v>14</v>
      </c>
      <c r="D15" s="21">
        <v>255905</v>
      </c>
      <c r="E15" s="3">
        <v>10638</v>
      </c>
      <c r="F15" s="4">
        <v>3.39</v>
      </c>
      <c r="G15" s="34">
        <f t="shared" si="0"/>
        <v>36062.82</v>
      </c>
      <c r="H15" s="33"/>
      <c r="I15" s="2"/>
      <c r="K15" s="26"/>
      <c r="L15" s="34">
        <f t="shared" si="1"/>
        <v>0</v>
      </c>
      <c r="M15" s="4">
        <f t="shared" si="2"/>
        <v>3.39</v>
      </c>
      <c r="N15" s="3">
        <v>10638</v>
      </c>
      <c r="O15" s="6"/>
    </row>
    <row r="16" spans="1:17" x14ac:dyDescent="0.2">
      <c r="A16" s="7" t="s">
        <v>34</v>
      </c>
      <c r="B16" s="63" t="s">
        <v>18</v>
      </c>
      <c r="C16" s="39" t="s">
        <v>14</v>
      </c>
      <c r="D16" s="21">
        <v>255905</v>
      </c>
      <c r="E16" s="3">
        <v>950</v>
      </c>
      <c r="F16" s="4">
        <v>3.83</v>
      </c>
      <c r="G16" s="34">
        <f t="shared" si="0"/>
        <v>3638.5</v>
      </c>
      <c r="H16" s="33"/>
      <c r="I16" s="2"/>
      <c r="K16" s="26"/>
      <c r="L16" s="34">
        <f>J16*K16</f>
        <v>0</v>
      </c>
      <c r="M16" s="4">
        <f>F16-K16</f>
        <v>3.83</v>
      </c>
      <c r="N16" s="3">
        <v>950</v>
      </c>
      <c r="O16" s="6"/>
    </row>
    <row r="17" spans="1:16" x14ac:dyDescent="0.2">
      <c r="A17" s="7">
        <v>36670</v>
      </c>
      <c r="B17" s="63" t="s">
        <v>18</v>
      </c>
      <c r="C17" s="39" t="s">
        <v>14</v>
      </c>
      <c r="D17" s="21">
        <v>255905</v>
      </c>
      <c r="E17" s="3">
        <v>2107</v>
      </c>
      <c r="F17" s="4">
        <v>3.89</v>
      </c>
      <c r="G17" s="34">
        <f t="shared" si="0"/>
        <v>8196.23</v>
      </c>
      <c r="H17" s="33"/>
      <c r="I17" s="2"/>
      <c r="K17" s="26"/>
      <c r="L17" s="34">
        <f>J17*K17</f>
        <v>0</v>
      </c>
      <c r="M17" s="4">
        <f>F17-K17</f>
        <v>3.89</v>
      </c>
      <c r="N17" s="3">
        <v>2107</v>
      </c>
      <c r="O17" s="6"/>
    </row>
    <row r="18" spans="1:16" x14ac:dyDescent="0.2">
      <c r="A18" s="7">
        <v>36671</v>
      </c>
      <c r="B18" s="63" t="s">
        <v>18</v>
      </c>
      <c r="C18" s="39" t="s">
        <v>14</v>
      </c>
      <c r="D18" s="21">
        <v>255905</v>
      </c>
      <c r="E18" s="3">
        <v>54</v>
      </c>
      <c r="F18" s="4">
        <v>4.0199999999999996</v>
      </c>
      <c r="G18" s="34">
        <f t="shared" si="0"/>
        <v>217.07999999999998</v>
      </c>
      <c r="H18" s="33"/>
      <c r="I18" s="2"/>
      <c r="K18" s="26"/>
      <c r="L18" s="34">
        <f>J18*K18</f>
        <v>0</v>
      </c>
      <c r="M18" s="4">
        <f>F18-K18</f>
        <v>4.0199999999999996</v>
      </c>
      <c r="N18" s="3">
        <v>54</v>
      </c>
      <c r="O18" s="6"/>
    </row>
    <row r="19" spans="1:16" x14ac:dyDescent="0.2">
      <c r="A19" s="7">
        <v>36676</v>
      </c>
      <c r="B19" s="63" t="s">
        <v>18</v>
      </c>
      <c r="C19" s="39" t="s">
        <v>14</v>
      </c>
      <c r="D19" s="21">
        <v>255905</v>
      </c>
      <c r="E19" s="3">
        <v>400</v>
      </c>
      <c r="F19" s="4">
        <v>4.25</v>
      </c>
      <c r="G19" s="34">
        <f t="shared" si="0"/>
        <v>1700</v>
      </c>
      <c r="H19" s="33"/>
      <c r="I19" s="2"/>
      <c r="K19" s="26"/>
      <c r="L19" s="34">
        <f>J19*K19</f>
        <v>0</v>
      </c>
      <c r="M19" s="4">
        <f>F19-K19</f>
        <v>4.25</v>
      </c>
      <c r="N19" s="3">
        <v>400</v>
      </c>
      <c r="O19" s="6"/>
    </row>
    <row r="20" spans="1:16" x14ac:dyDescent="0.2">
      <c r="A20" s="7"/>
      <c r="B20" s="115" t="s">
        <v>22</v>
      </c>
      <c r="C20" s="20"/>
      <c r="D20" s="21"/>
      <c r="E20" s="108">
        <f>SUM(E6:E19)</f>
        <v>49988</v>
      </c>
      <c r="F20" s="4"/>
      <c r="G20" s="34"/>
      <c r="H20" s="33"/>
      <c r="I20" s="2"/>
      <c r="K20" s="26"/>
      <c r="L20" s="34"/>
      <c r="M20" s="4"/>
      <c r="N20" s="108">
        <f>SUM(N6:N19)</f>
        <v>49988</v>
      </c>
      <c r="O20" s="6"/>
    </row>
    <row r="21" spans="1:16" x14ac:dyDescent="0.2">
      <c r="A21" s="7">
        <v>36655</v>
      </c>
      <c r="B21" s="63" t="s">
        <v>18</v>
      </c>
      <c r="C21" s="39"/>
      <c r="D21" s="21"/>
      <c r="E21" s="3"/>
      <c r="F21" s="4"/>
      <c r="G21" s="34"/>
      <c r="H21" s="39" t="s">
        <v>14</v>
      </c>
      <c r="I21" s="2">
        <v>257324</v>
      </c>
      <c r="J21" s="3">
        <v>1694</v>
      </c>
      <c r="K21" s="26">
        <v>3.17</v>
      </c>
      <c r="L21" s="34">
        <f>J21*K21</f>
        <v>5369.98</v>
      </c>
      <c r="M21" s="4">
        <f>F21-K21</f>
        <v>-3.17</v>
      </c>
      <c r="N21" s="3">
        <v>1694</v>
      </c>
      <c r="O21" s="6"/>
    </row>
    <row r="22" spans="1:16" x14ac:dyDescent="0.2">
      <c r="A22" s="7">
        <v>36662</v>
      </c>
      <c r="B22" s="63" t="s">
        <v>18</v>
      </c>
      <c r="C22" s="39"/>
      <c r="D22" s="21"/>
      <c r="E22" s="3"/>
      <c r="F22" s="4"/>
      <c r="G22" s="34"/>
      <c r="H22" s="39" t="s">
        <v>14</v>
      </c>
      <c r="I22" s="2">
        <v>257324</v>
      </c>
      <c r="J22" s="3">
        <v>344</v>
      </c>
      <c r="K22" s="26">
        <v>3.45</v>
      </c>
      <c r="L22" s="34">
        <f t="shared" si="1"/>
        <v>1186.8</v>
      </c>
      <c r="M22" s="4">
        <f t="shared" si="2"/>
        <v>-3.45</v>
      </c>
      <c r="N22" s="3">
        <v>344</v>
      </c>
      <c r="O22" s="6"/>
    </row>
    <row r="23" spans="1:16" x14ac:dyDescent="0.2">
      <c r="A23" s="7">
        <v>36663</v>
      </c>
      <c r="B23" s="63" t="s">
        <v>18</v>
      </c>
      <c r="C23" s="39"/>
      <c r="D23" s="21"/>
      <c r="E23" s="3"/>
      <c r="F23" s="4"/>
      <c r="G23" s="34"/>
      <c r="H23" s="39" t="s">
        <v>14</v>
      </c>
      <c r="I23" s="2">
        <v>257324</v>
      </c>
      <c r="J23" s="3">
        <v>6277</v>
      </c>
      <c r="K23" s="26">
        <v>3.5</v>
      </c>
      <c r="L23" s="34">
        <f t="shared" si="1"/>
        <v>21969.5</v>
      </c>
      <c r="M23" s="4">
        <f t="shared" si="2"/>
        <v>-3.5</v>
      </c>
      <c r="N23" s="3">
        <v>6277</v>
      </c>
      <c r="O23" s="6"/>
    </row>
    <row r="24" spans="1:16" x14ac:dyDescent="0.2">
      <c r="A24" s="7">
        <v>36664</v>
      </c>
      <c r="B24" s="63" t="s">
        <v>18</v>
      </c>
      <c r="C24" s="39"/>
      <c r="D24" s="21"/>
      <c r="E24" s="3"/>
      <c r="F24" s="4"/>
      <c r="G24" s="34"/>
      <c r="H24" s="39" t="s">
        <v>14</v>
      </c>
      <c r="I24" s="2">
        <v>257324</v>
      </c>
      <c r="J24" s="3">
        <v>145</v>
      </c>
      <c r="K24" s="26">
        <v>3.54</v>
      </c>
      <c r="L24" s="34">
        <f t="shared" si="1"/>
        <v>513.29999999999995</v>
      </c>
      <c r="M24" s="4">
        <f t="shared" si="2"/>
        <v>-3.54</v>
      </c>
      <c r="N24" s="3">
        <v>145</v>
      </c>
      <c r="O24" s="6"/>
    </row>
    <row r="25" spans="1:16" x14ac:dyDescent="0.2">
      <c r="A25" s="7">
        <v>36665</v>
      </c>
      <c r="B25" s="63" t="s">
        <v>18</v>
      </c>
      <c r="C25" s="39"/>
      <c r="D25" s="21"/>
      <c r="E25" s="3"/>
      <c r="F25" s="4"/>
      <c r="G25" s="34"/>
      <c r="H25" s="39" t="s">
        <v>14</v>
      </c>
      <c r="I25" s="2">
        <v>257324</v>
      </c>
      <c r="J25" s="3">
        <v>28</v>
      </c>
      <c r="K25" s="26">
        <v>3.8</v>
      </c>
      <c r="L25" s="34">
        <f t="shared" si="1"/>
        <v>106.39999999999999</v>
      </c>
      <c r="M25" s="4">
        <f t="shared" si="2"/>
        <v>-3.8</v>
      </c>
      <c r="N25" s="3">
        <v>28</v>
      </c>
      <c r="O25" s="6"/>
    </row>
    <row r="26" spans="1:16" x14ac:dyDescent="0.2">
      <c r="A26" s="7">
        <v>36669</v>
      </c>
      <c r="B26" s="63" t="s">
        <v>18</v>
      </c>
      <c r="C26" s="39"/>
      <c r="D26" s="21"/>
      <c r="E26" s="3"/>
      <c r="F26" s="4"/>
      <c r="G26" s="34"/>
      <c r="H26" s="39" t="s">
        <v>14</v>
      </c>
      <c r="I26" s="2">
        <v>257324</v>
      </c>
      <c r="J26" s="3">
        <v>15000</v>
      </c>
      <c r="K26" s="26">
        <v>4.01</v>
      </c>
      <c r="L26" s="34">
        <f t="shared" si="1"/>
        <v>60150</v>
      </c>
      <c r="M26" s="4">
        <f t="shared" si="2"/>
        <v>-4.01</v>
      </c>
      <c r="N26" s="3">
        <v>14835</v>
      </c>
      <c r="O26" s="6"/>
    </row>
    <row r="27" spans="1:16" x14ac:dyDescent="0.2">
      <c r="A27" s="7">
        <v>36672</v>
      </c>
      <c r="B27" s="63" t="s">
        <v>18</v>
      </c>
      <c r="C27" s="39"/>
      <c r="D27" s="21"/>
      <c r="E27" s="3"/>
      <c r="F27" s="4"/>
      <c r="G27" s="34"/>
      <c r="H27" s="39" t="s">
        <v>14</v>
      </c>
      <c r="I27" s="2">
        <v>257324</v>
      </c>
      <c r="J27" s="3">
        <v>24372</v>
      </c>
      <c r="K27" s="26">
        <v>4.25</v>
      </c>
      <c r="L27" s="34">
        <f t="shared" si="1"/>
        <v>103581</v>
      </c>
      <c r="M27" s="4">
        <f t="shared" si="2"/>
        <v>-4.25</v>
      </c>
      <c r="N27" s="3">
        <v>24372</v>
      </c>
      <c r="O27" s="6"/>
    </row>
    <row r="28" spans="1:16" x14ac:dyDescent="0.2">
      <c r="A28" s="7">
        <v>36674</v>
      </c>
      <c r="B28" s="63" t="s">
        <v>18</v>
      </c>
      <c r="C28" s="39"/>
      <c r="D28" s="21"/>
      <c r="E28" s="3"/>
      <c r="F28" s="4"/>
      <c r="G28" s="34"/>
      <c r="H28" s="39" t="s">
        <v>14</v>
      </c>
      <c r="I28" s="2">
        <v>257324</v>
      </c>
      <c r="J28" s="3">
        <v>175</v>
      </c>
      <c r="K28" s="26">
        <v>4.25</v>
      </c>
      <c r="L28" s="34">
        <f t="shared" si="1"/>
        <v>743.75</v>
      </c>
      <c r="M28" s="4">
        <f t="shared" si="2"/>
        <v>-4.25</v>
      </c>
      <c r="N28" s="3">
        <v>175</v>
      </c>
      <c r="O28" s="6"/>
    </row>
    <row r="29" spans="1:16" x14ac:dyDescent="0.2">
      <c r="A29" s="7">
        <v>36675</v>
      </c>
      <c r="B29" s="63" t="s">
        <v>18</v>
      </c>
      <c r="C29" s="39"/>
      <c r="D29" s="21"/>
      <c r="E29" s="3"/>
      <c r="F29" s="4"/>
      <c r="G29" s="34"/>
      <c r="H29" s="39" t="s">
        <v>14</v>
      </c>
      <c r="I29" s="2">
        <v>257324</v>
      </c>
      <c r="J29" s="3">
        <v>397</v>
      </c>
      <c r="K29" s="26">
        <v>4.25</v>
      </c>
      <c r="L29" s="34">
        <f t="shared" si="1"/>
        <v>1687.25</v>
      </c>
      <c r="M29" s="4">
        <f t="shared" si="2"/>
        <v>-4.25</v>
      </c>
      <c r="N29" s="3">
        <v>397</v>
      </c>
      <c r="O29" s="6"/>
    </row>
    <row r="30" spans="1:16" x14ac:dyDescent="0.2">
      <c r="A30" s="19">
        <v>36677</v>
      </c>
      <c r="B30" s="111" t="s">
        <v>18</v>
      </c>
      <c r="C30" s="39"/>
      <c r="D30" s="21"/>
      <c r="E30" s="22"/>
      <c r="F30" s="23"/>
      <c r="G30" s="34"/>
      <c r="H30" s="39" t="s">
        <v>14</v>
      </c>
      <c r="I30" s="21">
        <v>257324</v>
      </c>
      <c r="J30" s="22">
        <v>2848</v>
      </c>
      <c r="K30" s="29">
        <v>4.4400000000000004</v>
      </c>
      <c r="L30" s="34">
        <f t="shared" si="1"/>
        <v>12645.12</v>
      </c>
      <c r="M30" s="23">
        <f t="shared" si="2"/>
        <v>-4.4400000000000004</v>
      </c>
      <c r="N30" s="22">
        <v>2848</v>
      </c>
      <c r="O30" s="24"/>
      <c r="P30" s="20"/>
    </row>
    <row r="31" spans="1:16" x14ac:dyDescent="0.2">
      <c r="B31" s="115" t="s">
        <v>22</v>
      </c>
      <c r="C31" s="39"/>
      <c r="H31" s="39"/>
      <c r="J31" s="108">
        <f>SUM(J21:J30)</f>
        <v>51280</v>
      </c>
      <c r="M31" s="113"/>
      <c r="N31" s="108">
        <f>SUM(N21:N30)</f>
        <v>51115</v>
      </c>
      <c r="P31" s="78" t="s">
        <v>119</v>
      </c>
    </row>
    <row r="32" spans="1:16" x14ac:dyDescent="0.2">
      <c r="C32" s="39"/>
      <c r="H32" s="39"/>
      <c r="M32" s="39"/>
    </row>
    <row r="33" spans="1:16" x14ac:dyDescent="0.2">
      <c r="A33" s="2" t="s">
        <v>116</v>
      </c>
      <c r="B33" s="63" t="s">
        <v>70</v>
      </c>
      <c r="C33" s="39"/>
      <c r="H33" s="39" t="s">
        <v>13</v>
      </c>
      <c r="I33" s="1">
        <v>251807</v>
      </c>
      <c r="J33" s="3">
        <v>465000</v>
      </c>
      <c r="K33" s="80">
        <v>3.125</v>
      </c>
      <c r="L33" s="6">
        <f>J33*K33</f>
        <v>1453125</v>
      </c>
      <c r="M33" s="39"/>
    </row>
    <row r="34" spans="1:16" x14ac:dyDescent="0.2">
      <c r="A34" s="114">
        <v>36648</v>
      </c>
      <c r="B34" s="63" t="s">
        <v>70</v>
      </c>
      <c r="C34" s="39"/>
      <c r="H34" s="39" t="s">
        <v>14</v>
      </c>
      <c r="I34" s="1">
        <v>257350</v>
      </c>
      <c r="J34" s="3">
        <v>7255</v>
      </c>
      <c r="K34" s="80">
        <v>3.1850000000000001</v>
      </c>
      <c r="L34" s="6">
        <f>J34*K34</f>
        <v>23107.174999999999</v>
      </c>
      <c r="M34" s="39"/>
    </row>
    <row r="35" spans="1:16" x14ac:dyDescent="0.2">
      <c r="A35" s="2" t="s">
        <v>117</v>
      </c>
      <c r="B35" s="63" t="s">
        <v>70</v>
      </c>
      <c r="C35" s="39"/>
      <c r="H35" s="39" t="s">
        <v>14</v>
      </c>
      <c r="I35" s="1">
        <v>273714</v>
      </c>
      <c r="J35" s="3">
        <v>12609</v>
      </c>
      <c r="K35" s="80">
        <v>3.78</v>
      </c>
      <c r="L35" s="6">
        <f>J35*K35</f>
        <v>47662.02</v>
      </c>
      <c r="M35" s="39"/>
    </row>
    <row r="36" spans="1:16" x14ac:dyDescent="0.2">
      <c r="O36" s="79"/>
      <c r="P36" s="78" t="s">
        <v>120</v>
      </c>
    </row>
  </sheetData>
  <mergeCells count="2">
    <mergeCell ref="C1:G1"/>
    <mergeCell ref="H1:L1"/>
  </mergeCells>
  <phoneticPr fontId="0" type="noConversion"/>
  <printOptions horizontalCentered="1" verticalCentered="1" gridLines="1"/>
  <pageMargins left="0" right="0" top="0.8" bottom="0.5" header="0.5" footer="0.5"/>
  <pageSetup paperSize="5" scale="95" orientation="landscape" r:id="rId1"/>
  <headerFooter alignWithMargins="0">
    <oddHeader>&amp;C&amp;"Arial,Bold"&amp;16Northern Illinois Gas Company</oddHeader>
    <oddFooter>&amp;R&amp;A   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"/>
  <sheetViews>
    <sheetView zoomScale="80" workbookViewId="0">
      <selection activeCell="P4" sqref="P4"/>
    </sheetView>
  </sheetViews>
  <sheetFormatPr defaultRowHeight="11.25" x14ac:dyDescent="0.2"/>
  <cols>
    <col min="1" max="1" width="9.140625" style="7"/>
    <col min="2" max="2" width="8.5703125" style="1" bestFit="1" customWidth="1"/>
    <col min="3" max="4" width="9.140625" style="1"/>
    <col min="5" max="5" width="9.140625" style="3"/>
    <col min="6" max="6" width="9.140625" style="80"/>
    <col min="7" max="7" width="10.7109375" style="6" bestFit="1" customWidth="1"/>
    <col min="8" max="8" width="9.140625" style="1"/>
    <col min="9" max="9" width="6.5703125" style="1" bestFit="1" customWidth="1"/>
    <col min="10" max="10" width="9.140625" style="3"/>
    <col min="11" max="11" width="9.140625" style="80"/>
    <col min="12" max="12" width="10.7109375" style="6" bestFit="1" customWidth="1"/>
    <col min="13" max="15" width="9.140625" style="1"/>
    <col min="16" max="16" width="23.28515625" style="1" customWidth="1"/>
    <col min="17" max="17" width="26.85546875" style="30" customWidth="1"/>
    <col min="18" max="16384" width="9.140625" style="1"/>
  </cols>
  <sheetData>
    <row r="1" spans="1:17" ht="33.75" x14ac:dyDescent="0.2">
      <c r="B1" s="2" t="s">
        <v>6</v>
      </c>
      <c r="C1" s="181" t="s">
        <v>1</v>
      </c>
      <c r="D1" s="182"/>
      <c r="E1" s="182"/>
      <c r="F1" s="182"/>
      <c r="G1" s="183"/>
      <c r="H1" s="181" t="s">
        <v>5</v>
      </c>
      <c r="I1" s="182"/>
      <c r="J1" s="182"/>
      <c r="K1" s="182"/>
      <c r="L1" s="183"/>
      <c r="M1" s="4" t="s">
        <v>9</v>
      </c>
      <c r="N1" s="8" t="s">
        <v>10</v>
      </c>
      <c r="O1" s="5"/>
      <c r="P1" s="2"/>
      <c r="Q1" s="32" t="s">
        <v>57</v>
      </c>
    </row>
    <row r="2" spans="1:17" s="2" customFormat="1" x14ac:dyDescent="0.2">
      <c r="A2" s="9" t="s">
        <v>0</v>
      </c>
      <c r="B2" s="10" t="s">
        <v>7</v>
      </c>
      <c r="C2" s="38" t="s">
        <v>12</v>
      </c>
      <c r="D2" s="10" t="s">
        <v>2</v>
      </c>
      <c r="E2" s="11" t="s">
        <v>3</v>
      </c>
      <c r="F2" s="27" t="s">
        <v>4</v>
      </c>
      <c r="G2" s="13" t="s">
        <v>22</v>
      </c>
      <c r="H2" s="36" t="s">
        <v>12</v>
      </c>
      <c r="I2" s="10" t="s">
        <v>2</v>
      </c>
      <c r="J2" s="11" t="s">
        <v>3</v>
      </c>
      <c r="K2" s="27" t="s">
        <v>4</v>
      </c>
      <c r="L2" s="13" t="s">
        <v>22</v>
      </c>
      <c r="M2" s="49"/>
      <c r="N2" s="11" t="s">
        <v>3</v>
      </c>
      <c r="O2" s="13" t="s">
        <v>4</v>
      </c>
      <c r="P2" s="10" t="s">
        <v>11</v>
      </c>
      <c r="Q2" s="31" t="s">
        <v>55</v>
      </c>
    </row>
    <row r="3" spans="1:17" x14ac:dyDescent="0.2">
      <c r="A3" s="7">
        <v>36699</v>
      </c>
      <c r="B3" s="1" t="s">
        <v>8</v>
      </c>
      <c r="C3" s="39"/>
      <c r="D3" s="21"/>
      <c r="F3" s="26"/>
      <c r="G3" s="34">
        <f>E3*F3</f>
        <v>0</v>
      </c>
      <c r="H3" s="39" t="s">
        <v>13</v>
      </c>
      <c r="I3" s="2">
        <v>257324</v>
      </c>
      <c r="J3" s="3">
        <v>22039</v>
      </c>
      <c r="K3" s="26">
        <v>4.24</v>
      </c>
      <c r="L3" s="34">
        <f>J3*K3</f>
        <v>93445.36</v>
      </c>
      <c r="M3" s="4">
        <f>F3-K3</f>
        <v>-4.24</v>
      </c>
      <c r="N3" s="3">
        <v>22039</v>
      </c>
      <c r="O3" s="6">
        <v>0.01</v>
      </c>
      <c r="P3" s="1" t="s">
        <v>181</v>
      </c>
      <c r="Q3" s="31" t="s">
        <v>56</v>
      </c>
    </row>
    <row r="4" spans="1:17" x14ac:dyDescent="0.2">
      <c r="A4" s="7">
        <v>36703</v>
      </c>
      <c r="B4" s="1" t="s">
        <v>8</v>
      </c>
      <c r="C4" s="39"/>
      <c r="D4" s="21"/>
      <c r="F4" s="26"/>
      <c r="G4" s="34">
        <f>E4*F4</f>
        <v>0</v>
      </c>
      <c r="H4" s="33" t="s">
        <v>14</v>
      </c>
      <c r="I4" s="2">
        <v>257324</v>
      </c>
      <c r="J4" s="3">
        <v>1857</v>
      </c>
      <c r="K4" s="26">
        <v>4.46</v>
      </c>
      <c r="L4" s="34">
        <f>J4*K4</f>
        <v>8282.2199999999993</v>
      </c>
      <c r="M4" s="4">
        <f>F4-K4</f>
        <v>-4.46</v>
      </c>
      <c r="N4" s="3">
        <v>914</v>
      </c>
      <c r="O4" s="6">
        <v>0.01</v>
      </c>
      <c r="Q4" s="47" t="s">
        <v>62</v>
      </c>
    </row>
    <row r="5" spans="1:17" x14ac:dyDescent="0.2">
      <c r="A5" s="7">
        <v>36707</v>
      </c>
      <c r="B5" s="1" t="s">
        <v>8</v>
      </c>
      <c r="C5" s="39" t="s">
        <v>14</v>
      </c>
      <c r="D5" s="21">
        <v>317680</v>
      </c>
      <c r="E5" s="3">
        <v>25000</v>
      </c>
      <c r="F5" s="26">
        <v>4.3254999999999999</v>
      </c>
      <c r="G5" s="34">
        <f>E5*F5</f>
        <v>108137.5</v>
      </c>
      <c r="H5" s="33" t="s">
        <v>14</v>
      </c>
      <c r="I5" s="2">
        <v>317662</v>
      </c>
      <c r="J5" s="3">
        <v>25000</v>
      </c>
      <c r="K5" s="26">
        <v>4.32</v>
      </c>
      <c r="L5" s="34">
        <f>J5*K5</f>
        <v>108000</v>
      </c>
      <c r="M5" s="4">
        <f>F5-K5</f>
        <v>5.4999999999996163E-3</v>
      </c>
      <c r="N5" s="3">
        <v>25000</v>
      </c>
      <c r="O5" s="6">
        <v>0.01</v>
      </c>
      <c r="P5" s="78" t="s">
        <v>122</v>
      </c>
    </row>
    <row r="6" spans="1:17" x14ac:dyDescent="0.2">
      <c r="B6" s="1" t="s">
        <v>22</v>
      </c>
      <c r="C6" s="39"/>
      <c r="D6" s="21"/>
      <c r="E6" s="108">
        <f>SUM(E5)</f>
        <v>25000</v>
      </c>
      <c r="F6" s="26"/>
      <c r="G6" s="34"/>
      <c r="H6" s="33"/>
      <c r="I6" s="2"/>
      <c r="J6" s="108">
        <f>SUM(J3)</f>
        <v>22039</v>
      </c>
      <c r="K6" s="26"/>
      <c r="L6" s="34"/>
      <c r="M6" s="4"/>
      <c r="N6" s="108">
        <f>SUM(N3:N5)</f>
        <v>47953</v>
      </c>
      <c r="O6" s="6"/>
    </row>
    <row r="7" spans="1:17" x14ac:dyDescent="0.2">
      <c r="C7" s="39"/>
      <c r="D7" s="21"/>
      <c r="F7" s="26"/>
      <c r="G7" s="34"/>
      <c r="H7" s="33"/>
      <c r="I7" s="2"/>
      <c r="J7" s="22"/>
      <c r="K7" s="26"/>
      <c r="L7" s="34"/>
      <c r="M7" s="4"/>
      <c r="N7" s="22"/>
      <c r="O7" s="6"/>
    </row>
    <row r="8" spans="1:17" x14ac:dyDescent="0.2">
      <c r="A8" s="7">
        <v>36679</v>
      </c>
      <c r="B8" s="1" t="s">
        <v>18</v>
      </c>
      <c r="C8" s="39" t="s">
        <v>13</v>
      </c>
      <c r="D8" s="21">
        <v>255905</v>
      </c>
      <c r="E8" s="3">
        <v>45</v>
      </c>
      <c r="F8" s="26">
        <v>4.33</v>
      </c>
      <c r="G8" s="34">
        <f>E8*F8</f>
        <v>194.85</v>
      </c>
      <c r="H8" s="33"/>
      <c r="I8" s="2"/>
      <c r="J8" s="22"/>
      <c r="K8" s="26"/>
      <c r="L8" s="34"/>
      <c r="M8" s="4"/>
      <c r="N8" s="22">
        <v>45</v>
      </c>
      <c r="O8" s="6"/>
    </row>
    <row r="9" spans="1:17" x14ac:dyDescent="0.2">
      <c r="A9" s="7">
        <v>36689</v>
      </c>
      <c r="B9" s="1" t="s">
        <v>18</v>
      </c>
      <c r="C9" s="39" t="s">
        <v>13</v>
      </c>
      <c r="D9" s="21">
        <v>255905</v>
      </c>
      <c r="E9" s="3">
        <v>411</v>
      </c>
      <c r="F9" s="26">
        <v>4.2450000000000001</v>
      </c>
      <c r="G9" s="34">
        <f>E9*F9</f>
        <v>1744.6949999999999</v>
      </c>
      <c r="H9" s="33"/>
      <c r="I9" s="2"/>
      <c r="J9" s="22"/>
      <c r="K9" s="26"/>
      <c r="L9" s="34"/>
      <c r="M9" s="4"/>
      <c r="N9" s="22">
        <v>411</v>
      </c>
      <c r="O9" s="6"/>
    </row>
    <row r="10" spans="1:17" x14ac:dyDescent="0.2">
      <c r="A10" s="7">
        <v>36678</v>
      </c>
      <c r="B10" s="1" t="s">
        <v>18</v>
      </c>
      <c r="C10" s="39" t="s">
        <v>14</v>
      </c>
      <c r="D10" s="21">
        <v>255905</v>
      </c>
      <c r="E10" s="3">
        <v>762</v>
      </c>
      <c r="F10" s="26">
        <v>4.5999999999999996</v>
      </c>
      <c r="G10" s="34">
        <f t="shared" ref="G10:G24" si="0">E10*F10</f>
        <v>3505.2</v>
      </c>
      <c r="H10" s="33"/>
      <c r="I10" s="2"/>
      <c r="J10" s="22"/>
      <c r="K10" s="26"/>
      <c r="L10" s="34"/>
      <c r="M10" s="4"/>
      <c r="N10" s="22">
        <v>762</v>
      </c>
      <c r="O10" s="6"/>
    </row>
    <row r="11" spans="1:17" x14ac:dyDescent="0.2">
      <c r="A11" s="7">
        <v>36687</v>
      </c>
      <c r="B11" s="1" t="s">
        <v>18</v>
      </c>
      <c r="C11" s="116" t="s">
        <v>14</v>
      </c>
      <c r="D11" s="41">
        <v>255905</v>
      </c>
      <c r="E11" s="42">
        <v>49</v>
      </c>
      <c r="F11" s="117">
        <v>4.2450000000000001</v>
      </c>
      <c r="G11" s="44">
        <f t="shared" si="0"/>
        <v>208.005</v>
      </c>
      <c r="H11" s="33"/>
      <c r="I11" s="2"/>
      <c r="J11" s="22"/>
      <c r="K11" s="26"/>
      <c r="L11" s="34"/>
      <c r="M11" s="4"/>
      <c r="N11" s="22">
        <v>49</v>
      </c>
      <c r="O11" s="6"/>
    </row>
    <row r="12" spans="1:17" x14ac:dyDescent="0.2">
      <c r="A12" s="7">
        <v>36688</v>
      </c>
      <c r="B12" s="1" t="s">
        <v>18</v>
      </c>
      <c r="C12" s="39" t="s">
        <v>14</v>
      </c>
      <c r="D12" s="21">
        <v>255905</v>
      </c>
      <c r="E12" s="3">
        <v>449</v>
      </c>
      <c r="F12" s="26">
        <v>4.2450000000000001</v>
      </c>
      <c r="G12" s="34">
        <f t="shared" si="0"/>
        <v>1906.0050000000001</v>
      </c>
      <c r="H12" s="33"/>
      <c r="I12" s="2"/>
      <c r="J12" s="22"/>
      <c r="K12" s="26"/>
      <c r="L12" s="34"/>
      <c r="M12" s="4"/>
      <c r="N12" s="22">
        <v>449</v>
      </c>
      <c r="O12" s="6"/>
    </row>
    <row r="13" spans="1:17" x14ac:dyDescent="0.2">
      <c r="A13" s="7">
        <v>36689</v>
      </c>
      <c r="B13" s="1" t="s">
        <v>18</v>
      </c>
      <c r="C13" s="39" t="s">
        <v>14</v>
      </c>
      <c r="D13" s="21">
        <v>255905</v>
      </c>
      <c r="E13" s="3">
        <v>884</v>
      </c>
      <c r="F13" s="26">
        <v>4.2450000000000001</v>
      </c>
      <c r="G13" s="34">
        <f t="shared" si="0"/>
        <v>3752.58</v>
      </c>
      <c r="H13" s="33"/>
      <c r="I13" s="2"/>
      <c r="J13" s="22"/>
      <c r="K13" s="26"/>
      <c r="L13" s="34"/>
      <c r="M13" s="4"/>
      <c r="N13" s="22">
        <v>884</v>
      </c>
      <c r="O13" s="6"/>
    </row>
    <row r="14" spans="1:17" x14ac:dyDescent="0.2">
      <c r="A14" s="7">
        <v>36690</v>
      </c>
      <c r="B14" s="1" t="s">
        <v>18</v>
      </c>
      <c r="C14" s="39" t="s">
        <v>14</v>
      </c>
      <c r="D14" s="21">
        <v>255905</v>
      </c>
      <c r="E14" s="3">
        <v>5264</v>
      </c>
      <c r="F14" s="26">
        <v>4.29</v>
      </c>
      <c r="G14" s="34">
        <f t="shared" si="0"/>
        <v>22582.560000000001</v>
      </c>
      <c r="H14" s="33"/>
      <c r="I14" s="2"/>
      <c r="J14" s="22"/>
      <c r="K14" s="26"/>
      <c r="L14" s="34"/>
      <c r="M14" s="4"/>
      <c r="N14" s="22">
        <v>5264</v>
      </c>
      <c r="O14" s="6"/>
    </row>
    <row r="15" spans="1:17" x14ac:dyDescent="0.2">
      <c r="A15" s="7">
        <v>36693</v>
      </c>
      <c r="B15" s="1" t="s">
        <v>18</v>
      </c>
      <c r="C15" s="39" t="s">
        <v>14</v>
      </c>
      <c r="D15" s="21">
        <v>255905</v>
      </c>
      <c r="E15" s="3">
        <v>325</v>
      </c>
      <c r="F15" s="26">
        <v>4.3899999999999997</v>
      </c>
      <c r="G15" s="34">
        <f t="shared" si="0"/>
        <v>1426.75</v>
      </c>
      <c r="H15" s="33"/>
      <c r="I15" s="2"/>
      <c r="J15" s="22"/>
      <c r="K15" s="26"/>
      <c r="L15" s="34"/>
      <c r="M15" s="4"/>
      <c r="N15" s="22">
        <v>325</v>
      </c>
      <c r="O15" s="6"/>
    </row>
    <row r="16" spans="1:17" x14ac:dyDescent="0.2">
      <c r="A16" s="7">
        <v>36694</v>
      </c>
      <c r="B16" s="1" t="s">
        <v>18</v>
      </c>
      <c r="C16" s="39" t="s">
        <v>14</v>
      </c>
      <c r="D16" s="21">
        <v>255905</v>
      </c>
      <c r="E16" s="3">
        <v>1000</v>
      </c>
      <c r="F16" s="26">
        <v>4.42</v>
      </c>
      <c r="G16" s="34">
        <f t="shared" si="0"/>
        <v>4420</v>
      </c>
      <c r="H16" s="33"/>
      <c r="I16" s="2"/>
      <c r="J16" s="22"/>
      <c r="K16" s="26"/>
      <c r="L16" s="34"/>
      <c r="M16" s="4"/>
      <c r="N16" s="22">
        <v>1000</v>
      </c>
      <c r="O16" s="6"/>
    </row>
    <row r="17" spans="1:15" x14ac:dyDescent="0.2">
      <c r="A17" s="7">
        <v>36695</v>
      </c>
      <c r="B17" s="1" t="s">
        <v>18</v>
      </c>
      <c r="C17" s="39" t="s">
        <v>14</v>
      </c>
      <c r="D17" s="21">
        <v>255905</v>
      </c>
      <c r="E17" s="3">
        <v>1225</v>
      </c>
      <c r="F17" s="26">
        <v>4.42</v>
      </c>
      <c r="G17" s="34">
        <f t="shared" si="0"/>
        <v>5414.5</v>
      </c>
      <c r="H17" s="33"/>
      <c r="I17" s="2"/>
      <c r="J17" s="22"/>
      <c r="K17" s="26"/>
      <c r="L17" s="34"/>
      <c r="M17" s="4"/>
      <c r="N17" s="22">
        <v>1225</v>
      </c>
      <c r="O17" s="6"/>
    </row>
    <row r="18" spans="1:15" x14ac:dyDescent="0.2">
      <c r="A18" s="7">
        <v>36696</v>
      </c>
      <c r="B18" s="1" t="s">
        <v>18</v>
      </c>
      <c r="C18" s="39" t="s">
        <v>14</v>
      </c>
      <c r="D18" s="21">
        <v>255905</v>
      </c>
      <c r="E18" s="3">
        <v>1600</v>
      </c>
      <c r="F18" s="26">
        <v>4.42</v>
      </c>
      <c r="G18" s="34">
        <f t="shared" si="0"/>
        <v>7072</v>
      </c>
      <c r="H18" s="33"/>
      <c r="I18" s="2"/>
      <c r="J18" s="22"/>
      <c r="K18" s="26"/>
      <c r="L18" s="34"/>
      <c r="M18" s="4"/>
      <c r="N18" s="22">
        <v>1600</v>
      </c>
      <c r="O18" s="6"/>
    </row>
    <row r="19" spans="1:15" x14ac:dyDescent="0.2">
      <c r="A19" s="7">
        <v>36697</v>
      </c>
      <c r="B19" s="1" t="s">
        <v>18</v>
      </c>
      <c r="C19" s="39" t="s">
        <v>14</v>
      </c>
      <c r="D19" s="21">
        <v>255905</v>
      </c>
      <c r="E19" s="3">
        <v>726</v>
      </c>
      <c r="F19" s="26">
        <v>4.25</v>
      </c>
      <c r="G19" s="34">
        <f t="shared" si="0"/>
        <v>3085.5</v>
      </c>
      <c r="H19" s="33"/>
      <c r="I19" s="2"/>
      <c r="J19" s="22"/>
      <c r="K19" s="26"/>
      <c r="L19" s="34"/>
      <c r="M19" s="4"/>
      <c r="N19" s="22">
        <v>726</v>
      </c>
      <c r="O19" s="6"/>
    </row>
    <row r="20" spans="1:15" x14ac:dyDescent="0.2">
      <c r="A20" s="7">
        <v>36698</v>
      </c>
      <c r="B20" s="1" t="s">
        <v>18</v>
      </c>
      <c r="C20" s="39" t="s">
        <v>14</v>
      </c>
      <c r="D20" s="21">
        <v>255905</v>
      </c>
      <c r="E20" s="3">
        <v>4994</v>
      </c>
      <c r="F20" s="26">
        <v>4.17</v>
      </c>
      <c r="G20" s="34">
        <f t="shared" si="0"/>
        <v>20824.98</v>
      </c>
      <c r="H20" s="33"/>
      <c r="I20" s="2"/>
      <c r="J20" s="22"/>
      <c r="K20" s="26"/>
      <c r="L20" s="34"/>
      <c r="M20" s="4"/>
      <c r="N20" s="22">
        <v>4994</v>
      </c>
      <c r="O20" s="6"/>
    </row>
    <row r="21" spans="1:15" x14ac:dyDescent="0.2">
      <c r="A21" s="7">
        <v>36699</v>
      </c>
      <c r="B21" s="1" t="s">
        <v>18</v>
      </c>
      <c r="C21" s="116" t="s">
        <v>14</v>
      </c>
      <c r="D21" s="41">
        <v>255905</v>
      </c>
      <c r="E21" s="42">
        <v>3357</v>
      </c>
      <c r="F21" s="117">
        <v>4.2450000000000001</v>
      </c>
      <c r="G21" s="44">
        <f t="shared" si="0"/>
        <v>14250.465</v>
      </c>
      <c r="H21" s="33"/>
      <c r="I21" s="2"/>
      <c r="J21" s="22"/>
      <c r="K21" s="26"/>
      <c r="L21" s="34"/>
      <c r="M21" s="4"/>
      <c r="N21" s="22">
        <v>3357</v>
      </c>
      <c r="O21" s="6"/>
    </row>
    <row r="22" spans="1:15" x14ac:dyDescent="0.2">
      <c r="A22" s="7">
        <v>36700</v>
      </c>
      <c r="B22" s="1" t="s">
        <v>18</v>
      </c>
      <c r="C22" s="39" t="s">
        <v>14</v>
      </c>
      <c r="D22" s="21">
        <v>255905</v>
      </c>
      <c r="E22" s="3">
        <v>2808</v>
      </c>
      <c r="F22" s="26">
        <v>4.45</v>
      </c>
      <c r="G22" s="34">
        <f t="shared" si="0"/>
        <v>12495.6</v>
      </c>
      <c r="H22" s="33"/>
      <c r="I22" s="2"/>
      <c r="J22" s="22"/>
      <c r="K22" s="26"/>
      <c r="L22" s="34"/>
      <c r="M22" s="4"/>
      <c r="N22" s="22">
        <v>2808</v>
      </c>
      <c r="O22" s="6"/>
    </row>
    <row r="23" spans="1:15" x14ac:dyDescent="0.2">
      <c r="A23" s="7">
        <v>36703</v>
      </c>
      <c r="B23" s="1" t="s">
        <v>18</v>
      </c>
      <c r="C23" s="39" t="s">
        <v>14</v>
      </c>
      <c r="D23" s="21">
        <v>255905</v>
      </c>
      <c r="E23" s="3">
        <v>2086</v>
      </c>
      <c r="F23" s="26">
        <v>4.46</v>
      </c>
      <c r="G23" s="34">
        <f t="shared" si="0"/>
        <v>9303.56</v>
      </c>
      <c r="H23" s="33"/>
      <c r="I23" s="2"/>
      <c r="J23" s="22"/>
      <c r="K23" s="26"/>
      <c r="L23" s="34"/>
      <c r="M23" s="4"/>
      <c r="N23" s="22">
        <v>2086</v>
      </c>
      <c r="O23" s="6"/>
    </row>
    <row r="24" spans="1:15" x14ac:dyDescent="0.2">
      <c r="A24" s="7">
        <v>36705</v>
      </c>
      <c r="B24" s="1" t="s">
        <v>18</v>
      </c>
      <c r="C24" s="39" t="s">
        <v>14</v>
      </c>
      <c r="D24" s="21">
        <v>255905</v>
      </c>
      <c r="E24" s="3">
        <v>1923</v>
      </c>
      <c r="F24" s="26">
        <v>4.68</v>
      </c>
      <c r="G24" s="34">
        <f t="shared" si="0"/>
        <v>8999.64</v>
      </c>
      <c r="H24" s="33"/>
      <c r="I24" s="2"/>
      <c r="J24" s="22"/>
      <c r="K24" s="26"/>
      <c r="L24" s="34"/>
      <c r="M24" s="4"/>
      <c r="N24" s="22">
        <v>1923</v>
      </c>
      <c r="O24" s="6"/>
    </row>
    <row r="25" spans="1:15" x14ac:dyDescent="0.2">
      <c r="B25" s="1" t="s">
        <v>22</v>
      </c>
      <c r="C25" s="39"/>
      <c r="D25" s="21"/>
      <c r="E25" s="108">
        <f>SUM(E8:E24)</f>
        <v>27908</v>
      </c>
      <c r="F25" s="26"/>
      <c r="G25" s="34"/>
      <c r="H25" s="33"/>
      <c r="I25" s="2"/>
      <c r="J25" s="22"/>
      <c r="K25" s="26"/>
      <c r="L25" s="34"/>
      <c r="M25" s="4"/>
      <c r="N25" s="108">
        <f>SUM(N8:N24)</f>
        <v>27908</v>
      </c>
      <c r="O25" s="6"/>
    </row>
    <row r="26" spans="1:15" x14ac:dyDescent="0.2">
      <c r="A26" s="7">
        <v>36691</v>
      </c>
      <c r="B26" s="1" t="s">
        <v>18</v>
      </c>
      <c r="C26" s="39"/>
      <c r="D26" s="21"/>
      <c r="F26" s="26"/>
      <c r="G26" s="34"/>
      <c r="H26" s="39" t="s">
        <v>14</v>
      </c>
      <c r="I26" s="2">
        <v>257324</v>
      </c>
      <c r="J26" s="3">
        <v>22471</v>
      </c>
      <c r="K26" s="26">
        <v>4.37</v>
      </c>
      <c r="L26" s="34">
        <f t="shared" ref="L26:L34" si="1">J26*K26</f>
        <v>98198.27</v>
      </c>
      <c r="M26" s="4">
        <f t="shared" ref="M26:M34" si="2">F26-K26</f>
        <v>-4.37</v>
      </c>
      <c r="N26" s="3">
        <v>22471</v>
      </c>
      <c r="O26" s="6"/>
    </row>
    <row r="27" spans="1:15" x14ac:dyDescent="0.2">
      <c r="A27" s="7">
        <v>36692</v>
      </c>
      <c r="B27" s="1" t="s">
        <v>18</v>
      </c>
      <c r="C27" s="39"/>
      <c r="D27" s="21"/>
      <c r="F27" s="26"/>
      <c r="G27" s="34"/>
      <c r="H27" s="39" t="s">
        <v>14</v>
      </c>
      <c r="I27" s="2">
        <v>257324</v>
      </c>
      <c r="J27" s="3">
        <v>16426</v>
      </c>
      <c r="K27" s="26">
        <v>4.26</v>
      </c>
      <c r="L27" s="34">
        <f t="shared" si="1"/>
        <v>69974.759999999995</v>
      </c>
      <c r="M27" s="4">
        <f t="shared" si="2"/>
        <v>-4.26</v>
      </c>
      <c r="N27" s="3">
        <v>16426</v>
      </c>
      <c r="O27" s="6"/>
    </row>
    <row r="28" spans="1:15" x14ac:dyDescent="0.2">
      <c r="A28" s="7">
        <v>36696</v>
      </c>
      <c r="B28" s="1" t="s">
        <v>18</v>
      </c>
      <c r="C28" s="39"/>
      <c r="D28" s="21"/>
      <c r="F28" s="26"/>
      <c r="G28" s="34"/>
      <c r="H28" s="39" t="s">
        <v>14</v>
      </c>
      <c r="I28" s="2">
        <v>257324</v>
      </c>
      <c r="J28" s="3">
        <v>2913</v>
      </c>
      <c r="K28" s="26">
        <v>4.55</v>
      </c>
      <c r="L28" s="34">
        <f t="shared" si="1"/>
        <v>13254.15</v>
      </c>
      <c r="M28" s="4">
        <f t="shared" si="2"/>
        <v>-4.55</v>
      </c>
      <c r="N28" s="3">
        <v>2913</v>
      </c>
      <c r="O28" s="6"/>
    </row>
    <row r="29" spans="1:15" x14ac:dyDescent="0.2">
      <c r="A29" s="7" t="s">
        <v>36</v>
      </c>
      <c r="B29" s="1" t="s">
        <v>18</v>
      </c>
      <c r="C29" s="39"/>
      <c r="D29" s="21"/>
      <c r="F29" s="26"/>
      <c r="G29" s="34"/>
      <c r="H29" s="39" t="s">
        <v>14</v>
      </c>
      <c r="I29" s="2">
        <v>257324</v>
      </c>
      <c r="J29" s="3">
        <v>2937</v>
      </c>
      <c r="K29" s="26">
        <v>4.46</v>
      </c>
      <c r="L29" s="34">
        <f t="shared" si="1"/>
        <v>13099.02</v>
      </c>
      <c r="M29" s="4">
        <f t="shared" si="2"/>
        <v>-4.46</v>
      </c>
      <c r="N29" s="3">
        <v>2937</v>
      </c>
      <c r="O29" s="6"/>
    </row>
    <row r="30" spans="1:15" x14ac:dyDescent="0.2">
      <c r="A30" s="7">
        <v>36704</v>
      </c>
      <c r="B30" s="1" t="s">
        <v>18</v>
      </c>
      <c r="C30" s="39"/>
      <c r="D30" s="21"/>
      <c r="F30" s="26"/>
      <c r="G30" s="34"/>
      <c r="H30" s="39" t="s">
        <v>14</v>
      </c>
      <c r="I30" s="2">
        <v>257324</v>
      </c>
      <c r="J30" s="3">
        <v>2611</v>
      </c>
      <c r="K30" s="26">
        <v>4.45</v>
      </c>
      <c r="L30" s="34">
        <f t="shared" si="1"/>
        <v>11618.95</v>
      </c>
      <c r="M30" s="4">
        <f t="shared" si="2"/>
        <v>-4.45</v>
      </c>
      <c r="N30" s="3">
        <v>2611</v>
      </c>
      <c r="O30" s="6"/>
    </row>
    <row r="31" spans="1:15" x14ac:dyDescent="0.2">
      <c r="A31" s="7">
        <v>36706</v>
      </c>
      <c r="B31" s="1" t="s">
        <v>18</v>
      </c>
      <c r="C31" s="39"/>
      <c r="D31" s="21"/>
      <c r="F31" s="26"/>
      <c r="G31" s="34"/>
      <c r="H31" s="39" t="s">
        <v>14</v>
      </c>
      <c r="I31" s="2">
        <v>257324</v>
      </c>
      <c r="J31" s="3">
        <v>14040</v>
      </c>
      <c r="K31" s="26">
        <v>4.5999999999999996</v>
      </c>
      <c r="L31" s="34">
        <f t="shared" si="1"/>
        <v>64583.999999999993</v>
      </c>
      <c r="M31" s="4">
        <f t="shared" si="2"/>
        <v>-4.5999999999999996</v>
      </c>
      <c r="N31" s="3">
        <v>1404</v>
      </c>
      <c r="O31" s="6"/>
    </row>
    <row r="32" spans="1:15" x14ac:dyDescent="0.2">
      <c r="A32" s="7">
        <v>36707</v>
      </c>
      <c r="B32" s="1" t="s">
        <v>18</v>
      </c>
      <c r="C32" s="39"/>
      <c r="D32" s="21"/>
      <c r="F32" s="26"/>
      <c r="G32" s="34"/>
      <c r="H32" s="39" t="s">
        <v>14</v>
      </c>
      <c r="I32" s="2">
        <v>257324</v>
      </c>
      <c r="J32" s="3">
        <v>199</v>
      </c>
      <c r="K32" s="26">
        <v>4.34</v>
      </c>
      <c r="L32" s="34">
        <f t="shared" si="1"/>
        <v>863.66</v>
      </c>
      <c r="M32" s="4">
        <f t="shared" si="2"/>
        <v>-4.34</v>
      </c>
      <c r="N32" s="3">
        <v>199</v>
      </c>
      <c r="O32" s="6"/>
    </row>
    <row r="33" spans="1:16" x14ac:dyDescent="0.2">
      <c r="B33" s="1" t="s">
        <v>22</v>
      </c>
      <c r="C33" s="39"/>
      <c r="D33" s="21"/>
      <c r="F33" s="26"/>
      <c r="G33" s="33"/>
      <c r="H33" s="39"/>
      <c r="I33" s="2"/>
      <c r="J33" s="3">
        <f>SUM(J26:J32)</f>
        <v>61597</v>
      </c>
      <c r="K33" s="26"/>
      <c r="L33" s="33"/>
      <c r="M33" s="50"/>
      <c r="N33" s="108">
        <f>SUM(N26:N32)</f>
        <v>48961</v>
      </c>
      <c r="O33" s="6"/>
      <c r="P33" s="78" t="s">
        <v>123</v>
      </c>
    </row>
    <row r="34" spans="1:16" x14ac:dyDescent="0.2">
      <c r="B34" s="20"/>
      <c r="C34" s="39"/>
      <c r="D34" s="21"/>
      <c r="F34" s="26"/>
      <c r="G34" s="33"/>
      <c r="H34" s="39"/>
      <c r="I34" s="2"/>
      <c r="K34" s="26"/>
      <c r="L34" s="33">
        <f t="shared" si="1"/>
        <v>0</v>
      </c>
      <c r="M34" s="50">
        <f t="shared" si="2"/>
        <v>0</v>
      </c>
      <c r="N34" s="3"/>
      <c r="O34" s="6"/>
    </row>
    <row r="35" spans="1:16" x14ac:dyDescent="0.2">
      <c r="A35" s="7">
        <v>36679</v>
      </c>
      <c r="B35" s="1" t="s">
        <v>35</v>
      </c>
      <c r="C35" s="39"/>
      <c r="D35" s="21"/>
      <c r="F35" s="26"/>
      <c r="G35" s="34"/>
      <c r="H35" s="39" t="s">
        <v>14</v>
      </c>
      <c r="I35" s="2">
        <v>257324</v>
      </c>
      <c r="J35" s="3">
        <v>25752</v>
      </c>
      <c r="K35" s="26">
        <v>4.5</v>
      </c>
      <c r="L35" s="34">
        <f>J35*K35</f>
        <v>115884</v>
      </c>
      <c r="M35" s="4">
        <f>F35-K35</f>
        <v>-4.5</v>
      </c>
      <c r="N35" s="3">
        <v>25477</v>
      </c>
      <c r="O35" s="6">
        <v>0.05</v>
      </c>
      <c r="P35" s="78" t="s">
        <v>124</v>
      </c>
    </row>
    <row r="36" spans="1:16" x14ac:dyDescent="0.2">
      <c r="A36" s="7">
        <v>36681</v>
      </c>
      <c r="B36" s="1" t="s">
        <v>35</v>
      </c>
      <c r="C36" s="39" t="s">
        <v>14</v>
      </c>
      <c r="D36" s="21">
        <v>255905</v>
      </c>
      <c r="E36" s="3">
        <v>275</v>
      </c>
      <c r="F36" s="26">
        <v>4.33</v>
      </c>
      <c r="G36" s="6">
        <f>E36*F36</f>
        <v>1190.75</v>
      </c>
      <c r="H36" s="39"/>
      <c r="M36" s="39"/>
      <c r="N36" s="1">
        <v>275</v>
      </c>
    </row>
    <row r="37" spans="1:16" x14ac:dyDescent="0.2">
      <c r="A37" s="7">
        <v>36682</v>
      </c>
      <c r="B37" s="1" t="s">
        <v>35</v>
      </c>
      <c r="C37" s="39"/>
      <c r="E37" s="3">
        <v>700</v>
      </c>
      <c r="F37" s="80">
        <v>4.33</v>
      </c>
      <c r="G37" s="6">
        <f t="shared" ref="G37:G42" si="3">E37*F37</f>
        <v>3031</v>
      </c>
      <c r="H37" s="39"/>
      <c r="M37" s="39"/>
      <c r="N37" s="1">
        <v>700</v>
      </c>
    </row>
    <row r="38" spans="1:16" x14ac:dyDescent="0.2">
      <c r="A38" s="7">
        <v>36685</v>
      </c>
      <c r="B38" s="1" t="s">
        <v>35</v>
      </c>
      <c r="C38" s="39"/>
      <c r="E38" s="3">
        <v>460</v>
      </c>
      <c r="F38" s="80">
        <v>4.29</v>
      </c>
      <c r="G38" s="6">
        <f t="shared" si="3"/>
        <v>1973.4</v>
      </c>
      <c r="H38" s="39"/>
      <c r="M38" s="39"/>
      <c r="N38" s="1">
        <v>460</v>
      </c>
    </row>
    <row r="39" spans="1:16" x14ac:dyDescent="0.2">
      <c r="A39" s="7">
        <v>36686</v>
      </c>
      <c r="B39" s="1" t="s">
        <v>35</v>
      </c>
      <c r="C39" s="39"/>
      <c r="E39" s="3">
        <v>23914</v>
      </c>
      <c r="F39" s="80">
        <v>4.04</v>
      </c>
      <c r="G39" s="6">
        <f t="shared" si="3"/>
        <v>96612.56</v>
      </c>
      <c r="H39" s="39"/>
      <c r="M39" s="39"/>
      <c r="N39" s="1">
        <v>23914</v>
      </c>
    </row>
    <row r="40" spans="1:16" x14ac:dyDescent="0.2">
      <c r="A40" s="7">
        <v>36687</v>
      </c>
      <c r="B40" s="1" t="s">
        <v>35</v>
      </c>
      <c r="C40" s="39"/>
      <c r="E40" s="3">
        <v>128</v>
      </c>
      <c r="F40" s="80">
        <v>4.2450000000000001</v>
      </c>
      <c r="G40" s="6">
        <f t="shared" si="3"/>
        <v>543.36</v>
      </c>
      <c r="H40" s="39"/>
      <c r="M40" s="39"/>
      <c r="N40" s="1">
        <v>128</v>
      </c>
    </row>
    <row r="41" spans="1:16" x14ac:dyDescent="0.2">
      <c r="A41" s="7">
        <v>36699</v>
      </c>
      <c r="B41" s="1" t="s">
        <v>35</v>
      </c>
      <c r="C41" s="39"/>
      <c r="E41" s="3">
        <v>22039</v>
      </c>
      <c r="F41" s="80">
        <v>4.2450000000000001</v>
      </c>
      <c r="G41" s="6">
        <f t="shared" si="3"/>
        <v>93555.555000000008</v>
      </c>
      <c r="H41" s="39"/>
      <c r="M41" s="39"/>
      <c r="N41" s="1">
        <v>22039</v>
      </c>
    </row>
    <row r="42" spans="1:16" x14ac:dyDescent="0.2">
      <c r="A42" s="7">
        <v>36703</v>
      </c>
      <c r="B42" s="1" t="s">
        <v>35</v>
      </c>
      <c r="C42" s="39"/>
      <c r="E42" s="3">
        <v>1598</v>
      </c>
      <c r="F42" s="80">
        <v>4.46</v>
      </c>
      <c r="G42" s="6">
        <f t="shared" si="3"/>
        <v>7127.08</v>
      </c>
      <c r="H42" s="39"/>
      <c r="M42" s="39"/>
      <c r="N42" s="1">
        <v>914</v>
      </c>
    </row>
    <row r="43" spans="1:16" x14ac:dyDescent="0.2">
      <c r="C43" s="39"/>
      <c r="E43" s="108">
        <f>SUM(E36:E42)</f>
        <v>49114</v>
      </c>
      <c r="H43" s="39"/>
      <c r="M43" s="39"/>
    </row>
    <row r="44" spans="1:16" x14ac:dyDescent="0.2">
      <c r="C44" s="39"/>
      <c r="H44" s="39"/>
      <c r="M44" s="39"/>
    </row>
    <row r="45" spans="1:16" x14ac:dyDescent="0.2">
      <c r="A45" s="7">
        <v>36702</v>
      </c>
      <c r="B45" s="1" t="s">
        <v>70</v>
      </c>
      <c r="C45" s="39" t="s">
        <v>14</v>
      </c>
      <c r="D45" s="1">
        <v>255905</v>
      </c>
      <c r="E45" s="3">
        <v>259</v>
      </c>
      <c r="F45" s="80">
        <v>4.46</v>
      </c>
      <c r="G45" s="6">
        <f>E45*F45</f>
        <v>1155.1400000000001</v>
      </c>
      <c r="H45" s="39"/>
      <c r="M45" s="39"/>
    </row>
    <row r="46" spans="1:16" x14ac:dyDescent="0.2">
      <c r="A46" s="7">
        <v>36707</v>
      </c>
      <c r="B46" s="1" t="s">
        <v>70</v>
      </c>
      <c r="C46" s="39" t="s">
        <v>14</v>
      </c>
      <c r="G46" s="6">
        <v>-86537.5</v>
      </c>
      <c r="H46" s="39"/>
      <c r="M46" s="39"/>
    </row>
    <row r="47" spans="1:16" x14ac:dyDescent="0.2">
      <c r="A47" s="7">
        <v>36693</v>
      </c>
      <c r="B47" s="1" t="s">
        <v>70</v>
      </c>
      <c r="C47" s="39"/>
      <c r="H47" s="39" t="s">
        <v>14</v>
      </c>
      <c r="I47" s="1">
        <v>300578</v>
      </c>
      <c r="J47" s="3">
        <v>33000</v>
      </c>
      <c r="K47" s="80">
        <v>4.3899999999999997</v>
      </c>
      <c r="L47" s="6">
        <f>J47*K47</f>
        <v>144870</v>
      </c>
      <c r="M47" s="39"/>
    </row>
    <row r="48" spans="1:16" x14ac:dyDescent="0.2">
      <c r="A48" s="7">
        <v>36700</v>
      </c>
      <c r="B48" s="1" t="s">
        <v>70</v>
      </c>
      <c r="C48" s="39"/>
      <c r="H48" s="39" t="s">
        <v>14</v>
      </c>
      <c r="I48" s="1">
        <v>308768</v>
      </c>
      <c r="J48" s="3">
        <v>70000</v>
      </c>
      <c r="K48" s="80">
        <v>4.43</v>
      </c>
      <c r="L48" s="6">
        <f>J48*K48</f>
        <v>310100</v>
      </c>
      <c r="M48" s="39"/>
    </row>
    <row r="49" spans="1:16" x14ac:dyDescent="0.2">
      <c r="A49" s="7">
        <v>36679</v>
      </c>
      <c r="B49" s="1" t="s">
        <v>70</v>
      </c>
      <c r="C49" s="39"/>
      <c r="H49" s="39" t="s">
        <v>14</v>
      </c>
      <c r="I49" s="1">
        <v>285841</v>
      </c>
      <c r="J49" s="3">
        <v>20000</v>
      </c>
      <c r="K49" s="80">
        <v>4.41</v>
      </c>
      <c r="L49" s="6">
        <f t="shared" ref="L49:L62" si="4">J49*K49</f>
        <v>88200</v>
      </c>
      <c r="M49" s="39"/>
    </row>
    <row r="50" spans="1:16" x14ac:dyDescent="0.2">
      <c r="A50" s="7" t="s">
        <v>121</v>
      </c>
      <c r="B50" s="1" t="s">
        <v>70</v>
      </c>
      <c r="C50" s="39"/>
      <c r="H50" s="39" t="s">
        <v>14</v>
      </c>
      <c r="I50" s="1">
        <v>287376</v>
      </c>
      <c r="J50" s="3">
        <v>30000</v>
      </c>
      <c r="K50" s="80">
        <v>4.21</v>
      </c>
      <c r="L50" s="6">
        <f t="shared" si="4"/>
        <v>126300</v>
      </c>
      <c r="M50" s="39"/>
    </row>
    <row r="51" spans="1:16" x14ac:dyDescent="0.2">
      <c r="A51" s="7" t="s">
        <v>121</v>
      </c>
      <c r="B51" s="1" t="s">
        <v>70</v>
      </c>
      <c r="C51" s="39"/>
      <c r="H51" s="39" t="s">
        <v>14</v>
      </c>
      <c r="I51" s="1">
        <v>287376</v>
      </c>
      <c r="J51" s="3">
        <v>17700</v>
      </c>
      <c r="K51" s="80">
        <v>4.2</v>
      </c>
      <c r="L51" s="6">
        <f t="shared" si="4"/>
        <v>74340</v>
      </c>
      <c r="M51" s="39"/>
    </row>
    <row r="52" spans="1:16" x14ac:dyDescent="0.2">
      <c r="A52" s="7">
        <v>36683</v>
      </c>
      <c r="B52" s="1" t="s">
        <v>70</v>
      </c>
      <c r="C52" s="39"/>
      <c r="H52" s="39" t="s">
        <v>14</v>
      </c>
      <c r="I52" s="1">
        <v>287376</v>
      </c>
      <c r="J52" s="3">
        <v>20000</v>
      </c>
      <c r="K52" s="80">
        <v>4.2300000000000004</v>
      </c>
      <c r="L52" s="6">
        <f t="shared" si="4"/>
        <v>84600.000000000015</v>
      </c>
      <c r="M52" s="39"/>
    </row>
    <row r="53" spans="1:16" x14ac:dyDescent="0.2">
      <c r="A53" s="7">
        <v>36685</v>
      </c>
      <c r="B53" s="1" t="s">
        <v>70</v>
      </c>
      <c r="C53" s="39"/>
      <c r="H53" s="39" t="s">
        <v>14</v>
      </c>
      <c r="I53" s="1">
        <v>287376</v>
      </c>
      <c r="J53" s="3">
        <v>15000</v>
      </c>
      <c r="K53" s="80">
        <v>4.26</v>
      </c>
      <c r="L53" s="6">
        <f t="shared" si="4"/>
        <v>63900</v>
      </c>
      <c r="M53" s="39"/>
    </row>
    <row r="54" spans="1:16" x14ac:dyDescent="0.2">
      <c r="A54" s="7">
        <v>36690</v>
      </c>
      <c r="B54" s="1" t="s">
        <v>70</v>
      </c>
      <c r="C54" s="39"/>
      <c r="H54" s="39" t="s">
        <v>14</v>
      </c>
      <c r="I54" s="1">
        <v>287376</v>
      </c>
      <c r="J54" s="3">
        <v>10000</v>
      </c>
      <c r="K54" s="80">
        <v>4.28</v>
      </c>
      <c r="L54" s="6">
        <f t="shared" si="4"/>
        <v>42800</v>
      </c>
      <c r="M54" s="39"/>
    </row>
    <row r="55" spans="1:16" x14ac:dyDescent="0.2">
      <c r="A55" s="7">
        <v>36691</v>
      </c>
      <c r="B55" s="1" t="s">
        <v>70</v>
      </c>
      <c r="C55" s="39"/>
      <c r="H55" s="39" t="s">
        <v>14</v>
      </c>
      <c r="I55" s="1">
        <v>297853</v>
      </c>
      <c r="J55" s="3">
        <v>2695</v>
      </c>
      <c r="K55" s="80">
        <v>4.33</v>
      </c>
      <c r="L55" s="6">
        <f t="shared" si="4"/>
        <v>11669.35</v>
      </c>
      <c r="M55" s="39"/>
    </row>
    <row r="56" spans="1:16" x14ac:dyDescent="0.2">
      <c r="A56" s="7">
        <v>36692</v>
      </c>
      <c r="B56" s="1" t="s">
        <v>70</v>
      </c>
      <c r="C56" s="39"/>
      <c r="H56" s="39" t="s">
        <v>14</v>
      </c>
      <c r="I56" s="1">
        <v>297853</v>
      </c>
      <c r="J56" s="3">
        <v>20000</v>
      </c>
      <c r="K56" s="80">
        <v>4.2300000000000004</v>
      </c>
      <c r="L56" s="6">
        <f t="shared" si="4"/>
        <v>84600.000000000015</v>
      </c>
      <c r="M56" s="39"/>
    </row>
    <row r="57" spans="1:16" x14ac:dyDescent="0.2">
      <c r="A57" s="7">
        <v>36692</v>
      </c>
      <c r="B57" s="1" t="s">
        <v>70</v>
      </c>
      <c r="C57" s="39"/>
      <c r="H57" s="39" t="s">
        <v>14</v>
      </c>
      <c r="I57" s="1">
        <v>297853</v>
      </c>
      <c r="J57" s="3">
        <v>5000</v>
      </c>
      <c r="K57" s="80">
        <v>4.2</v>
      </c>
      <c r="L57" s="6">
        <f t="shared" si="4"/>
        <v>21000</v>
      </c>
      <c r="M57" s="39"/>
    </row>
    <row r="58" spans="1:16" x14ac:dyDescent="0.2">
      <c r="A58" s="7">
        <v>36693</v>
      </c>
      <c r="B58" s="1" t="s">
        <v>70</v>
      </c>
      <c r="C58" s="39"/>
      <c r="H58" s="39" t="s">
        <v>14</v>
      </c>
      <c r="I58" s="1">
        <v>297853</v>
      </c>
      <c r="J58" s="3">
        <v>21000</v>
      </c>
      <c r="K58" s="80">
        <v>4.42</v>
      </c>
      <c r="L58" s="6">
        <f t="shared" si="4"/>
        <v>92820</v>
      </c>
      <c r="M58" s="39"/>
    </row>
    <row r="59" spans="1:16" x14ac:dyDescent="0.2">
      <c r="A59" s="7">
        <v>36691</v>
      </c>
      <c r="B59" s="1" t="s">
        <v>70</v>
      </c>
      <c r="C59" s="39"/>
      <c r="H59" s="39" t="s">
        <v>14</v>
      </c>
      <c r="I59" s="1">
        <v>297858</v>
      </c>
      <c r="J59" s="3">
        <v>19000</v>
      </c>
      <c r="K59" s="80">
        <v>4.32</v>
      </c>
      <c r="L59" s="6">
        <f t="shared" si="4"/>
        <v>82080</v>
      </c>
      <c r="M59" s="39"/>
    </row>
    <row r="60" spans="1:16" x14ac:dyDescent="0.2">
      <c r="A60" s="7" t="s">
        <v>36</v>
      </c>
      <c r="B60" s="1" t="s">
        <v>70</v>
      </c>
      <c r="C60" s="39"/>
      <c r="H60" s="39" t="s">
        <v>14</v>
      </c>
      <c r="I60" s="1">
        <v>310402</v>
      </c>
      <c r="J60" s="3">
        <v>48000</v>
      </c>
      <c r="K60" s="80">
        <v>4.46</v>
      </c>
      <c r="L60" s="6">
        <f t="shared" si="4"/>
        <v>214080</v>
      </c>
      <c r="M60" s="39"/>
    </row>
    <row r="61" spans="1:16" x14ac:dyDescent="0.2">
      <c r="A61" s="7">
        <v>36697</v>
      </c>
      <c r="B61" s="1" t="s">
        <v>70</v>
      </c>
      <c r="C61" s="39"/>
      <c r="H61" s="39" t="s">
        <v>13</v>
      </c>
      <c r="I61" s="1">
        <v>303480</v>
      </c>
      <c r="J61" s="3">
        <v>30000</v>
      </c>
      <c r="K61" s="80">
        <v>4.3</v>
      </c>
      <c r="L61" s="6">
        <f t="shared" si="4"/>
        <v>129000</v>
      </c>
      <c r="M61" s="39"/>
    </row>
    <row r="62" spans="1:16" x14ac:dyDescent="0.2">
      <c r="A62" s="7">
        <v>36707</v>
      </c>
      <c r="B62" s="1" t="s">
        <v>70</v>
      </c>
      <c r="C62" s="39"/>
      <c r="H62" s="39" t="s">
        <v>13</v>
      </c>
      <c r="I62" s="1">
        <v>303480</v>
      </c>
      <c r="J62" s="3">
        <v>10000</v>
      </c>
      <c r="K62" s="80">
        <v>4.32</v>
      </c>
      <c r="L62" s="6">
        <f t="shared" si="4"/>
        <v>43200</v>
      </c>
      <c r="M62" s="39"/>
    </row>
    <row r="63" spans="1:16" x14ac:dyDescent="0.2">
      <c r="J63" s="3">
        <f>SUM(J47:J62)</f>
        <v>371395</v>
      </c>
      <c r="M63" s="39"/>
    </row>
    <row r="64" spans="1:16" x14ac:dyDescent="0.2">
      <c r="P64" s="78" t="s">
        <v>125</v>
      </c>
    </row>
    <row r="65" spans="16:16" x14ac:dyDescent="0.2">
      <c r="P65" s="101" t="s">
        <v>126</v>
      </c>
    </row>
    <row r="67" spans="16:16" x14ac:dyDescent="0.2">
      <c r="P67" s="78" t="s">
        <v>127</v>
      </c>
    </row>
    <row r="68" spans="16:16" x14ac:dyDescent="0.2">
      <c r="P68" s="101" t="s">
        <v>128</v>
      </c>
    </row>
  </sheetData>
  <mergeCells count="2">
    <mergeCell ref="C1:G1"/>
    <mergeCell ref="H1:L1"/>
  </mergeCells>
  <phoneticPr fontId="0" type="noConversion"/>
  <printOptions horizontalCentered="1" verticalCentered="1" gridLines="1"/>
  <pageMargins left="0" right="0" top="0.8" bottom="0.5" header="0.5" footer="0.5"/>
  <pageSetup paperSize="5" scale="95" orientation="landscape" r:id="rId1"/>
  <headerFooter alignWithMargins="0">
    <oddHeader>&amp;C&amp;"Arial,Bold"&amp;16Northern Illinois Gas Company</oddHeader>
    <oddFooter>&amp;R&amp;A   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zoomScale="80" workbookViewId="0">
      <selection activeCell="Q4" sqref="Q4:Q5"/>
    </sheetView>
  </sheetViews>
  <sheetFormatPr defaultRowHeight="11.25" x14ac:dyDescent="0.2"/>
  <cols>
    <col min="1" max="1" width="9.140625" style="1"/>
    <col min="2" max="2" width="8.5703125" style="1" bestFit="1" customWidth="1"/>
    <col min="3" max="4" width="9.140625" style="1"/>
    <col min="5" max="5" width="9.140625" style="3"/>
    <col min="6" max="6" width="8.5703125" style="88" bestFit="1" customWidth="1"/>
    <col min="7" max="7" width="12" style="6" bestFit="1" customWidth="1"/>
    <col min="8" max="8" width="9.140625" style="1"/>
    <col min="9" max="9" width="6.5703125" style="1" bestFit="1" customWidth="1"/>
    <col min="10" max="10" width="9.140625" style="3"/>
    <col min="11" max="11" width="9.140625" style="80"/>
    <col min="12" max="12" width="12" style="6" bestFit="1" customWidth="1"/>
    <col min="13" max="13" width="8.5703125" style="1" bestFit="1" customWidth="1"/>
    <col min="14" max="14" width="9.140625" style="3"/>
    <col min="15" max="15" width="9.140625" style="88"/>
    <col min="16" max="16" width="23.28515625" style="1" customWidth="1"/>
    <col min="17" max="17" width="26.85546875" style="30" customWidth="1"/>
    <col min="18" max="16384" width="9.140625" style="1"/>
  </cols>
  <sheetData>
    <row r="1" spans="1:17" ht="33.75" x14ac:dyDescent="0.2">
      <c r="A1" s="7"/>
      <c r="B1" s="2" t="s">
        <v>6</v>
      </c>
      <c r="C1" s="181" t="s">
        <v>1</v>
      </c>
      <c r="D1" s="182"/>
      <c r="E1" s="182"/>
      <c r="F1" s="182"/>
      <c r="G1" s="183"/>
      <c r="H1" s="181" t="s">
        <v>5</v>
      </c>
      <c r="I1" s="182"/>
      <c r="J1" s="182"/>
      <c r="K1" s="182"/>
      <c r="L1" s="183"/>
      <c r="M1" s="4" t="s">
        <v>9</v>
      </c>
      <c r="N1" s="8" t="s">
        <v>10</v>
      </c>
      <c r="O1" s="4"/>
      <c r="P1" s="2"/>
      <c r="Q1" s="32" t="s">
        <v>57</v>
      </c>
    </row>
    <row r="2" spans="1:17" s="2" customFormat="1" x14ac:dyDescent="0.2">
      <c r="A2" s="9" t="s">
        <v>0</v>
      </c>
      <c r="B2" s="10" t="s">
        <v>7</v>
      </c>
      <c r="C2" s="38" t="s">
        <v>12</v>
      </c>
      <c r="D2" s="10" t="s">
        <v>2</v>
      </c>
      <c r="E2" s="11" t="s">
        <v>3</v>
      </c>
      <c r="F2" s="12" t="s">
        <v>4</v>
      </c>
      <c r="G2" s="13" t="s">
        <v>22</v>
      </c>
      <c r="H2" s="36" t="s">
        <v>12</v>
      </c>
      <c r="I2" s="10" t="s">
        <v>2</v>
      </c>
      <c r="J2" s="11" t="s">
        <v>3</v>
      </c>
      <c r="K2" s="27" t="s">
        <v>4</v>
      </c>
      <c r="L2" s="13" t="s">
        <v>22</v>
      </c>
      <c r="M2" s="49"/>
      <c r="N2" s="11" t="s">
        <v>3</v>
      </c>
      <c r="O2" s="12" t="s">
        <v>4</v>
      </c>
      <c r="P2" s="10" t="s">
        <v>11</v>
      </c>
      <c r="Q2" s="31" t="s">
        <v>55</v>
      </c>
    </row>
    <row r="3" spans="1:17" x14ac:dyDescent="0.2">
      <c r="A3" s="14" t="s">
        <v>37</v>
      </c>
      <c r="B3" s="20" t="s">
        <v>8</v>
      </c>
      <c r="C3" s="39" t="s">
        <v>14</v>
      </c>
      <c r="D3" s="21">
        <v>320145</v>
      </c>
      <c r="E3" s="17">
        <v>521430</v>
      </c>
      <c r="F3" s="18">
        <v>4.3550000000000004</v>
      </c>
      <c r="G3" s="34">
        <f t="shared" ref="G3:G21" si="0">E3*F3</f>
        <v>2270827.6500000004</v>
      </c>
      <c r="H3" s="33"/>
      <c r="I3" s="16">
        <v>320143</v>
      </c>
      <c r="J3" s="17">
        <v>521430</v>
      </c>
      <c r="K3" s="28">
        <v>4.3499999999999996</v>
      </c>
      <c r="L3" s="34">
        <f t="shared" ref="L3:L21" si="1">J3*K3</f>
        <v>2268220.5</v>
      </c>
      <c r="M3" s="4">
        <f t="shared" ref="M3:M21" si="2">F3-K3</f>
        <v>5.0000000000007816E-3</v>
      </c>
      <c r="N3" s="17">
        <f t="shared" ref="N3:N21" si="3">J3</f>
        <v>521430</v>
      </c>
      <c r="O3" s="119">
        <v>5.0000000000000001E-3</v>
      </c>
      <c r="P3" s="15"/>
      <c r="Q3" s="31" t="s">
        <v>56</v>
      </c>
    </row>
    <row r="4" spans="1:17" x14ac:dyDescent="0.2">
      <c r="A4" s="7">
        <v>36713</v>
      </c>
      <c r="B4" s="20" t="s">
        <v>8</v>
      </c>
      <c r="C4" s="39" t="s">
        <v>14</v>
      </c>
      <c r="D4" s="21">
        <v>320145</v>
      </c>
      <c r="E4" s="3">
        <v>49156</v>
      </c>
      <c r="F4" s="4">
        <v>4.2050000000000001</v>
      </c>
      <c r="G4" s="34">
        <f t="shared" si="0"/>
        <v>206700.98</v>
      </c>
      <c r="H4" s="33"/>
      <c r="I4" s="21">
        <v>320143</v>
      </c>
      <c r="J4" s="3">
        <v>49156</v>
      </c>
      <c r="K4" s="26">
        <v>4.2</v>
      </c>
      <c r="L4" s="34">
        <f t="shared" si="1"/>
        <v>206455.2</v>
      </c>
      <c r="M4" s="4">
        <f t="shared" si="2"/>
        <v>4.9999999999998934E-3</v>
      </c>
      <c r="N4" s="3">
        <f t="shared" si="3"/>
        <v>49156</v>
      </c>
      <c r="O4" s="119">
        <v>5.0000000000000001E-3</v>
      </c>
      <c r="Q4" s="47" t="s">
        <v>62</v>
      </c>
    </row>
    <row r="5" spans="1:17" x14ac:dyDescent="0.2">
      <c r="A5" s="7">
        <v>36714</v>
      </c>
      <c r="B5" s="20" t="s">
        <v>8</v>
      </c>
      <c r="C5" s="39" t="s">
        <v>14</v>
      </c>
      <c r="D5" s="21">
        <v>320145</v>
      </c>
      <c r="E5" s="3">
        <v>69881</v>
      </c>
      <c r="F5" s="4">
        <v>4.0449999999999999</v>
      </c>
      <c r="G5" s="34">
        <f t="shared" si="0"/>
        <v>282668.64500000002</v>
      </c>
      <c r="H5" s="33"/>
      <c r="I5" s="21">
        <v>320143</v>
      </c>
      <c r="J5" s="3">
        <v>69881</v>
      </c>
      <c r="K5" s="26">
        <v>4.04</v>
      </c>
      <c r="L5" s="34">
        <f t="shared" si="1"/>
        <v>282319.24</v>
      </c>
      <c r="M5" s="4">
        <f t="shared" si="2"/>
        <v>4.9999999999998934E-3</v>
      </c>
      <c r="N5" s="3">
        <f t="shared" si="3"/>
        <v>69881</v>
      </c>
      <c r="O5" s="119">
        <v>5.0000000000000001E-3</v>
      </c>
    </row>
    <row r="6" spans="1:17" x14ac:dyDescent="0.2">
      <c r="A6" s="7" t="s">
        <v>38</v>
      </c>
      <c r="B6" s="20" t="s">
        <v>8</v>
      </c>
      <c r="C6" s="39" t="s">
        <v>14</v>
      </c>
      <c r="D6" s="21">
        <v>320145</v>
      </c>
      <c r="E6" s="3">
        <v>262035</v>
      </c>
      <c r="F6" s="4">
        <v>4.0449999999999999</v>
      </c>
      <c r="G6" s="34">
        <f t="shared" si="0"/>
        <v>1059931.575</v>
      </c>
      <c r="H6" s="33"/>
      <c r="I6" s="21">
        <v>320143</v>
      </c>
      <c r="J6" s="3">
        <v>262035</v>
      </c>
      <c r="K6" s="26">
        <v>4.04</v>
      </c>
      <c r="L6" s="34">
        <f t="shared" si="1"/>
        <v>1058621.3999999999</v>
      </c>
      <c r="M6" s="4">
        <f t="shared" si="2"/>
        <v>4.9999999999998934E-3</v>
      </c>
      <c r="N6" s="3">
        <f t="shared" si="3"/>
        <v>262035</v>
      </c>
      <c r="O6" s="119">
        <v>5.0000000000000001E-3</v>
      </c>
    </row>
    <row r="7" spans="1:17" x14ac:dyDescent="0.2">
      <c r="A7" s="7">
        <v>36718</v>
      </c>
      <c r="B7" s="20" t="s">
        <v>8</v>
      </c>
      <c r="C7" s="39" t="s">
        <v>14</v>
      </c>
      <c r="D7" s="21">
        <v>320145</v>
      </c>
      <c r="E7" s="3">
        <v>53869</v>
      </c>
      <c r="F7" s="4">
        <v>4.1950000000000003</v>
      </c>
      <c r="G7" s="34">
        <f t="shared" si="0"/>
        <v>225980.45500000002</v>
      </c>
      <c r="H7" s="33"/>
      <c r="I7" s="21">
        <v>320143</v>
      </c>
      <c r="J7" s="3">
        <v>53869</v>
      </c>
      <c r="K7" s="26">
        <v>4.1900000000000004</v>
      </c>
      <c r="L7" s="34">
        <f t="shared" si="1"/>
        <v>225711.11000000002</v>
      </c>
      <c r="M7" s="4">
        <f t="shared" si="2"/>
        <v>4.9999999999998934E-3</v>
      </c>
      <c r="N7" s="3">
        <f t="shared" si="3"/>
        <v>53869</v>
      </c>
      <c r="O7" s="119">
        <v>5.0000000000000001E-3</v>
      </c>
    </row>
    <row r="8" spans="1:17" x14ac:dyDescent="0.2">
      <c r="A8" s="7">
        <v>36719</v>
      </c>
      <c r="B8" s="20" t="s">
        <v>8</v>
      </c>
      <c r="C8" s="39" t="s">
        <v>14</v>
      </c>
      <c r="D8" s="21">
        <v>320145</v>
      </c>
      <c r="E8" s="3">
        <v>93979</v>
      </c>
      <c r="F8" s="4">
        <v>4.2050000000000001</v>
      </c>
      <c r="G8" s="34">
        <f t="shared" si="0"/>
        <v>395181.69500000001</v>
      </c>
      <c r="H8" s="33"/>
      <c r="I8" s="2">
        <v>320143</v>
      </c>
      <c r="J8" s="3">
        <v>93979</v>
      </c>
      <c r="K8" s="26">
        <v>4.2</v>
      </c>
      <c r="L8" s="34">
        <f t="shared" si="1"/>
        <v>394711.8</v>
      </c>
      <c r="M8" s="4">
        <f t="shared" si="2"/>
        <v>4.9999999999998934E-3</v>
      </c>
      <c r="N8" s="3">
        <f t="shared" si="3"/>
        <v>93979</v>
      </c>
      <c r="O8" s="119">
        <v>5.0000000000000001E-3</v>
      </c>
    </row>
    <row r="9" spans="1:17" x14ac:dyDescent="0.2">
      <c r="A9" s="7">
        <v>36720</v>
      </c>
      <c r="B9" s="20" t="s">
        <v>8</v>
      </c>
      <c r="C9" s="39" t="s">
        <v>14</v>
      </c>
      <c r="D9" s="21">
        <v>320145</v>
      </c>
      <c r="E9" s="3">
        <v>38867</v>
      </c>
      <c r="F9" s="4">
        <v>4.3449999999999998</v>
      </c>
      <c r="G9" s="34">
        <f t="shared" si="0"/>
        <v>168877.11499999999</v>
      </c>
      <c r="H9" s="33"/>
      <c r="I9" s="21">
        <v>320143</v>
      </c>
      <c r="J9" s="3">
        <v>38867</v>
      </c>
      <c r="K9" s="26">
        <v>4.34</v>
      </c>
      <c r="L9" s="34">
        <f t="shared" si="1"/>
        <v>168682.78</v>
      </c>
      <c r="M9" s="4">
        <f t="shared" si="2"/>
        <v>4.9999999999998934E-3</v>
      </c>
      <c r="N9" s="3">
        <f t="shared" si="3"/>
        <v>38867</v>
      </c>
      <c r="O9" s="119">
        <v>5.0000000000000001E-3</v>
      </c>
    </row>
    <row r="10" spans="1:17" x14ac:dyDescent="0.2">
      <c r="A10" s="7">
        <v>36721</v>
      </c>
      <c r="B10" s="20" t="s">
        <v>8</v>
      </c>
      <c r="C10" s="39" t="s">
        <v>14</v>
      </c>
      <c r="D10" s="21">
        <v>320145</v>
      </c>
      <c r="E10" s="3">
        <v>118858</v>
      </c>
      <c r="F10" s="4">
        <v>4.1050000000000004</v>
      </c>
      <c r="G10" s="34">
        <f t="shared" si="0"/>
        <v>487912.09</v>
      </c>
      <c r="H10" s="33"/>
      <c r="I10" s="21">
        <v>320143</v>
      </c>
      <c r="J10" s="3">
        <v>118858</v>
      </c>
      <c r="K10" s="26">
        <v>4.0999999999999996</v>
      </c>
      <c r="L10" s="34">
        <f t="shared" si="1"/>
        <v>487317.79999999993</v>
      </c>
      <c r="M10" s="4">
        <f t="shared" si="2"/>
        <v>5.0000000000007816E-3</v>
      </c>
      <c r="N10" s="3">
        <f t="shared" si="3"/>
        <v>118858</v>
      </c>
      <c r="O10" s="119">
        <v>5.0000000000000001E-3</v>
      </c>
    </row>
    <row r="11" spans="1:17" x14ac:dyDescent="0.2">
      <c r="A11" s="7" t="s">
        <v>39</v>
      </c>
      <c r="B11" s="20" t="s">
        <v>8</v>
      </c>
      <c r="C11" s="39" t="s">
        <v>14</v>
      </c>
      <c r="D11" s="21">
        <v>320145</v>
      </c>
      <c r="E11" s="3">
        <v>244914</v>
      </c>
      <c r="F11" s="4">
        <v>4.2149999999999999</v>
      </c>
      <c r="G11" s="34">
        <f t="shared" si="0"/>
        <v>1032312.51</v>
      </c>
      <c r="H11" s="33"/>
      <c r="I11" s="21">
        <v>320143</v>
      </c>
      <c r="J11" s="3">
        <v>244914</v>
      </c>
      <c r="K11" s="26">
        <v>4.21</v>
      </c>
      <c r="L11" s="34">
        <f t="shared" si="1"/>
        <v>1031087.94</v>
      </c>
      <c r="M11" s="4">
        <f t="shared" si="2"/>
        <v>4.9999999999998934E-3</v>
      </c>
      <c r="N11" s="3">
        <f t="shared" si="3"/>
        <v>244914</v>
      </c>
      <c r="O11" s="119">
        <v>5.0000000000000001E-3</v>
      </c>
    </row>
    <row r="12" spans="1:17" x14ac:dyDescent="0.2">
      <c r="A12" s="7">
        <v>36725</v>
      </c>
      <c r="B12" s="20" t="s">
        <v>8</v>
      </c>
      <c r="C12" s="39" t="s">
        <v>14</v>
      </c>
      <c r="D12" s="21">
        <v>320145</v>
      </c>
      <c r="E12" s="3">
        <v>93845</v>
      </c>
      <c r="F12" s="4">
        <v>4.1050000000000004</v>
      </c>
      <c r="G12" s="34">
        <f t="shared" si="0"/>
        <v>385233.72500000003</v>
      </c>
      <c r="H12" s="33"/>
      <c r="I12" s="21">
        <v>320143</v>
      </c>
      <c r="J12" s="3">
        <v>93845</v>
      </c>
      <c r="K12" s="26">
        <v>4.0999999999999996</v>
      </c>
      <c r="L12" s="34">
        <f t="shared" si="1"/>
        <v>384764.49999999994</v>
      </c>
      <c r="M12" s="4">
        <f t="shared" si="2"/>
        <v>5.0000000000007816E-3</v>
      </c>
      <c r="N12" s="3">
        <f t="shared" si="3"/>
        <v>93845</v>
      </c>
      <c r="O12" s="119">
        <v>5.0000000000000001E-3</v>
      </c>
    </row>
    <row r="13" spans="1:17" x14ac:dyDescent="0.2">
      <c r="A13" s="7">
        <v>36726</v>
      </c>
      <c r="B13" s="20" t="s">
        <v>8</v>
      </c>
      <c r="C13" s="39" t="s">
        <v>14</v>
      </c>
      <c r="D13" s="21">
        <v>320145</v>
      </c>
      <c r="E13" s="3">
        <v>90617</v>
      </c>
      <c r="F13" s="4">
        <v>4.0250000000000004</v>
      </c>
      <c r="G13" s="34">
        <f t="shared" si="0"/>
        <v>364733.42500000005</v>
      </c>
      <c r="H13" s="33"/>
      <c r="I13" s="21">
        <v>320143</v>
      </c>
      <c r="J13" s="3">
        <v>90617</v>
      </c>
      <c r="K13" s="26">
        <v>4.0199999999999996</v>
      </c>
      <c r="L13" s="34">
        <f t="shared" si="1"/>
        <v>364280.33999999997</v>
      </c>
      <c r="M13" s="4">
        <f t="shared" si="2"/>
        <v>5.0000000000007816E-3</v>
      </c>
      <c r="N13" s="3">
        <f t="shared" si="3"/>
        <v>90617</v>
      </c>
      <c r="O13" s="119">
        <v>5.0000000000000001E-3</v>
      </c>
    </row>
    <row r="14" spans="1:17" x14ac:dyDescent="0.2">
      <c r="A14" s="7">
        <v>36727</v>
      </c>
      <c r="B14" s="20" t="s">
        <v>8</v>
      </c>
      <c r="C14" s="39" t="s">
        <v>14</v>
      </c>
      <c r="D14" s="21">
        <v>320145</v>
      </c>
      <c r="E14" s="3">
        <v>100935</v>
      </c>
      <c r="F14" s="4">
        <v>4.1050000000000004</v>
      </c>
      <c r="G14" s="34">
        <f t="shared" si="0"/>
        <v>414338.17500000005</v>
      </c>
      <c r="H14" s="33"/>
      <c r="I14" s="21">
        <v>320143</v>
      </c>
      <c r="J14" s="3">
        <v>100935</v>
      </c>
      <c r="K14" s="26">
        <v>4.0999999999999996</v>
      </c>
      <c r="L14" s="34">
        <f t="shared" si="1"/>
        <v>413833.49999999994</v>
      </c>
      <c r="M14" s="4">
        <f t="shared" si="2"/>
        <v>5.0000000000007816E-3</v>
      </c>
      <c r="N14" s="3">
        <f t="shared" si="3"/>
        <v>100935</v>
      </c>
      <c r="O14" s="119">
        <v>5.0000000000000001E-3</v>
      </c>
    </row>
    <row r="15" spans="1:17" x14ac:dyDescent="0.2">
      <c r="A15" s="7">
        <v>36728</v>
      </c>
      <c r="B15" s="20" t="s">
        <v>8</v>
      </c>
      <c r="C15" s="39" t="s">
        <v>14</v>
      </c>
      <c r="D15" s="21">
        <v>320145</v>
      </c>
      <c r="E15" s="3">
        <v>86932</v>
      </c>
      <c r="F15" s="4">
        <v>3.915</v>
      </c>
      <c r="G15" s="34">
        <f t="shared" si="0"/>
        <v>340338.78</v>
      </c>
      <c r="H15" s="33"/>
      <c r="I15" s="21">
        <v>320143</v>
      </c>
      <c r="J15" s="3">
        <v>86932</v>
      </c>
      <c r="K15" s="26">
        <v>3.91</v>
      </c>
      <c r="L15" s="34">
        <f t="shared" si="1"/>
        <v>339904.12</v>
      </c>
      <c r="M15" s="4">
        <f t="shared" si="2"/>
        <v>4.9999999999998934E-3</v>
      </c>
      <c r="N15" s="3">
        <f t="shared" si="3"/>
        <v>86932</v>
      </c>
      <c r="O15" s="119">
        <v>5.0000000000000001E-3</v>
      </c>
    </row>
    <row r="16" spans="1:17" x14ac:dyDescent="0.2">
      <c r="A16" s="7" t="s">
        <v>40</v>
      </c>
      <c r="B16" s="20" t="s">
        <v>8</v>
      </c>
      <c r="C16" s="39" t="s">
        <v>14</v>
      </c>
      <c r="D16" s="21">
        <v>320145</v>
      </c>
      <c r="E16" s="3">
        <v>363789</v>
      </c>
      <c r="F16" s="4">
        <v>3.9350000000000001</v>
      </c>
      <c r="G16" s="34">
        <f t="shared" si="0"/>
        <v>1431509.7150000001</v>
      </c>
      <c r="H16" s="33"/>
      <c r="I16" s="21">
        <v>320143</v>
      </c>
      <c r="J16" s="3">
        <v>363789</v>
      </c>
      <c r="K16" s="26">
        <v>3.93</v>
      </c>
      <c r="L16" s="34">
        <f t="shared" si="1"/>
        <v>1429690.77</v>
      </c>
      <c r="M16" s="4">
        <f t="shared" si="2"/>
        <v>4.9999999999998934E-3</v>
      </c>
      <c r="N16" s="3">
        <f t="shared" si="3"/>
        <v>363789</v>
      </c>
      <c r="O16" s="119">
        <v>5.0000000000000001E-3</v>
      </c>
    </row>
    <row r="17" spans="1:16" x14ac:dyDescent="0.2">
      <c r="A17" s="7">
        <v>36732</v>
      </c>
      <c r="B17" s="20" t="s">
        <v>8</v>
      </c>
      <c r="C17" s="39" t="s">
        <v>14</v>
      </c>
      <c r="D17" s="21">
        <v>320145</v>
      </c>
      <c r="E17" s="3">
        <v>101249</v>
      </c>
      <c r="F17" s="4">
        <v>3.7650000000000001</v>
      </c>
      <c r="G17" s="34">
        <f t="shared" si="0"/>
        <v>381202.48499999999</v>
      </c>
      <c r="H17" s="33"/>
      <c r="I17" s="21">
        <v>320143</v>
      </c>
      <c r="J17" s="3">
        <v>101249</v>
      </c>
      <c r="K17" s="26">
        <v>3.76</v>
      </c>
      <c r="L17" s="34">
        <f t="shared" si="1"/>
        <v>380696.24</v>
      </c>
      <c r="M17" s="4">
        <f t="shared" si="2"/>
        <v>5.0000000000003375E-3</v>
      </c>
      <c r="N17" s="3">
        <f t="shared" si="3"/>
        <v>101249</v>
      </c>
      <c r="O17" s="119">
        <v>5.0000000000000001E-3</v>
      </c>
    </row>
    <row r="18" spans="1:16" x14ac:dyDescent="0.2">
      <c r="A18" s="7">
        <v>36733</v>
      </c>
      <c r="B18" s="20" t="s">
        <v>8</v>
      </c>
      <c r="C18" s="39" t="s">
        <v>14</v>
      </c>
      <c r="D18" s="21">
        <v>320145</v>
      </c>
      <c r="E18" s="3">
        <v>115780</v>
      </c>
      <c r="F18" s="4">
        <v>3.6749999999999998</v>
      </c>
      <c r="G18" s="34">
        <f t="shared" si="0"/>
        <v>425491.5</v>
      </c>
      <c r="H18" s="33"/>
      <c r="I18" s="21">
        <v>320143</v>
      </c>
      <c r="J18" s="3">
        <v>115780</v>
      </c>
      <c r="K18" s="26">
        <v>3.67</v>
      </c>
      <c r="L18" s="34">
        <f t="shared" si="1"/>
        <v>424912.6</v>
      </c>
      <c r="M18" s="4">
        <f t="shared" si="2"/>
        <v>4.9999999999998934E-3</v>
      </c>
      <c r="N18" s="3">
        <f t="shared" si="3"/>
        <v>115780</v>
      </c>
      <c r="O18" s="119">
        <v>5.0000000000000001E-3</v>
      </c>
    </row>
    <row r="19" spans="1:16" x14ac:dyDescent="0.2">
      <c r="A19" s="7">
        <v>36734</v>
      </c>
      <c r="B19" s="20" t="s">
        <v>8</v>
      </c>
      <c r="C19" s="39" t="s">
        <v>14</v>
      </c>
      <c r="D19" s="21">
        <v>320145</v>
      </c>
      <c r="E19" s="3">
        <v>103903</v>
      </c>
      <c r="F19" s="4">
        <v>3.665</v>
      </c>
      <c r="G19" s="34">
        <f t="shared" si="0"/>
        <v>380804.495</v>
      </c>
      <c r="H19" s="33"/>
      <c r="I19" s="21">
        <v>320143</v>
      </c>
      <c r="J19" s="3">
        <v>103903</v>
      </c>
      <c r="K19" s="26">
        <v>3.66</v>
      </c>
      <c r="L19" s="34">
        <f t="shared" si="1"/>
        <v>380284.98000000004</v>
      </c>
      <c r="M19" s="4">
        <f t="shared" si="2"/>
        <v>4.9999999999998934E-3</v>
      </c>
      <c r="N19" s="3">
        <f t="shared" si="3"/>
        <v>103903</v>
      </c>
      <c r="O19" s="119">
        <v>5.0000000000000001E-3</v>
      </c>
    </row>
    <row r="20" spans="1:16" x14ac:dyDescent="0.2">
      <c r="A20" s="7">
        <v>36735</v>
      </c>
      <c r="B20" s="20" t="s">
        <v>8</v>
      </c>
      <c r="C20" s="39" t="s">
        <v>14</v>
      </c>
      <c r="D20" s="21">
        <v>320145</v>
      </c>
      <c r="E20" s="3">
        <v>119903</v>
      </c>
      <c r="F20" s="4">
        <v>3.8250000000000002</v>
      </c>
      <c r="G20" s="34">
        <f t="shared" si="0"/>
        <v>458628.97500000003</v>
      </c>
      <c r="H20" s="33"/>
      <c r="I20" s="21">
        <v>320143</v>
      </c>
      <c r="J20" s="3">
        <v>119903</v>
      </c>
      <c r="K20" s="26">
        <v>3.82</v>
      </c>
      <c r="L20" s="34">
        <f t="shared" si="1"/>
        <v>458029.45999999996</v>
      </c>
      <c r="M20" s="4">
        <f t="shared" si="2"/>
        <v>5.0000000000003375E-3</v>
      </c>
      <c r="N20" s="3">
        <f t="shared" si="3"/>
        <v>119903</v>
      </c>
      <c r="O20" s="119">
        <v>5.0000000000000001E-3</v>
      </c>
    </row>
    <row r="21" spans="1:16" x14ac:dyDescent="0.2">
      <c r="A21" s="7" t="s">
        <v>41</v>
      </c>
      <c r="B21" s="20" t="s">
        <v>8</v>
      </c>
      <c r="C21" s="39" t="s">
        <v>14</v>
      </c>
      <c r="D21" s="21">
        <v>320145</v>
      </c>
      <c r="E21" s="3">
        <v>287967</v>
      </c>
      <c r="F21" s="4">
        <v>3.9649999999999999</v>
      </c>
      <c r="G21" s="34">
        <f t="shared" si="0"/>
        <v>1141789.155</v>
      </c>
      <c r="H21" s="33"/>
      <c r="I21" s="21">
        <v>320143</v>
      </c>
      <c r="J21" s="3">
        <v>287967</v>
      </c>
      <c r="K21" s="26">
        <v>3.96</v>
      </c>
      <c r="L21" s="34">
        <f t="shared" si="1"/>
        <v>1140349.32</v>
      </c>
      <c r="M21" s="4">
        <f t="shared" si="2"/>
        <v>4.9999999999998934E-3</v>
      </c>
      <c r="N21" s="3">
        <f t="shared" si="3"/>
        <v>287967</v>
      </c>
      <c r="O21" s="119">
        <v>5.0000000000000001E-3</v>
      </c>
    </row>
    <row r="22" spans="1:16" x14ac:dyDescent="0.2">
      <c r="A22" s="7"/>
      <c r="B22" s="20" t="s">
        <v>22</v>
      </c>
      <c r="C22" s="39"/>
      <c r="D22" s="21"/>
      <c r="E22" s="108">
        <f>SUM(E3:E21)</f>
        <v>2917909</v>
      </c>
      <c r="F22" s="4"/>
      <c r="G22" s="34"/>
      <c r="H22" s="33"/>
      <c r="I22" s="21"/>
      <c r="J22" s="108">
        <f>SUM(J3:J21)</f>
        <v>2917909</v>
      </c>
      <c r="K22" s="26"/>
      <c r="L22" s="34"/>
      <c r="M22" s="4"/>
      <c r="N22" s="108">
        <f>SUM(N3:N21)</f>
        <v>2917909</v>
      </c>
      <c r="P22" s="78" t="s">
        <v>131</v>
      </c>
    </row>
    <row r="23" spans="1:16" x14ac:dyDescent="0.2">
      <c r="A23" s="7"/>
      <c r="B23" s="20"/>
      <c r="C23" s="39"/>
      <c r="D23" s="21"/>
      <c r="F23" s="4"/>
      <c r="G23" s="34"/>
      <c r="H23" s="33"/>
      <c r="I23" s="21"/>
      <c r="K23" s="26"/>
      <c r="L23" s="34"/>
      <c r="M23" s="4"/>
    </row>
    <row r="24" spans="1:16" x14ac:dyDescent="0.2">
      <c r="A24" s="7">
        <v>36714</v>
      </c>
      <c r="B24" s="20" t="s">
        <v>18</v>
      </c>
      <c r="C24" s="39" t="s">
        <v>13</v>
      </c>
      <c r="D24" s="21">
        <v>255905</v>
      </c>
      <c r="E24" s="3">
        <v>10000</v>
      </c>
      <c r="F24" s="4">
        <v>4.05</v>
      </c>
      <c r="G24" s="34">
        <f>E24*F24</f>
        <v>40500</v>
      </c>
      <c r="H24" s="33"/>
      <c r="I24" s="21"/>
      <c r="K24" s="26"/>
      <c r="L24" s="34"/>
      <c r="M24" s="4"/>
      <c r="N24" s="3">
        <v>9692</v>
      </c>
    </row>
    <row r="25" spans="1:16" x14ac:dyDescent="0.2">
      <c r="A25" s="7">
        <v>36718</v>
      </c>
      <c r="B25" s="20" t="s">
        <v>18</v>
      </c>
      <c r="C25" s="39" t="s">
        <v>13</v>
      </c>
      <c r="D25" s="21">
        <v>255905</v>
      </c>
      <c r="E25" s="3">
        <v>9363</v>
      </c>
      <c r="F25" s="4">
        <v>4.1900000000000004</v>
      </c>
      <c r="G25" s="34">
        <f t="shared" ref="G25:G33" si="4">E25*F25</f>
        <v>39230.97</v>
      </c>
      <c r="H25" s="33"/>
      <c r="I25" s="21"/>
      <c r="K25" s="26"/>
      <c r="L25" s="34"/>
      <c r="M25" s="4"/>
      <c r="N25" s="3">
        <v>9363</v>
      </c>
    </row>
    <row r="26" spans="1:16" x14ac:dyDescent="0.2">
      <c r="A26" s="7">
        <v>36719</v>
      </c>
      <c r="B26" s="20" t="s">
        <v>18</v>
      </c>
      <c r="C26" s="39" t="s">
        <v>13</v>
      </c>
      <c r="D26" s="21">
        <v>255905</v>
      </c>
      <c r="E26" s="3">
        <v>1812</v>
      </c>
      <c r="F26" s="4">
        <v>4.2</v>
      </c>
      <c r="G26" s="34">
        <f t="shared" si="4"/>
        <v>7610.4000000000005</v>
      </c>
      <c r="H26" s="33"/>
      <c r="I26" s="21"/>
      <c r="K26" s="26"/>
      <c r="L26" s="34"/>
      <c r="M26" s="4"/>
      <c r="N26" s="3">
        <v>1812</v>
      </c>
    </row>
    <row r="27" spans="1:16" x14ac:dyDescent="0.2">
      <c r="A27" s="7" t="s">
        <v>37</v>
      </c>
      <c r="B27" s="20" t="s">
        <v>18</v>
      </c>
      <c r="C27" s="39" t="s">
        <v>14</v>
      </c>
      <c r="D27" s="21">
        <v>255905</v>
      </c>
      <c r="E27" s="3">
        <v>12525</v>
      </c>
      <c r="F27" s="4">
        <v>4.34</v>
      </c>
      <c r="G27" s="34">
        <f t="shared" si="4"/>
        <v>54358.5</v>
      </c>
      <c r="H27" s="33"/>
      <c r="I27" s="21"/>
      <c r="K27" s="26"/>
      <c r="L27" s="34"/>
      <c r="M27" s="4"/>
      <c r="N27" s="3">
        <v>12525</v>
      </c>
    </row>
    <row r="28" spans="1:16" x14ac:dyDescent="0.2">
      <c r="A28" s="7">
        <v>36713</v>
      </c>
      <c r="B28" s="20" t="s">
        <v>18</v>
      </c>
      <c r="C28" s="39" t="s">
        <v>14</v>
      </c>
      <c r="D28" s="21">
        <v>255905</v>
      </c>
      <c r="E28" s="3">
        <v>3351</v>
      </c>
      <c r="F28" s="4">
        <v>4.2</v>
      </c>
      <c r="G28" s="34">
        <f t="shared" si="4"/>
        <v>14074.2</v>
      </c>
      <c r="H28" s="33"/>
      <c r="I28" s="21"/>
      <c r="K28" s="26"/>
      <c r="L28" s="34"/>
      <c r="M28" s="4"/>
      <c r="N28" s="3">
        <v>3351</v>
      </c>
    </row>
    <row r="29" spans="1:16" x14ac:dyDescent="0.2">
      <c r="A29" s="7" t="s">
        <v>38</v>
      </c>
      <c r="B29" s="20" t="s">
        <v>18</v>
      </c>
      <c r="C29" s="39" t="s">
        <v>14</v>
      </c>
      <c r="D29" s="21">
        <v>255905</v>
      </c>
      <c r="E29" s="3">
        <v>4710</v>
      </c>
      <c r="F29" s="4">
        <v>4.04</v>
      </c>
      <c r="G29" s="34">
        <f t="shared" si="4"/>
        <v>19028.400000000001</v>
      </c>
      <c r="H29" s="33"/>
      <c r="I29" s="21"/>
      <c r="K29" s="26"/>
      <c r="L29" s="34"/>
      <c r="M29" s="4"/>
      <c r="N29" s="3">
        <v>4710</v>
      </c>
    </row>
    <row r="30" spans="1:16" x14ac:dyDescent="0.2">
      <c r="A30" s="7">
        <v>36718</v>
      </c>
      <c r="B30" s="20" t="s">
        <v>18</v>
      </c>
      <c r="C30" s="39" t="s">
        <v>14</v>
      </c>
      <c r="D30" s="21">
        <v>255905</v>
      </c>
      <c r="E30" s="3">
        <v>21317</v>
      </c>
      <c r="F30" s="4">
        <v>4.1900000000000004</v>
      </c>
      <c r="G30" s="34">
        <f t="shared" si="4"/>
        <v>89318.23000000001</v>
      </c>
      <c r="H30" s="33"/>
      <c r="I30" s="21"/>
      <c r="K30" s="26"/>
      <c r="L30" s="34"/>
      <c r="M30" s="4"/>
      <c r="N30" s="3">
        <v>21317</v>
      </c>
    </row>
    <row r="31" spans="1:16" x14ac:dyDescent="0.2">
      <c r="A31" s="7">
        <v>36719</v>
      </c>
      <c r="B31" s="20" t="s">
        <v>18</v>
      </c>
      <c r="C31" s="39" t="s">
        <v>14</v>
      </c>
      <c r="D31" s="21">
        <v>255905</v>
      </c>
      <c r="E31" s="3">
        <v>6355</v>
      </c>
      <c r="F31" s="4">
        <v>4.2</v>
      </c>
      <c r="G31" s="34">
        <f t="shared" si="4"/>
        <v>26691</v>
      </c>
      <c r="H31" s="33"/>
      <c r="I31" s="21"/>
      <c r="K31" s="26"/>
      <c r="L31" s="34"/>
      <c r="M31" s="4"/>
      <c r="N31" s="3">
        <v>6355</v>
      </c>
    </row>
    <row r="32" spans="1:16" x14ac:dyDescent="0.2">
      <c r="A32" s="7" t="s">
        <v>129</v>
      </c>
      <c r="B32" s="20" t="s">
        <v>18</v>
      </c>
      <c r="C32" s="39" t="s">
        <v>14</v>
      </c>
      <c r="D32" s="21">
        <v>255905</v>
      </c>
      <c r="E32" s="3">
        <v>6585</v>
      </c>
      <c r="F32" s="4">
        <v>0</v>
      </c>
      <c r="G32" s="34">
        <f t="shared" si="4"/>
        <v>0</v>
      </c>
      <c r="H32" s="33"/>
      <c r="I32" s="21"/>
      <c r="K32" s="26"/>
      <c r="L32" s="34"/>
      <c r="M32" s="4"/>
      <c r="N32" s="3">
        <v>6585</v>
      </c>
    </row>
    <row r="33" spans="1:14" x14ac:dyDescent="0.2">
      <c r="A33" s="7">
        <v>36726</v>
      </c>
      <c r="B33" s="20" t="s">
        <v>18</v>
      </c>
      <c r="C33" s="39" t="s">
        <v>14</v>
      </c>
      <c r="D33" s="21">
        <v>255905</v>
      </c>
      <c r="E33" s="3">
        <v>856</v>
      </c>
      <c r="F33" s="4">
        <v>4</v>
      </c>
      <c r="G33" s="34">
        <f t="shared" si="4"/>
        <v>3424</v>
      </c>
      <c r="H33" s="33"/>
      <c r="I33" s="21"/>
      <c r="K33" s="26"/>
      <c r="L33" s="34"/>
      <c r="M33" s="4"/>
      <c r="N33" s="3">
        <v>856</v>
      </c>
    </row>
    <row r="34" spans="1:14" x14ac:dyDescent="0.2">
      <c r="A34" s="7">
        <v>36728</v>
      </c>
      <c r="B34" s="20" t="s">
        <v>18</v>
      </c>
      <c r="C34" s="39" t="s">
        <v>14</v>
      </c>
      <c r="D34" s="21">
        <v>255905</v>
      </c>
      <c r="E34" s="3">
        <v>152</v>
      </c>
      <c r="F34" s="4">
        <v>3.91</v>
      </c>
      <c r="G34" s="34">
        <f>E34*F34</f>
        <v>594.32000000000005</v>
      </c>
      <c r="H34" s="33"/>
      <c r="I34" s="21"/>
      <c r="K34" s="26"/>
      <c r="L34" s="34"/>
      <c r="M34" s="4"/>
      <c r="N34" s="3">
        <v>152</v>
      </c>
    </row>
    <row r="35" spans="1:14" x14ac:dyDescent="0.2">
      <c r="A35" s="7" t="s">
        <v>40</v>
      </c>
      <c r="B35" s="20" t="s">
        <v>18</v>
      </c>
      <c r="C35" s="39" t="s">
        <v>14</v>
      </c>
      <c r="D35" s="21">
        <v>255905</v>
      </c>
      <c r="E35" s="3">
        <v>3153</v>
      </c>
      <c r="F35" s="4">
        <v>3.93</v>
      </c>
      <c r="G35" s="34">
        <f>E35*F35</f>
        <v>12391.29</v>
      </c>
      <c r="H35" s="33"/>
      <c r="I35" s="21"/>
      <c r="K35" s="26"/>
      <c r="L35" s="34"/>
      <c r="M35" s="4"/>
      <c r="N35" s="3">
        <v>3153</v>
      </c>
    </row>
    <row r="36" spans="1:14" x14ac:dyDescent="0.2">
      <c r="A36" s="7">
        <v>36732</v>
      </c>
      <c r="B36" s="20" t="s">
        <v>18</v>
      </c>
      <c r="C36" s="39" t="s">
        <v>14</v>
      </c>
      <c r="D36" s="21">
        <v>255905</v>
      </c>
      <c r="E36" s="3">
        <v>770</v>
      </c>
      <c r="F36" s="4">
        <v>3.74</v>
      </c>
      <c r="G36" s="34">
        <f>E36*F36</f>
        <v>2879.8</v>
      </c>
      <c r="H36" s="33"/>
      <c r="I36" s="21"/>
      <c r="K36" s="26"/>
      <c r="L36" s="34"/>
      <c r="M36" s="4"/>
      <c r="N36" s="3">
        <v>770</v>
      </c>
    </row>
    <row r="37" spans="1:14" x14ac:dyDescent="0.2">
      <c r="A37" s="7">
        <v>36736</v>
      </c>
      <c r="B37" s="20" t="s">
        <v>18</v>
      </c>
      <c r="C37" s="39" t="s">
        <v>14</v>
      </c>
      <c r="D37" s="21">
        <v>255905</v>
      </c>
      <c r="E37" s="3">
        <v>2</v>
      </c>
      <c r="F37" s="4">
        <v>3.82</v>
      </c>
      <c r="G37" s="34">
        <f>E37*F37</f>
        <v>7.64</v>
      </c>
      <c r="H37" s="33"/>
      <c r="I37" s="21"/>
      <c r="K37" s="26"/>
      <c r="L37" s="34"/>
      <c r="M37" s="4"/>
      <c r="N37" s="3">
        <v>2</v>
      </c>
    </row>
    <row r="38" spans="1:14" x14ac:dyDescent="0.2">
      <c r="A38" s="7">
        <v>36737</v>
      </c>
      <c r="B38" s="20" t="s">
        <v>18</v>
      </c>
      <c r="C38" s="39" t="s">
        <v>14</v>
      </c>
      <c r="D38" s="21">
        <v>255905</v>
      </c>
      <c r="E38" s="3">
        <v>227</v>
      </c>
      <c r="F38" s="88">
        <v>3.82</v>
      </c>
      <c r="G38" s="6">
        <f>E38*F38</f>
        <v>867.14</v>
      </c>
      <c r="H38" s="33"/>
      <c r="I38" s="21"/>
      <c r="K38" s="26"/>
      <c r="L38" s="34"/>
      <c r="M38" s="4"/>
      <c r="N38" s="3">
        <v>227</v>
      </c>
    </row>
    <row r="39" spans="1:14" x14ac:dyDescent="0.2">
      <c r="A39" s="7"/>
      <c r="B39" s="20"/>
      <c r="C39" s="39"/>
      <c r="D39" s="21"/>
      <c r="E39" s="108">
        <f>SUM(E24:E38)</f>
        <v>81178</v>
      </c>
      <c r="F39" s="4"/>
      <c r="G39" s="34"/>
      <c r="H39" s="39" t="s">
        <v>14</v>
      </c>
      <c r="I39" s="2">
        <v>320143</v>
      </c>
      <c r="J39" s="3">
        <v>50000</v>
      </c>
      <c r="K39" s="26">
        <v>4.3499999999999996</v>
      </c>
      <c r="L39" s="34">
        <f t="shared" ref="L39:L49" si="5">J39*K39</f>
        <v>217499.99999999997</v>
      </c>
      <c r="M39" s="4">
        <f t="shared" ref="M39:M49" si="6">F40-K39</f>
        <v>-4.3499999999999996</v>
      </c>
      <c r="N39" s="3">
        <v>50000</v>
      </c>
    </row>
    <row r="40" spans="1:14" x14ac:dyDescent="0.2">
      <c r="A40" s="7" t="s">
        <v>37</v>
      </c>
      <c r="B40" s="20" t="s">
        <v>18</v>
      </c>
      <c r="C40" s="39"/>
      <c r="D40" s="21"/>
      <c r="F40" s="4"/>
      <c r="G40" s="34"/>
      <c r="H40" s="39" t="s">
        <v>14</v>
      </c>
      <c r="I40" s="2">
        <v>257324</v>
      </c>
      <c r="J40" s="3">
        <v>2400</v>
      </c>
      <c r="K40" s="26">
        <v>4.34</v>
      </c>
      <c r="L40" s="34">
        <f t="shared" si="5"/>
        <v>10416</v>
      </c>
      <c r="M40" s="4">
        <f t="shared" si="6"/>
        <v>-4.34</v>
      </c>
      <c r="N40" s="3">
        <v>2400</v>
      </c>
    </row>
    <row r="41" spans="1:14" x14ac:dyDescent="0.2">
      <c r="A41" s="7" t="s">
        <v>37</v>
      </c>
      <c r="B41" s="20" t="s">
        <v>18</v>
      </c>
      <c r="C41" s="39"/>
      <c r="D41" s="21"/>
      <c r="F41" s="4"/>
      <c r="G41" s="34"/>
      <c r="H41" s="39" t="s">
        <v>14</v>
      </c>
      <c r="I41" s="2">
        <v>257324</v>
      </c>
      <c r="J41" s="3">
        <v>20200</v>
      </c>
      <c r="K41" s="26">
        <v>4.2</v>
      </c>
      <c r="L41" s="34">
        <f t="shared" si="5"/>
        <v>84840</v>
      </c>
      <c r="M41" s="4">
        <f t="shared" si="6"/>
        <v>-4.2</v>
      </c>
      <c r="N41" s="3">
        <v>20200</v>
      </c>
    </row>
    <row r="42" spans="1:14" x14ac:dyDescent="0.2">
      <c r="A42" s="7">
        <v>36713</v>
      </c>
      <c r="B42" s="20" t="s">
        <v>18</v>
      </c>
      <c r="C42" s="39"/>
      <c r="D42" s="21"/>
      <c r="F42" s="4"/>
      <c r="G42" s="34"/>
      <c r="H42" s="39" t="s">
        <v>14</v>
      </c>
      <c r="I42" s="2">
        <v>257324</v>
      </c>
      <c r="J42" s="3">
        <v>308</v>
      </c>
      <c r="K42" s="26">
        <v>4.05</v>
      </c>
      <c r="L42" s="34">
        <f t="shared" si="5"/>
        <v>1247.3999999999999</v>
      </c>
      <c r="M42" s="4">
        <f t="shared" si="6"/>
        <v>-4.05</v>
      </c>
      <c r="N42" s="3">
        <v>0</v>
      </c>
    </row>
    <row r="43" spans="1:14" x14ac:dyDescent="0.2">
      <c r="A43" s="7">
        <v>36714</v>
      </c>
      <c r="B43" s="20" t="s">
        <v>18</v>
      </c>
      <c r="C43" s="39"/>
      <c r="D43" s="21"/>
      <c r="F43" s="4"/>
      <c r="G43" s="34"/>
      <c r="H43" s="39" t="s">
        <v>14</v>
      </c>
      <c r="I43" s="2">
        <v>257324</v>
      </c>
      <c r="J43" s="3">
        <v>493</v>
      </c>
      <c r="K43" s="26">
        <v>4.3499999999999996</v>
      </c>
      <c r="L43" s="34">
        <f t="shared" si="5"/>
        <v>2144.5499999999997</v>
      </c>
      <c r="M43" s="4">
        <f t="shared" si="6"/>
        <v>-4.3499999999999996</v>
      </c>
      <c r="N43" s="3">
        <v>493</v>
      </c>
    </row>
    <row r="44" spans="1:14" x14ac:dyDescent="0.2">
      <c r="A44" s="7">
        <v>36720</v>
      </c>
      <c r="B44" s="20" t="s">
        <v>18</v>
      </c>
      <c r="C44" s="39"/>
      <c r="D44" s="21"/>
      <c r="F44" s="4"/>
      <c r="G44" s="34"/>
      <c r="H44" s="39" t="s">
        <v>14</v>
      </c>
      <c r="I44" s="2">
        <v>257324</v>
      </c>
      <c r="J44" s="3">
        <v>2238</v>
      </c>
      <c r="K44" s="26">
        <v>4.1900000000000004</v>
      </c>
      <c r="L44" s="34">
        <f t="shared" si="5"/>
        <v>9377.2200000000012</v>
      </c>
      <c r="M44" s="4">
        <f t="shared" si="6"/>
        <v>-4.1900000000000004</v>
      </c>
      <c r="N44" s="3">
        <v>2238</v>
      </c>
    </row>
    <row r="45" spans="1:14" x14ac:dyDescent="0.2">
      <c r="A45" s="7" t="s">
        <v>39</v>
      </c>
      <c r="B45" s="20" t="s">
        <v>18</v>
      </c>
      <c r="C45" s="39"/>
      <c r="D45" s="21"/>
      <c r="F45" s="4"/>
      <c r="G45" s="34"/>
      <c r="H45" s="39" t="s">
        <v>14</v>
      </c>
      <c r="I45" s="2">
        <v>257324</v>
      </c>
      <c r="J45" s="3">
        <v>643</v>
      </c>
      <c r="K45" s="26">
        <v>4.12</v>
      </c>
      <c r="L45" s="34">
        <f t="shared" si="5"/>
        <v>2649.16</v>
      </c>
      <c r="M45" s="4">
        <f t="shared" si="6"/>
        <v>-4.12</v>
      </c>
      <c r="N45" s="3">
        <v>643</v>
      </c>
    </row>
    <row r="46" spans="1:14" x14ac:dyDescent="0.2">
      <c r="A46" s="7">
        <v>36727</v>
      </c>
      <c r="B46" s="20" t="s">
        <v>18</v>
      </c>
      <c r="C46" s="39"/>
      <c r="D46" s="21"/>
      <c r="F46" s="4"/>
      <c r="G46" s="34"/>
      <c r="H46" s="39" t="s">
        <v>14</v>
      </c>
      <c r="I46" s="2">
        <v>257324</v>
      </c>
      <c r="J46" s="3">
        <v>2157</v>
      </c>
      <c r="K46" s="26">
        <v>3.93</v>
      </c>
      <c r="L46" s="34">
        <f t="shared" si="5"/>
        <v>8477.01</v>
      </c>
      <c r="M46" s="4">
        <f t="shared" si="6"/>
        <v>-3.93</v>
      </c>
      <c r="N46" s="3">
        <v>2157</v>
      </c>
    </row>
    <row r="47" spans="1:14" x14ac:dyDescent="0.2">
      <c r="A47" s="7">
        <v>36728</v>
      </c>
      <c r="B47" s="20" t="s">
        <v>18</v>
      </c>
      <c r="C47" s="39"/>
      <c r="D47" s="21"/>
      <c r="F47" s="4"/>
      <c r="G47" s="34"/>
      <c r="H47" s="39" t="s">
        <v>14</v>
      </c>
      <c r="I47" s="2">
        <v>257324</v>
      </c>
      <c r="J47" s="3">
        <v>4454</v>
      </c>
      <c r="K47" s="26">
        <v>3.68</v>
      </c>
      <c r="L47" s="34">
        <f t="shared" si="5"/>
        <v>16390.72</v>
      </c>
      <c r="M47" s="4">
        <f t="shared" si="6"/>
        <v>-3.68</v>
      </c>
      <c r="N47" s="3">
        <v>4454</v>
      </c>
    </row>
    <row r="48" spans="1:14" x14ac:dyDescent="0.2">
      <c r="A48" s="7">
        <v>36733</v>
      </c>
      <c r="B48" s="20" t="s">
        <v>18</v>
      </c>
      <c r="C48" s="39"/>
      <c r="D48" s="21"/>
      <c r="F48" s="4"/>
      <c r="G48" s="34"/>
      <c r="H48" s="39" t="s">
        <v>14</v>
      </c>
      <c r="I48" s="2">
        <v>257324</v>
      </c>
      <c r="J48" s="3">
        <v>1588</v>
      </c>
      <c r="K48" s="26">
        <v>3.67</v>
      </c>
      <c r="L48" s="34">
        <f t="shared" si="5"/>
        <v>5827.96</v>
      </c>
      <c r="M48" s="4">
        <f t="shared" si="6"/>
        <v>-3.67</v>
      </c>
      <c r="N48" s="3">
        <v>1588</v>
      </c>
    </row>
    <row r="49" spans="1:16" x14ac:dyDescent="0.2">
      <c r="A49" s="7">
        <v>36734</v>
      </c>
      <c r="B49" s="20" t="s">
        <v>18</v>
      </c>
      <c r="C49" s="39"/>
      <c r="D49" s="21"/>
      <c r="F49" s="4"/>
      <c r="G49" s="34"/>
      <c r="H49" s="39" t="s">
        <v>14</v>
      </c>
      <c r="I49" s="2">
        <v>257324</v>
      </c>
      <c r="J49" s="3">
        <v>1862</v>
      </c>
      <c r="K49" s="26">
        <v>3.82</v>
      </c>
      <c r="L49" s="33">
        <f t="shared" si="5"/>
        <v>7112.84</v>
      </c>
      <c r="M49" s="50">
        <f t="shared" si="6"/>
        <v>-3.82</v>
      </c>
      <c r="N49" s="3">
        <v>1862</v>
      </c>
    </row>
    <row r="50" spans="1:16" x14ac:dyDescent="0.2">
      <c r="A50" s="7">
        <v>36735</v>
      </c>
      <c r="B50" s="20" t="s">
        <v>18</v>
      </c>
      <c r="C50" s="39"/>
      <c r="D50" s="21"/>
      <c r="F50" s="4"/>
      <c r="G50" s="34"/>
      <c r="H50" s="39"/>
      <c r="I50" s="2"/>
      <c r="J50" s="108">
        <f>SUM(J39:J49)</f>
        <v>86343</v>
      </c>
      <c r="K50" s="26"/>
      <c r="L50" s="33"/>
      <c r="M50" s="50"/>
      <c r="P50" s="78" t="s">
        <v>132</v>
      </c>
    </row>
    <row r="51" spans="1:16" x14ac:dyDescent="0.2">
      <c r="A51" s="7"/>
      <c r="B51" s="20" t="s">
        <v>22</v>
      </c>
      <c r="C51" s="39"/>
      <c r="D51" s="21"/>
      <c r="F51" s="4"/>
      <c r="G51" s="33"/>
      <c r="H51" s="39"/>
      <c r="M51" s="39"/>
    </row>
    <row r="52" spans="1:16" x14ac:dyDescent="0.2">
      <c r="C52" s="39"/>
      <c r="H52" s="48"/>
      <c r="I52" s="2"/>
      <c r="K52" s="26"/>
      <c r="L52" s="33">
        <f>J52*K52</f>
        <v>0</v>
      </c>
      <c r="M52" s="118">
        <f>F53-K52</f>
        <v>11625</v>
      </c>
      <c r="P52" s="78" t="s">
        <v>133</v>
      </c>
    </row>
    <row r="53" spans="1:16" x14ac:dyDescent="0.2">
      <c r="A53" s="7" t="s">
        <v>42</v>
      </c>
      <c r="B53" s="20" t="s">
        <v>43</v>
      </c>
      <c r="C53" s="39" t="s">
        <v>14</v>
      </c>
      <c r="D53" s="21">
        <v>320145</v>
      </c>
      <c r="E53" s="3">
        <v>0</v>
      </c>
      <c r="F53" s="97">
        <v>11625</v>
      </c>
      <c r="G53" s="33">
        <v>11625</v>
      </c>
      <c r="H53" s="39"/>
      <c r="M53" s="39"/>
    </row>
    <row r="54" spans="1:16" x14ac:dyDescent="0.2">
      <c r="B54" s="1" t="s">
        <v>22</v>
      </c>
      <c r="C54" s="39"/>
      <c r="H54" s="39"/>
      <c r="M54" s="39"/>
    </row>
    <row r="55" spans="1:16" x14ac:dyDescent="0.2">
      <c r="C55" s="39"/>
      <c r="H55" s="39" t="s">
        <v>13</v>
      </c>
      <c r="I55" s="1">
        <v>316844</v>
      </c>
      <c r="J55" s="3">
        <v>186000</v>
      </c>
      <c r="K55" s="80">
        <v>4.42</v>
      </c>
      <c r="L55" s="6">
        <f>J55*K55</f>
        <v>822120</v>
      </c>
      <c r="M55" s="39"/>
    </row>
    <row r="56" spans="1:16" x14ac:dyDescent="0.2">
      <c r="A56" s="1" t="s">
        <v>130</v>
      </c>
      <c r="B56" s="1" t="s">
        <v>70</v>
      </c>
      <c r="C56" s="39"/>
      <c r="H56" s="39"/>
      <c r="M56" s="39"/>
    </row>
    <row r="57" spans="1:16" x14ac:dyDescent="0.2">
      <c r="C57" s="39"/>
    </row>
  </sheetData>
  <mergeCells count="2">
    <mergeCell ref="C1:G1"/>
    <mergeCell ref="H1:L1"/>
  </mergeCells>
  <phoneticPr fontId="0" type="noConversion"/>
  <printOptions horizontalCentered="1" verticalCentered="1" gridLines="1"/>
  <pageMargins left="0" right="0" top="0.8" bottom="0.5" header="0.5" footer="0.5"/>
  <pageSetup paperSize="5" scale="95" orientation="landscape" r:id="rId1"/>
  <headerFooter alignWithMargins="0">
    <oddHeader>&amp;C&amp;"Arial,Bold"&amp;16Northern Illinois Gas Company</oddHeader>
    <oddFooter>&amp;R&amp;A   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I1" zoomScale="80" workbookViewId="0">
      <selection activeCell="Q4" sqref="Q4:Q5"/>
    </sheetView>
  </sheetViews>
  <sheetFormatPr defaultRowHeight="11.25" x14ac:dyDescent="0.2"/>
  <cols>
    <col min="1" max="1" width="9.140625" style="1"/>
    <col min="2" max="2" width="8.5703125" style="1" bestFit="1" customWidth="1"/>
    <col min="3" max="6" width="9.140625" style="1"/>
    <col min="7" max="7" width="12" style="1" bestFit="1" customWidth="1"/>
    <col min="8" max="8" width="9.140625" style="1"/>
    <col min="9" max="9" width="6.5703125" style="1" bestFit="1" customWidth="1"/>
    <col min="10" max="11" width="9.140625" style="1"/>
    <col min="12" max="12" width="12" style="1" bestFit="1" customWidth="1"/>
    <col min="13" max="15" width="9.140625" style="1"/>
    <col min="16" max="16" width="23.28515625" style="1" customWidth="1"/>
    <col min="17" max="17" width="26.85546875" style="30" customWidth="1"/>
    <col min="18" max="16384" width="9.140625" style="1"/>
  </cols>
  <sheetData>
    <row r="1" spans="1:17" ht="33.75" x14ac:dyDescent="0.2">
      <c r="A1" s="7"/>
      <c r="B1" s="2" t="s">
        <v>6</v>
      </c>
      <c r="C1" s="181" t="s">
        <v>1</v>
      </c>
      <c r="D1" s="182"/>
      <c r="E1" s="182"/>
      <c r="F1" s="182"/>
      <c r="G1" s="183"/>
      <c r="H1" s="181" t="s">
        <v>5</v>
      </c>
      <c r="I1" s="182"/>
      <c r="J1" s="182"/>
      <c r="K1" s="182"/>
      <c r="L1" s="183"/>
      <c r="M1" s="4" t="s">
        <v>9</v>
      </c>
      <c r="N1" s="8" t="s">
        <v>10</v>
      </c>
      <c r="O1" s="5"/>
      <c r="P1" s="2"/>
      <c r="Q1" s="32" t="s">
        <v>57</v>
      </c>
    </row>
    <row r="2" spans="1:17" s="2" customFormat="1" x14ac:dyDescent="0.2">
      <c r="A2" s="9" t="s">
        <v>0</v>
      </c>
      <c r="B2" s="10" t="s">
        <v>7</v>
      </c>
      <c r="C2" s="38" t="s">
        <v>12</v>
      </c>
      <c r="D2" s="10" t="s">
        <v>2</v>
      </c>
      <c r="E2" s="11" t="s">
        <v>3</v>
      </c>
      <c r="F2" s="12" t="s">
        <v>4</v>
      </c>
      <c r="G2" s="13" t="s">
        <v>22</v>
      </c>
      <c r="H2" s="36" t="s">
        <v>12</v>
      </c>
      <c r="I2" s="10" t="s">
        <v>2</v>
      </c>
      <c r="J2" s="11" t="s">
        <v>3</v>
      </c>
      <c r="K2" s="27" t="s">
        <v>4</v>
      </c>
      <c r="L2" s="13" t="s">
        <v>22</v>
      </c>
      <c r="M2" s="49"/>
      <c r="N2" s="11" t="s">
        <v>3</v>
      </c>
      <c r="O2" s="13" t="s">
        <v>4</v>
      </c>
      <c r="P2" s="10" t="s">
        <v>11</v>
      </c>
      <c r="Q2" s="31" t="s">
        <v>55</v>
      </c>
    </row>
    <row r="3" spans="1:17" x14ac:dyDescent="0.2">
      <c r="A3" s="7">
        <v>36740</v>
      </c>
      <c r="B3" s="20" t="s">
        <v>8</v>
      </c>
      <c r="C3" s="39" t="s">
        <v>14</v>
      </c>
      <c r="D3" s="21">
        <v>320145</v>
      </c>
      <c r="E3" s="3">
        <v>21985</v>
      </c>
      <c r="F3" s="4">
        <v>3.86</v>
      </c>
      <c r="G3" s="34">
        <f t="shared" ref="G3:G23" si="0">E3*F3</f>
        <v>84862.099999999991</v>
      </c>
      <c r="H3" s="33"/>
      <c r="I3" s="2">
        <v>320143</v>
      </c>
      <c r="J3" s="3">
        <v>21985</v>
      </c>
      <c r="K3" s="26">
        <v>3.85</v>
      </c>
      <c r="L3" s="34">
        <f t="shared" ref="L3:L23" si="1">J3*K3</f>
        <v>84642.25</v>
      </c>
      <c r="M3" s="4">
        <f t="shared" ref="M3:M23" si="2">F3-K3</f>
        <v>9.9999999999997868E-3</v>
      </c>
      <c r="N3" s="3">
        <v>21985</v>
      </c>
      <c r="O3" s="6">
        <v>0.01</v>
      </c>
      <c r="Q3" s="31" t="s">
        <v>56</v>
      </c>
    </row>
    <row r="4" spans="1:17" x14ac:dyDescent="0.2">
      <c r="A4" s="7">
        <v>36741</v>
      </c>
      <c r="B4" s="20" t="s">
        <v>8</v>
      </c>
      <c r="C4" s="39" t="s">
        <v>14</v>
      </c>
      <c r="D4" s="21">
        <v>320145</v>
      </c>
      <c r="E4" s="3">
        <v>106209</v>
      </c>
      <c r="F4" s="4">
        <v>4.18</v>
      </c>
      <c r="G4" s="34">
        <f t="shared" si="0"/>
        <v>443953.62</v>
      </c>
      <c r="H4" s="33"/>
      <c r="I4" s="2">
        <v>320143</v>
      </c>
      <c r="J4" s="3">
        <v>106209</v>
      </c>
      <c r="K4" s="26">
        <v>4.17</v>
      </c>
      <c r="L4" s="34">
        <f t="shared" si="1"/>
        <v>442891.52999999997</v>
      </c>
      <c r="M4" s="4">
        <f t="shared" si="2"/>
        <v>9.9999999999997868E-3</v>
      </c>
      <c r="N4" s="3">
        <v>106209</v>
      </c>
      <c r="O4" s="6">
        <v>0.01</v>
      </c>
      <c r="Q4" s="47" t="s">
        <v>62</v>
      </c>
    </row>
    <row r="5" spans="1:17" x14ac:dyDescent="0.2">
      <c r="A5" s="7">
        <v>36742</v>
      </c>
      <c r="B5" s="20" t="s">
        <v>8</v>
      </c>
      <c r="C5" s="39" t="s">
        <v>14</v>
      </c>
      <c r="D5" s="21">
        <v>320145</v>
      </c>
      <c r="E5" s="3">
        <v>11276</v>
      </c>
      <c r="F5" s="4">
        <v>4.3099999999999996</v>
      </c>
      <c r="G5" s="34">
        <f t="shared" si="0"/>
        <v>48599.56</v>
      </c>
      <c r="H5" s="33"/>
      <c r="I5" s="2">
        <v>320143</v>
      </c>
      <c r="J5" s="3">
        <v>11276</v>
      </c>
      <c r="K5" s="26">
        <v>4.3</v>
      </c>
      <c r="L5" s="34">
        <f t="shared" si="1"/>
        <v>48486.799999999996</v>
      </c>
      <c r="M5" s="4">
        <f t="shared" si="2"/>
        <v>9.9999999999997868E-3</v>
      </c>
      <c r="N5" s="3">
        <v>11276</v>
      </c>
      <c r="O5" s="6">
        <v>0.01</v>
      </c>
    </row>
    <row r="6" spans="1:17" x14ac:dyDescent="0.2">
      <c r="A6" s="7" t="s">
        <v>44</v>
      </c>
      <c r="B6" s="20" t="s">
        <v>8</v>
      </c>
      <c r="C6" s="39" t="s">
        <v>14</v>
      </c>
      <c r="D6" s="21">
        <v>320145</v>
      </c>
      <c r="E6" s="3">
        <v>81543</v>
      </c>
      <c r="F6" s="4">
        <v>4.32</v>
      </c>
      <c r="G6" s="34">
        <f t="shared" si="0"/>
        <v>352265.76</v>
      </c>
      <c r="H6" s="33"/>
      <c r="I6" s="2">
        <v>320143</v>
      </c>
      <c r="J6" s="3">
        <v>81543</v>
      </c>
      <c r="K6" s="26">
        <v>4.3099999999999996</v>
      </c>
      <c r="L6" s="34">
        <f t="shared" si="1"/>
        <v>351450.32999999996</v>
      </c>
      <c r="M6" s="4">
        <f t="shared" si="2"/>
        <v>1.0000000000000675E-2</v>
      </c>
      <c r="N6" s="3">
        <v>81543</v>
      </c>
      <c r="O6" s="6">
        <v>0.01</v>
      </c>
    </row>
    <row r="7" spans="1:17" x14ac:dyDescent="0.2">
      <c r="A7" s="7">
        <v>36747</v>
      </c>
      <c r="B7" s="20" t="s">
        <v>8</v>
      </c>
      <c r="C7" s="39" t="s">
        <v>14</v>
      </c>
      <c r="D7" s="21">
        <v>320145</v>
      </c>
      <c r="E7" s="3">
        <v>8804</v>
      </c>
      <c r="F7" s="4">
        <v>4.5599999999999996</v>
      </c>
      <c r="G7" s="34">
        <f t="shared" si="0"/>
        <v>40146.239999999998</v>
      </c>
      <c r="H7" s="33"/>
      <c r="I7" s="2">
        <v>320143</v>
      </c>
      <c r="J7" s="3">
        <v>8804</v>
      </c>
      <c r="K7" s="26">
        <v>4.55</v>
      </c>
      <c r="L7" s="34">
        <f t="shared" si="1"/>
        <v>40058.199999999997</v>
      </c>
      <c r="M7" s="4">
        <f t="shared" si="2"/>
        <v>9.9999999999997868E-3</v>
      </c>
      <c r="N7" s="3">
        <v>8804</v>
      </c>
      <c r="O7" s="6">
        <v>0.01</v>
      </c>
    </row>
    <row r="8" spans="1:17" x14ac:dyDescent="0.2">
      <c r="A8" s="7">
        <v>36748</v>
      </c>
      <c r="B8" s="20" t="s">
        <v>8</v>
      </c>
      <c r="C8" s="39" t="s">
        <v>14</v>
      </c>
      <c r="D8" s="21">
        <v>320145</v>
      </c>
      <c r="E8" s="3">
        <v>8335</v>
      </c>
      <c r="F8" s="4">
        <v>4.58</v>
      </c>
      <c r="G8" s="34">
        <f t="shared" si="0"/>
        <v>38174.300000000003</v>
      </c>
      <c r="H8" s="33"/>
      <c r="I8" s="2">
        <v>320143</v>
      </c>
      <c r="J8" s="3">
        <v>8335</v>
      </c>
      <c r="K8" s="26">
        <v>4.57</v>
      </c>
      <c r="L8" s="34">
        <f t="shared" si="1"/>
        <v>38090.950000000004</v>
      </c>
      <c r="M8" s="4">
        <f t="shared" si="2"/>
        <v>9.9999999999997868E-3</v>
      </c>
      <c r="N8" s="3">
        <v>8335</v>
      </c>
      <c r="O8" s="6">
        <v>0.01</v>
      </c>
    </row>
    <row r="9" spans="1:17" x14ac:dyDescent="0.2">
      <c r="A9" s="7">
        <v>36749</v>
      </c>
      <c r="B9" s="20" t="s">
        <v>8</v>
      </c>
      <c r="C9" s="39" t="s">
        <v>14</v>
      </c>
      <c r="D9" s="21">
        <v>320145</v>
      </c>
      <c r="E9" s="3">
        <v>81942</v>
      </c>
      <c r="F9" s="4">
        <v>4.5</v>
      </c>
      <c r="G9" s="34">
        <f t="shared" si="0"/>
        <v>368739</v>
      </c>
      <c r="H9" s="33"/>
      <c r="I9" s="2">
        <v>320143</v>
      </c>
      <c r="J9" s="3">
        <v>81942</v>
      </c>
      <c r="K9" s="26">
        <v>4.49</v>
      </c>
      <c r="L9" s="34">
        <f t="shared" si="1"/>
        <v>367919.58</v>
      </c>
      <c r="M9" s="4">
        <f t="shared" si="2"/>
        <v>9.9999999999997868E-3</v>
      </c>
      <c r="N9" s="3">
        <v>81942</v>
      </c>
      <c r="O9" s="6">
        <v>0.01</v>
      </c>
    </row>
    <row r="10" spans="1:17" x14ac:dyDescent="0.2">
      <c r="A10" s="7" t="s">
        <v>45</v>
      </c>
      <c r="B10" s="20" t="s">
        <v>8</v>
      </c>
      <c r="C10" s="39" t="s">
        <v>14</v>
      </c>
      <c r="D10" s="21">
        <v>320145</v>
      </c>
      <c r="E10" s="3">
        <v>131115</v>
      </c>
      <c r="F10" s="4">
        <v>4.51</v>
      </c>
      <c r="G10" s="34">
        <f t="shared" si="0"/>
        <v>591328.65</v>
      </c>
      <c r="H10" s="33"/>
      <c r="I10" s="2">
        <v>320143</v>
      </c>
      <c r="J10" s="3">
        <v>131115</v>
      </c>
      <c r="K10" s="26">
        <v>4.5</v>
      </c>
      <c r="L10" s="34">
        <f t="shared" si="1"/>
        <v>590017.5</v>
      </c>
      <c r="M10" s="4">
        <f t="shared" si="2"/>
        <v>9.9999999999997868E-3</v>
      </c>
      <c r="N10" s="3">
        <v>131115</v>
      </c>
      <c r="O10" s="6">
        <v>0.01</v>
      </c>
    </row>
    <row r="11" spans="1:17" x14ac:dyDescent="0.2">
      <c r="A11" s="7">
        <v>36753</v>
      </c>
      <c r="B11" s="20" t="s">
        <v>8</v>
      </c>
      <c r="C11" s="39" t="s">
        <v>14</v>
      </c>
      <c r="D11" s="21">
        <v>320145</v>
      </c>
      <c r="E11" s="3">
        <v>104212</v>
      </c>
      <c r="F11" s="4">
        <v>4.5</v>
      </c>
      <c r="G11" s="34">
        <f t="shared" si="0"/>
        <v>468954</v>
      </c>
      <c r="H11" s="33"/>
      <c r="I11" s="2">
        <v>320143</v>
      </c>
      <c r="J11" s="3">
        <v>104212</v>
      </c>
      <c r="K11" s="26">
        <v>4.49</v>
      </c>
      <c r="L11" s="34">
        <f t="shared" si="1"/>
        <v>467911.88</v>
      </c>
      <c r="M11" s="4">
        <f t="shared" si="2"/>
        <v>9.9999999999997868E-3</v>
      </c>
      <c r="N11" s="3">
        <v>104212</v>
      </c>
      <c r="O11" s="6">
        <v>0.01</v>
      </c>
    </row>
    <row r="12" spans="1:17" x14ac:dyDescent="0.2">
      <c r="A12" s="7">
        <v>36754</v>
      </c>
      <c r="B12" s="20" t="s">
        <v>8</v>
      </c>
      <c r="C12" s="39" t="s">
        <v>14</v>
      </c>
      <c r="D12" s="21">
        <v>320145</v>
      </c>
      <c r="E12" s="3">
        <v>6564</v>
      </c>
      <c r="F12" s="4">
        <v>4.3</v>
      </c>
      <c r="G12" s="34">
        <f t="shared" si="0"/>
        <v>28225.199999999997</v>
      </c>
      <c r="H12" s="33"/>
      <c r="I12" s="2">
        <v>320143</v>
      </c>
      <c r="J12" s="3">
        <v>6564</v>
      </c>
      <c r="K12" s="26">
        <v>4.29</v>
      </c>
      <c r="L12" s="34">
        <f t="shared" si="1"/>
        <v>28159.56</v>
      </c>
      <c r="M12" s="4">
        <f t="shared" si="2"/>
        <v>9.9999999999997868E-3</v>
      </c>
      <c r="N12" s="3">
        <v>6564</v>
      </c>
      <c r="O12" s="6">
        <v>0.01</v>
      </c>
    </row>
    <row r="13" spans="1:17" x14ac:dyDescent="0.2">
      <c r="A13" s="7">
        <v>36755</v>
      </c>
      <c r="B13" s="20" t="s">
        <v>8</v>
      </c>
      <c r="C13" s="39" t="s">
        <v>14</v>
      </c>
      <c r="D13" s="21">
        <v>320145</v>
      </c>
      <c r="E13" s="3">
        <v>65644</v>
      </c>
      <c r="F13" s="4">
        <v>4.3</v>
      </c>
      <c r="G13" s="34">
        <f t="shared" si="0"/>
        <v>282269.2</v>
      </c>
      <c r="H13" s="33"/>
      <c r="I13" s="2">
        <v>320143</v>
      </c>
      <c r="J13" s="3">
        <v>65644</v>
      </c>
      <c r="K13" s="26">
        <v>4.29</v>
      </c>
      <c r="L13" s="34">
        <f t="shared" si="1"/>
        <v>281612.76</v>
      </c>
      <c r="M13" s="4">
        <f t="shared" si="2"/>
        <v>9.9999999999997868E-3</v>
      </c>
      <c r="N13" s="3">
        <v>65644</v>
      </c>
      <c r="O13" s="6">
        <v>0.01</v>
      </c>
    </row>
    <row r="14" spans="1:17" x14ac:dyDescent="0.2">
      <c r="A14" s="7">
        <v>36756</v>
      </c>
      <c r="B14" s="20" t="s">
        <v>8</v>
      </c>
      <c r="C14" s="39" t="s">
        <v>14</v>
      </c>
      <c r="D14" s="21">
        <v>320145</v>
      </c>
      <c r="E14" s="3">
        <v>84145</v>
      </c>
      <c r="F14" s="4">
        <v>4.4400000000000004</v>
      </c>
      <c r="G14" s="34">
        <f t="shared" si="0"/>
        <v>373603.80000000005</v>
      </c>
      <c r="H14" s="33"/>
      <c r="I14" s="2">
        <v>320143</v>
      </c>
      <c r="J14" s="3">
        <v>84145</v>
      </c>
      <c r="K14" s="26">
        <v>4.43</v>
      </c>
      <c r="L14" s="34">
        <f t="shared" si="1"/>
        <v>372762.35</v>
      </c>
      <c r="M14" s="4">
        <f t="shared" si="2"/>
        <v>1.0000000000000675E-2</v>
      </c>
      <c r="N14" s="3">
        <v>84145</v>
      </c>
      <c r="O14" s="6">
        <v>0.01</v>
      </c>
    </row>
    <row r="15" spans="1:17" x14ac:dyDescent="0.2">
      <c r="A15" s="7" t="s">
        <v>46</v>
      </c>
      <c r="B15" s="20" t="s">
        <v>8</v>
      </c>
      <c r="C15" s="39" t="s">
        <v>14</v>
      </c>
      <c r="D15" s="21">
        <v>320145</v>
      </c>
      <c r="E15" s="3">
        <v>253761</v>
      </c>
      <c r="F15" s="4">
        <v>4.45</v>
      </c>
      <c r="G15" s="34">
        <f t="shared" si="0"/>
        <v>1129236.45</v>
      </c>
      <c r="H15" s="33"/>
      <c r="I15" s="2">
        <v>320143</v>
      </c>
      <c r="J15" s="3">
        <v>253761</v>
      </c>
      <c r="K15" s="26">
        <v>4.4400000000000004</v>
      </c>
      <c r="L15" s="34">
        <f t="shared" si="1"/>
        <v>1126698.8400000001</v>
      </c>
      <c r="M15" s="4">
        <f t="shared" si="2"/>
        <v>9.9999999999997868E-3</v>
      </c>
      <c r="N15" s="3">
        <v>253761</v>
      </c>
      <c r="O15" s="6">
        <v>0.01</v>
      </c>
    </row>
    <row r="16" spans="1:17" x14ac:dyDescent="0.2">
      <c r="A16" s="7">
        <v>36760</v>
      </c>
      <c r="B16" s="20" t="s">
        <v>8</v>
      </c>
      <c r="C16" s="39" t="s">
        <v>14</v>
      </c>
      <c r="D16" s="21">
        <v>320145</v>
      </c>
      <c r="E16" s="3">
        <v>72037</v>
      </c>
      <c r="F16" s="4">
        <v>4.6100000000000003</v>
      </c>
      <c r="G16" s="34">
        <f t="shared" si="0"/>
        <v>332090.57</v>
      </c>
      <c r="H16" s="33"/>
      <c r="I16" s="2">
        <v>320143</v>
      </c>
      <c r="J16" s="3">
        <v>72037</v>
      </c>
      <c r="K16" s="26">
        <v>4.5999999999999996</v>
      </c>
      <c r="L16" s="34">
        <f t="shared" si="1"/>
        <v>331370.19999999995</v>
      </c>
      <c r="M16" s="4">
        <f t="shared" si="2"/>
        <v>1.0000000000000675E-2</v>
      </c>
      <c r="N16" s="3">
        <v>72037</v>
      </c>
      <c r="O16" s="6">
        <v>0.01</v>
      </c>
    </row>
    <row r="17" spans="1:16" x14ac:dyDescent="0.2">
      <c r="A17" s="7">
        <v>36761</v>
      </c>
      <c r="B17" s="20" t="s">
        <v>8</v>
      </c>
      <c r="C17" s="39" t="s">
        <v>14</v>
      </c>
      <c r="D17" s="21">
        <v>320145</v>
      </c>
      <c r="E17" s="3">
        <v>121038</v>
      </c>
      <c r="F17" s="4">
        <v>4.82</v>
      </c>
      <c r="G17" s="34">
        <f t="shared" si="0"/>
        <v>583403.16</v>
      </c>
      <c r="H17" s="33"/>
      <c r="I17" s="2">
        <v>320143</v>
      </c>
      <c r="J17" s="3">
        <v>121038</v>
      </c>
      <c r="K17" s="26">
        <v>4.8099999999999996</v>
      </c>
      <c r="L17" s="34">
        <f t="shared" si="1"/>
        <v>582192.77999999991</v>
      </c>
      <c r="M17" s="4">
        <f t="shared" si="2"/>
        <v>1.0000000000000675E-2</v>
      </c>
      <c r="N17" s="3">
        <v>121038</v>
      </c>
      <c r="O17" s="6">
        <v>0.01</v>
      </c>
    </row>
    <row r="18" spans="1:16" x14ac:dyDescent="0.2">
      <c r="A18" s="7">
        <v>36762</v>
      </c>
      <c r="B18" s="20" t="s">
        <v>8</v>
      </c>
      <c r="C18" s="39" t="s">
        <v>14</v>
      </c>
      <c r="D18" s="21">
        <v>320145</v>
      </c>
      <c r="E18" s="3">
        <v>91095</v>
      </c>
      <c r="F18" s="4">
        <v>4.7300000000000004</v>
      </c>
      <c r="G18" s="34">
        <f t="shared" si="0"/>
        <v>430879.35000000003</v>
      </c>
      <c r="H18" s="33"/>
      <c r="I18" s="2">
        <v>320143</v>
      </c>
      <c r="J18" s="3">
        <v>91095</v>
      </c>
      <c r="K18" s="26">
        <v>4.72</v>
      </c>
      <c r="L18" s="34">
        <f t="shared" si="1"/>
        <v>429968.39999999997</v>
      </c>
      <c r="M18" s="4">
        <f t="shared" si="2"/>
        <v>1.0000000000000675E-2</v>
      </c>
      <c r="N18" s="3">
        <v>91095</v>
      </c>
      <c r="O18" s="6">
        <v>0.01</v>
      </c>
    </row>
    <row r="19" spans="1:16" x14ac:dyDescent="0.2">
      <c r="A19" s="7">
        <v>36763</v>
      </c>
      <c r="B19" s="20" t="s">
        <v>8</v>
      </c>
      <c r="C19" s="39" t="s">
        <v>14</v>
      </c>
      <c r="D19" s="21">
        <v>320145</v>
      </c>
      <c r="E19" s="3">
        <v>106018</v>
      </c>
      <c r="F19" s="4">
        <v>4.5199999999999996</v>
      </c>
      <c r="G19" s="34">
        <f t="shared" si="0"/>
        <v>479201.35999999993</v>
      </c>
      <c r="H19" s="33"/>
      <c r="I19" s="2">
        <v>320143</v>
      </c>
      <c r="J19" s="3">
        <v>106018</v>
      </c>
      <c r="K19" s="26">
        <v>4.51</v>
      </c>
      <c r="L19" s="34">
        <f t="shared" si="1"/>
        <v>478141.18</v>
      </c>
      <c r="M19" s="4">
        <f t="shared" si="2"/>
        <v>9.9999999999997868E-3</v>
      </c>
      <c r="N19" s="3">
        <v>106018</v>
      </c>
      <c r="O19" s="6">
        <v>0.01</v>
      </c>
    </row>
    <row r="20" spans="1:16" x14ac:dyDescent="0.2">
      <c r="A20" s="7" t="s">
        <v>47</v>
      </c>
      <c r="B20" s="20" t="s">
        <v>8</v>
      </c>
      <c r="C20" s="39" t="s">
        <v>14</v>
      </c>
      <c r="D20" s="21">
        <v>320145</v>
      </c>
      <c r="E20" s="3">
        <v>320346</v>
      </c>
      <c r="F20" s="4">
        <v>4.62</v>
      </c>
      <c r="G20" s="34">
        <f t="shared" si="0"/>
        <v>1479998.52</v>
      </c>
      <c r="H20" s="33"/>
      <c r="I20" s="2">
        <v>320143</v>
      </c>
      <c r="J20" s="3">
        <v>320346</v>
      </c>
      <c r="K20" s="26">
        <v>4.6100000000000003</v>
      </c>
      <c r="L20" s="34">
        <f t="shared" si="1"/>
        <v>1476795.06</v>
      </c>
      <c r="M20" s="4">
        <f t="shared" si="2"/>
        <v>9.9999999999997868E-3</v>
      </c>
      <c r="N20" s="3">
        <v>320346</v>
      </c>
      <c r="O20" s="6">
        <v>0.01</v>
      </c>
    </row>
    <row r="21" spans="1:16" x14ac:dyDescent="0.2">
      <c r="A21" s="7">
        <v>36767</v>
      </c>
      <c r="B21" s="20" t="s">
        <v>8</v>
      </c>
      <c r="C21" s="39" t="s">
        <v>14</v>
      </c>
      <c r="D21" s="21">
        <v>320145</v>
      </c>
      <c r="E21" s="3">
        <v>26349</v>
      </c>
      <c r="F21" s="4">
        <v>4.71</v>
      </c>
      <c r="G21" s="34">
        <f t="shared" si="0"/>
        <v>124103.79</v>
      </c>
      <c r="H21" s="33"/>
      <c r="I21" s="2">
        <v>320143</v>
      </c>
      <c r="J21" s="3">
        <v>26349</v>
      </c>
      <c r="K21" s="26">
        <v>4.7</v>
      </c>
      <c r="L21" s="34">
        <f t="shared" si="1"/>
        <v>123840.3</v>
      </c>
      <c r="M21" s="4">
        <f t="shared" si="2"/>
        <v>9.9999999999997868E-3</v>
      </c>
      <c r="N21" s="3">
        <v>26349</v>
      </c>
      <c r="O21" s="6">
        <v>0.01</v>
      </c>
    </row>
    <row r="22" spans="1:16" x14ac:dyDescent="0.2">
      <c r="A22" s="7">
        <v>36768</v>
      </c>
      <c r="B22" s="20" t="s">
        <v>8</v>
      </c>
      <c r="C22" s="39" t="s">
        <v>14</v>
      </c>
      <c r="D22" s="21">
        <v>320145</v>
      </c>
      <c r="E22" s="3">
        <v>82715</v>
      </c>
      <c r="F22" s="4">
        <v>4.7300000000000004</v>
      </c>
      <c r="G22" s="34">
        <f t="shared" si="0"/>
        <v>391241.95</v>
      </c>
      <c r="H22" s="33"/>
      <c r="I22" s="2">
        <v>320143</v>
      </c>
      <c r="J22" s="3">
        <v>82715</v>
      </c>
      <c r="K22" s="26">
        <v>4.72</v>
      </c>
      <c r="L22" s="34">
        <f t="shared" si="1"/>
        <v>390414.8</v>
      </c>
      <c r="M22" s="4">
        <f t="shared" si="2"/>
        <v>1.0000000000000675E-2</v>
      </c>
      <c r="N22" s="3">
        <v>82715</v>
      </c>
      <c r="O22" s="6">
        <v>0.01</v>
      </c>
    </row>
    <row r="23" spans="1:16" x14ac:dyDescent="0.2">
      <c r="A23" s="7">
        <v>36769</v>
      </c>
      <c r="B23" s="20" t="s">
        <v>8</v>
      </c>
      <c r="C23" s="39" t="s">
        <v>14</v>
      </c>
      <c r="D23" s="21">
        <v>320145</v>
      </c>
      <c r="E23" s="3">
        <v>11614</v>
      </c>
      <c r="F23" s="4">
        <v>4.7</v>
      </c>
      <c r="G23" s="34">
        <f t="shared" si="0"/>
        <v>54585.8</v>
      </c>
      <c r="H23" s="33"/>
      <c r="I23" s="2">
        <v>320143</v>
      </c>
      <c r="J23" s="3">
        <v>11614</v>
      </c>
      <c r="K23" s="26">
        <v>4.6900000000000004</v>
      </c>
      <c r="L23" s="34">
        <f t="shared" si="1"/>
        <v>54469.66</v>
      </c>
      <c r="M23" s="4">
        <f t="shared" si="2"/>
        <v>9.9999999999997868E-3</v>
      </c>
      <c r="N23" s="3">
        <v>11614</v>
      </c>
      <c r="O23" s="6">
        <v>0.01</v>
      </c>
    </row>
    <row r="24" spans="1:16" x14ac:dyDescent="0.2">
      <c r="A24" s="7"/>
      <c r="B24" s="20" t="s">
        <v>22</v>
      </c>
      <c r="C24" s="39"/>
      <c r="D24" s="21"/>
      <c r="E24" s="108">
        <f>SUM(E3:E23)</f>
        <v>1796747</v>
      </c>
      <c r="F24" s="4"/>
      <c r="G24" s="34"/>
      <c r="H24" s="33"/>
      <c r="I24" s="2"/>
      <c r="J24" s="108">
        <f>SUM(J3:J23)</f>
        <v>1796747</v>
      </c>
      <c r="K24" s="26"/>
      <c r="L24" s="34"/>
      <c r="M24" s="4"/>
      <c r="N24" s="108">
        <f>SUM(N3:N23)</f>
        <v>1796747</v>
      </c>
      <c r="O24" s="6"/>
      <c r="P24" s="78" t="s">
        <v>162</v>
      </c>
    </row>
    <row r="25" spans="1:16" x14ac:dyDescent="0.2">
      <c r="A25" s="7">
        <v>36769</v>
      </c>
      <c r="B25" s="20"/>
      <c r="C25" s="39"/>
      <c r="D25" s="21"/>
      <c r="E25" s="22"/>
      <c r="F25" s="4"/>
      <c r="G25" s="34">
        <v>17967</v>
      </c>
      <c r="H25" s="33"/>
      <c r="I25" s="2"/>
      <c r="J25" s="22"/>
      <c r="K25" s="26"/>
      <c r="L25" s="34"/>
      <c r="M25" s="4"/>
      <c r="N25" s="22"/>
      <c r="O25" s="6"/>
      <c r="P25" s="1" t="s">
        <v>165</v>
      </c>
    </row>
    <row r="26" spans="1:16" x14ac:dyDescent="0.2">
      <c r="A26" s="7"/>
      <c r="B26" s="20"/>
      <c r="C26" s="39"/>
      <c r="D26" s="21"/>
      <c r="E26" s="3"/>
      <c r="F26" s="4"/>
      <c r="G26" s="34"/>
      <c r="H26" s="33"/>
      <c r="I26" s="2"/>
      <c r="J26" s="3"/>
      <c r="K26" s="26"/>
      <c r="L26" s="34"/>
      <c r="M26" s="4"/>
      <c r="N26" s="3"/>
      <c r="O26" s="6"/>
    </row>
    <row r="27" spans="1:16" x14ac:dyDescent="0.2">
      <c r="A27" s="7">
        <v>36740</v>
      </c>
      <c r="B27" s="20" t="s">
        <v>18</v>
      </c>
      <c r="C27" s="39" t="s">
        <v>13</v>
      </c>
      <c r="D27" s="21">
        <v>255905</v>
      </c>
      <c r="E27" s="3">
        <v>328</v>
      </c>
      <c r="F27" s="4">
        <v>3.85</v>
      </c>
      <c r="G27" s="34">
        <f t="shared" ref="G27:G35" si="3">E27*F27</f>
        <v>1262.8</v>
      </c>
      <c r="H27" s="33"/>
      <c r="I27" s="2"/>
      <c r="J27" s="3"/>
      <c r="K27" s="26"/>
      <c r="L27" s="34"/>
      <c r="M27" s="4">
        <f t="shared" ref="M27:M38" si="4">F27-K27</f>
        <v>3.85</v>
      </c>
      <c r="N27" s="3"/>
      <c r="O27" s="6"/>
    </row>
    <row r="28" spans="1:16" x14ac:dyDescent="0.2">
      <c r="A28" s="7">
        <v>36754</v>
      </c>
      <c r="B28" s="20" t="s">
        <v>18</v>
      </c>
      <c r="C28" s="39" t="s">
        <v>13</v>
      </c>
      <c r="D28" s="21">
        <v>255905</v>
      </c>
      <c r="E28" s="3">
        <v>2254</v>
      </c>
      <c r="F28" s="4">
        <v>4.4400000000000004</v>
      </c>
      <c r="G28" s="34">
        <f t="shared" si="3"/>
        <v>10007.76</v>
      </c>
      <c r="H28" s="33"/>
      <c r="I28" s="2"/>
      <c r="J28" s="3"/>
      <c r="K28" s="26"/>
      <c r="L28" s="34"/>
      <c r="M28" s="4">
        <f t="shared" si="4"/>
        <v>4.4400000000000004</v>
      </c>
      <c r="N28" s="3"/>
      <c r="O28" s="6"/>
    </row>
    <row r="29" spans="1:16" x14ac:dyDescent="0.2">
      <c r="A29" s="7" t="s">
        <v>48</v>
      </c>
      <c r="B29" s="20" t="s">
        <v>18</v>
      </c>
      <c r="C29" s="39" t="s">
        <v>14</v>
      </c>
      <c r="D29" s="21">
        <v>255905</v>
      </c>
      <c r="E29" s="3">
        <v>12289</v>
      </c>
      <c r="F29" s="4">
        <v>3.85</v>
      </c>
      <c r="G29" s="34">
        <f t="shared" si="3"/>
        <v>47312.65</v>
      </c>
      <c r="H29" s="33"/>
      <c r="I29" s="2"/>
      <c r="J29" s="3"/>
      <c r="K29" s="26"/>
      <c r="L29" s="34"/>
      <c r="M29" s="4">
        <f t="shared" si="4"/>
        <v>3.85</v>
      </c>
      <c r="N29" s="3"/>
      <c r="O29" s="6"/>
    </row>
    <row r="30" spans="1:16" x14ac:dyDescent="0.2">
      <c r="A30" s="7">
        <v>36741</v>
      </c>
      <c r="B30" s="20" t="s">
        <v>18</v>
      </c>
      <c r="C30" s="39" t="s">
        <v>14</v>
      </c>
      <c r="D30" s="21">
        <v>255905</v>
      </c>
      <c r="E30" s="3">
        <v>232</v>
      </c>
      <c r="F30" s="4">
        <v>4.17</v>
      </c>
      <c r="G30" s="34">
        <f t="shared" si="3"/>
        <v>967.43999999999994</v>
      </c>
      <c r="H30" s="33"/>
      <c r="I30" s="2"/>
      <c r="J30" s="3"/>
      <c r="K30" s="26"/>
      <c r="L30" s="34"/>
      <c r="M30" s="4">
        <f t="shared" si="4"/>
        <v>4.17</v>
      </c>
      <c r="N30" s="3"/>
      <c r="O30" s="6"/>
    </row>
    <row r="31" spans="1:16" x14ac:dyDescent="0.2">
      <c r="A31" s="7" t="s">
        <v>44</v>
      </c>
      <c r="B31" s="20" t="s">
        <v>18</v>
      </c>
      <c r="C31" s="39" t="s">
        <v>14</v>
      </c>
      <c r="D31" s="21">
        <v>255905</v>
      </c>
      <c r="E31" s="3">
        <v>1542</v>
      </c>
      <c r="F31" s="4">
        <v>4.3099999999999996</v>
      </c>
      <c r="G31" s="34">
        <f t="shared" si="3"/>
        <v>6646.0199999999995</v>
      </c>
      <c r="H31" s="33"/>
      <c r="I31" s="2"/>
      <c r="J31" s="3"/>
      <c r="K31" s="26"/>
      <c r="L31" s="34"/>
      <c r="M31" s="4">
        <f t="shared" si="4"/>
        <v>4.3099999999999996</v>
      </c>
      <c r="N31" s="3"/>
      <c r="O31" s="6"/>
    </row>
    <row r="32" spans="1:16" x14ac:dyDescent="0.2">
      <c r="A32" s="7">
        <v>36747</v>
      </c>
      <c r="B32" s="20" t="s">
        <v>18</v>
      </c>
      <c r="C32" s="39" t="s">
        <v>14</v>
      </c>
      <c r="D32" s="21">
        <v>255905</v>
      </c>
      <c r="E32" s="3">
        <v>3</v>
      </c>
      <c r="F32" s="4">
        <v>4.55</v>
      </c>
      <c r="G32" s="34">
        <f t="shared" si="3"/>
        <v>13.649999999999999</v>
      </c>
      <c r="H32" s="33"/>
      <c r="I32" s="2"/>
      <c r="J32" s="3"/>
      <c r="K32" s="26"/>
      <c r="L32" s="34"/>
      <c r="M32" s="4">
        <f t="shared" si="4"/>
        <v>4.55</v>
      </c>
      <c r="N32" s="3"/>
      <c r="O32" s="6"/>
    </row>
    <row r="33" spans="1:16" x14ac:dyDescent="0.2">
      <c r="A33" s="7" t="s">
        <v>49</v>
      </c>
      <c r="B33" s="20" t="s">
        <v>18</v>
      </c>
      <c r="C33" s="39" t="s">
        <v>14</v>
      </c>
      <c r="D33" s="21">
        <v>255905</v>
      </c>
      <c r="E33" s="3">
        <v>815</v>
      </c>
      <c r="F33" s="4">
        <v>4.4850000000000003</v>
      </c>
      <c r="G33" s="34">
        <f t="shared" si="3"/>
        <v>3655.2750000000001</v>
      </c>
      <c r="H33" s="33"/>
      <c r="I33" s="2"/>
      <c r="J33" s="3"/>
      <c r="K33" s="26"/>
      <c r="L33" s="34"/>
      <c r="M33" s="4">
        <f t="shared" si="4"/>
        <v>4.4850000000000003</v>
      </c>
      <c r="N33" s="3"/>
      <c r="O33" s="6"/>
    </row>
    <row r="34" spans="1:16" x14ac:dyDescent="0.2">
      <c r="A34" s="7" t="s">
        <v>50</v>
      </c>
      <c r="B34" s="20" t="s">
        <v>18</v>
      </c>
      <c r="C34" s="39" t="s">
        <v>14</v>
      </c>
      <c r="D34" s="21">
        <v>255905</v>
      </c>
      <c r="E34" s="3">
        <v>10295</v>
      </c>
      <c r="F34" s="4">
        <v>4.4400000000000004</v>
      </c>
      <c r="G34" s="34">
        <f t="shared" si="3"/>
        <v>45709.8</v>
      </c>
      <c r="H34" s="33"/>
      <c r="I34" s="2"/>
      <c r="J34" s="3"/>
      <c r="K34" s="26"/>
      <c r="L34" s="34"/>
      <c r="M34" s="4">
        <f t="shared" si="4"/>
        <v>4.4400000000000004</v>
      </c>
      <c r="N34" s="3"/>
      <c r="O34" s="6"/>
    </row>
    <row r="35" spans="1:16" x14ac:dyDescent="0.2">
      <c r="A35" s="7">
        <v>36760</v>
      </c>
      <c r="B35" s="20" t="s">
        <v>18</v>
      </c>
      <c r="C35" s="39" t="s">
        <v>14</v>
      </c>
      <c r="D35" s="21">
        <v>255905</v>
      </c>
      <c r="E35" s="3">
        <v>3457</v>
      </c>
      <c r="F35" s="4">
        <v>4.6399999999999997</v>
      </c>
      <c r="G35" s="34">
        <f t="shared" si="3"/>
        <v>16040.48</v>
      </c>
      <c r="H35" s="33"/>
      <c r="I35" s="2"/>
      <c r="J35" s="3"/>
      <c r="K35" s="26"/>
      <c r="L35" s="34"/>
      <c r="M35" s="4">
        <f t="shared" si="4"/>
        <v>4.6399999999999997</v>
      </c>
      <c r="N35" s="3"/>
      <c r="O35" s="6"/>
    </row>
    <row r="36" spans="1:16" x14ac:dyDescent="0.2">
      <c r="A36" s="7" t="s">
        <v>51</v>
      </c>
      <c r="B36" s="20" t="s">
        <v>18</v>
      </c>
      <c r="C36" s="39" t="s">
        <v>14</v>
      </c>
      <c r="D36" s="21">
        <v>255905</v>
      </c>
      <c r="E36" s="3">
        <v>880</v>
      </c>
      <c r="F36" s="4">
        <v>4.4800000000000004</v>
      </c>
      <c r="G36" s="34">
        <f>E35*F36</f>
        <v>15487.36</v>
      </c>
      <c r="H36" s="33"/>
      <c r="I36" s="2"/>
      <c r="J36" s="3"/>
      <c r="K36" s="26"/>
      <c r="L36" s="34"/>
      <c r="M36" s="4">
        <f t="shared" si="4"/>
        <v>4.4800000000000004</v>
      </c>
      <c r="N36" s="3"/>
      <c r="O36" s="6"/>
    </row>
    <row r="37" spans="1:16" x14ac:dyDescent="0.2">
      <c r="A37" s="7">
        <v>36768</v>
      </c>
      <c r="B37" s="20" t="s">
        <v>18</v>
      </c>
      <c r="C37" s="39" t="s">
        <v>14</v>
      </c>
      <c r="D37" s="21">
        <v>255905</v>
      </c>
      <c r="E37" s="3">
        <v>4293</v>
      </c>
      <c r="F37" s="4">
        <v>4.6500000000000004</v>
      </c>
      <c r="G37" s="34">
        <f>E36*F37</f>
        <v>4092.0000000000005</v>
      </c>
      <c r="H37" s="33"/>
      <c r="I37" s="2"/>
      <c r="J37" s="3"/>
      <c r="K37" s="26"/>
      <c r="L37" s="34"/>
      <c r="M37" s="4">
        <f t="shared" si="4"/>
        <v>4.6500000000000004</v>
      </c>
      <c r="N37" s="3"/>
      <c r="O37" s="6"/>
    </row>
    <row r="38" spans="1:16" x14ac:dyDescent="0.2">
      <c r="A38" s="7">
        <v>36769</v>
      </c>
      <c r="B38" s="20" t="s">
        <v>18</v>
      </c>
      <c r="C38" s="39" t="s">
        <v>14</v>
      </c>
      <c r="D38" s="21">
        <v>255905</v>
      </c>
      <c r="E38" s="3">
        <v>2494</v>
      </c>
      <c r="F38" s="4">
        <v>4.68</v>
      </c>
      <c r="G38" s="34">
        <f>E37*F38</f>
        <v>20091.239999999998</v>
      </c>
      <c r="H38" s="33"/>
      <c r="I38" s="2"/>
      <c r="J38" s="3"/>
      <c r="K38" s="26"/>
      <c r="L38" s="34"/>
      <c r="M38" s="4">
        <f t="shared" si="4"/>
        <v>4.68</v>
      </c>
      <c r="N38" s="3"/>
      <c r="O38" s="6"/>
    </row>
    <row r="39" spans="1:16" x14ac:dyDescent="0.2">
      <c r="A39" s="7"/>
      <c r="B39" s="20" t="s">
        <v>22</v>
      </c>
      <c r="C39" s="39"/>
      <c r="D39" s="21"/>
      <c r="E39" s="108">
        <f>SUM(E27:E38)</f>
        <v>38882</v>
      </c>
      <c r="F39" s="4"/>
      <c r="G39" s="34"/>
      <c r="H39" s="33"/>
      <c r="I39" s="2"/>
      <c r="J39" s="3"/>
      <c r="K39" s="26"/>
      <c r="L39" s="34"/>
      <c r="M39" s="4"/>
      <c r="N39" s="3"/>
      <c r="O39" s="6"/>
      <c r="P39" s="78" t="s">
        <v>163</v>
      </c>
    </row>
    <row r="41" spans="1:16" x14ac:dyDescent="0.2">
      <c r="P41" s="78" t="s">
        <v>164</v>
      </c>
    </row>
  </sheetData>
  <mergeCells count="2">
    <mergeCell ref="C1:G1"/>
    <mergeCell ref="H1:L1"/>
  </mergeCells>
  <phoneticPr fontId="0" type="noConversion"/>
  <printOptions horizontalCentered="1" verticalCentered="1" gridLines="1"/>
  <pageMargins left="0" right="0" top="0.8" bottom="0.5" header="0.5" footer="0.5"/>
  <pageSetup paperSize="5" scale="95" orientation="landscape" r:id="rId1"/>
  <headerFooter alignWithMargins="0">
    <oddHeader>&amp;C&amp;"Arial,Bold"&amp;16Northern Illinois Gas Company</oddHeader>
    <oddFooter>&amp;R&amp;A   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zoomScale="80" workbookViewId="0">
      <selection activeCell="P4" sqref="P4"/>
    </sheetView>
  </sheetViews>
  <sheetFormatPr defaultRowHeight="11.25" x14ac:dyDescent="0.2"/>
  <cols>
    <col min="1" max="1" width="7.7109375" style="58" bestFit="1" customWidth="1"/>
    <col min="2" max="2" width="8.5703125" style="2" bestFit="1" customWidth="1"/>
    <col min="3" max="3" width="6" style="2" bestFit="1" customWidth="1"/>
    <col min="4" max="4" width="7.140625" style="1" bestFit="1" customWidth="1"/>
    <col min="5" max="5" width="8.7109375" style="1" bestFit="1" customWidth="1"/>
    <col min="6" max="6" width="6.42578125" style="1" bestFit="1" customWidth="1"/>
    <col min="7" max="7" width="10.5703125" style="59" bestFit="1" customWidth="1"/>
    <col min="8" max="8" width="7" style="2" bestFit="1" customWidth="1"/>
    <col min="9" max="9" width="6.5703125" style="1" bestFit="1" customWidth="1"/>
    <col min="10" max="10" width="8.7109375" style="1" bestFit="1" customWidth="1"/>
    <col min="11" max="11" width="7.42578125" style="60" bestFit="1" customWidth="1"/>
    <col min="12" max="12" width="11.85546875" style="6" customWidth="1"/>
    <col min="13" max="13" width="7.28515625" style="1" bestFit="1" customWidth="1"/>
    <col min="14" max="14" width="9.140625" style="1"/>
    <col min="15" max="15" width="7.7109375" style="80" bestFit="1" customWidth="1"/>
    <col min="16" max="16" width="23.28515625" style="1" customWidth="1"/>
    <col min="17" max="17" width="26.85546875" style="30" customWidth="1"/>
    <col min="18" max="16384" width="9.140625" style="1"/>
  </cols>
  <sheetData>
    <row r="1" spans="1:17" ht="33.75" x14ac:dyDescent="0.2">
      <c r="A1" s="7"/>
      <c r="B1" s="2" t="s">
        <v>6</v>
      </c>
      <c r="C1" s="181" t="s">
        <v>1</v>
      </c>
      <c r="D1" s="182"/>
      <c r="E1" s="182"/>
      <c r="F1" s="182"/>
      <c r="G1" s="183"/>
      <c r="H1" s="181" t="s">
        <v>5</v>
      </c>
      <c r="I1" s="182"/>
      <c r="J1" s="182"/>
      <c r="K1" s="182"/>
      <c r="L1" s="183"/>
      <c r="M1" s="4" t="s">
        <v>9</v>
      </c>
      <c r="N1" s="8" t="s">
        <v>10</v>
      </c>
      <c r="O1" s="26"/>
      <c r="P1" s="2"/>
      <c r="Q1" s="32" t="s">
        <v>57</v>
      </c>
    </row>
    <row r="2" spans="1:17" s="2" customFormat="1" x14ac:dyDescent="0.2">
      <c r="A2" s="9" t="s">
        <v>0</v>
      </c>
      <c r="B2" s="10" t="s">
        <v>7</v>
      </c>
      <c r="C2" s="38" t="s">
        <v>12</v>
      </c>
      <c r="D2" s="10" t="s">
        <v>2</v>
      </c>
      <c r="E2" s="11" t="s">
        <v>3</v>
      </c>
      <c r="F2" s="12" t="s">
        <v>4</v>
      </c>
      <c r="G2" s="52" t="s">
        <v>22</v>
      </c>
      <c r="H2" s="36" t="s">
        <v>12</v>
      </c>
      <c r="I2" s="10" t="s">
        <v>2</v>
      </c>
      <c r="J2" s="11" t="s">
        <v>3</v>
      </c>
      <c r="K2" s="55" t="s">
        <v>4</v>
      </c>
      <c r="L2" s="13" t="s">
        <v>22</v>
      </c>
      <c r="M2" s="49"/>
      <c r="N2" s="11" t="s">
        <v>3</v>
      </c>
      <c r="O2" s="27" t="s">
        <v>4</v>
      </c>
      <c r="P2" s="10" t="s">
        <v>11</v>
      </c>
      <c r="Q2" s="31" t="s">
        <v>55</v>
      </c>
    </row>
    <row r="3" spans="1:17" x14ac:dyDescent="0.2">
      <c r="A3" s="19" t="s">
        <v>58</v>
      </c>
      <c r="B3" s="21" t="s">
        <v>8</v>
      </c>
      <c r="C3" s="37" t="s">
        <v>13</v>
      </c>
      <c r="D3" s="21">
        <v>255905</v>
      </c>
      <c r="E3" s="22">
        <v>831</v>
      </c>
      <c r="F3" s="23">
        <v>4.88</v>
      </c>
      <c r="G3" s="51">
        <f t="shared" ref="G3:G24" si="0">E3*F3</f>
        <v>4055.2799999999997</v>
      </c>
      <c r="H3" s="33" t="s">
        <v>14</v>
      </c>
      <c r="I3" s="21">
        <v>257324</v>
      </c>
      <c r="J3" s="22">
        <v>831</v>
      </c>
      <c r="K3" s="56">
        <v>4.88</v>
      </c>
      <c r="L3" s="34">
        <f t="shared" ref="L3:L24" si="1">J3*K3</f>
        <v>4055.2799999999997</v>
      </c>
      <c r="M3" s="4">
        <f t="shared" ref="M3:M24" si="2">F3-K3</f>
        <v>0</v>
      </c>
      <c r="N3" s="22">
        <v>831</v>
      </c>
      <c r="O3" s="121">
        <v>2.5000000000000001E-3</v>
      </c>
      <c r="P3" s="20" t="s">
        <v>182</v>
      </c>
      <c r="Q3" s="31" t="s">
        <v>56</v>
      </c>
    </row>
    <row r="4" spans="1:17" x14ac:dyDescent="0.2">
      <c r="A4" s="7">
        <v>36770</v>
      </c>
      <c r="B4" s="21" t="s">
        <v>8</v>
      </c>
      <c r="C4" s="37" t="s">
        <v>14</v>
      </c>
      <c r="D4" s="21">
        <v>359365</v>
      </c>
      <c r="E4" s="3">
        <v>83119</v>
      </c>
      <c r="F4" s="4">
        <v>4.8650000000000002</v>
      </c>
      <c r="G4" s="51">
        <f t="shared" si="0"/>
        <v>404373.935</v>
      </c>
      <c r="H4" s="33" t="s">
        <v>13</v>
      </c>
      <c r="I4" s="21">
        <v>359362</v>
      </c>
      <c r="J4" s="22">
        <v>83119</v>
      </c>
      <c r="K4" s="56">
        <v>4.8600000000000003</v>
      </c>
      <c r="L4" s="34">
        <f t="shared" si="1"/>
        <v>403958.34</v>
      </c>
      <c r="M4" s="4">
        <f t="shared" si="2"/>
        <v>4.9999999999998934E-3</v>
      </c>
      <c r="N4" s="3">
        <v>83119</v>
      </c>
      <c r="O4" s="121">
        <v>2.5000000000000001E-3</v>
      </c>
      <c r="Q4" s="47" t="s">
        <v>62</v>
      </c>
    </row>
    <row r="5" spans="1:17" x14ac:dyDescent="0.2">
      <c r="A5" s="7" t="s">
        <v>52</v>
      </c>
      <c r="B5" s="21" t="s">
        <v>8</v>
      </c>
      <c r="C5" s="37" t="s">
        <v>14</v>
      </c>
      <c r="D5" s="21">
        <v>359365</v>
      </c>
      <c r="E5" s="3">
        <v>628964</v>
      </c>
      <c r="F5" s="4">
        <v>4.7949999999999999</v>
      </c>
      <c r="G5" s="51">
        <f t="shared" si="0"/>
        <v>3015882.38</v>
      </c>
      <c r="H5" s="33" t="s">
        <v>13</v>
      </c>
      <c r="I5" s="2">
        <v>359362</v>
      </c>
      <c r="J5" s="3">
        <v>628964</v>
      </c>
      <c r="K5" s="54">
        <v>4.79</v>
      </c>
      <c r="L5" s="34">
        <f t="shared" si="1"/>
        <v>3012737.56</v>
      </c>
      <c r="M5" s="4">
        <f t="shared" si="2"/>
        <v>4.9999999999998934E-3</v>
      </c>
      <c r="N5" s="3">
        <v>628964</v>
      </c>
      <c r="O5" s="121">
        <v>2.5000000000000001E-3</v>
      </c>
    </row>
    <row r="6" spans="1:17" x14ac:dyDescent="0.2">
      <c r="A6" s="40">
        <v>36775</v>
      </c>
      <c r="B6" s="41" t="s">
        <v>8</v>
      </c>
      <c r="C6" s="61" t="s">
        <v>14</v>
      </c>
      <c r="D6" s="41">
        <v>359365</v>
      </c>
      <c r="E6" s="42">
        <v>95313</v>
      </c>
      <c r="F6" s="43">
        <v>4.915</v>
      </c>
      <c r="G6" s="53">
        <f t="shared" si="0"/>
        <v>468463.39500000002</v>
      </c>
      <c r="H6" s="45" t="s">
        <v>13</v>
      </c>
      <c r="I6" s="41">
        <v>359362</v>
      </c>
      <c r="J6" s="42">
        <v>95313</v>
      </c>
      <c r="K6" s="57">
        <v>4.91</v>
      </c>
      <c r="L6" s="44">
        <f t="shared" si="1"/>
        <v>467986.83</v>
      </c>
      <c r="M6" s="4">
        <f t="shared" si="2"/>
        <v>4.9999999999998934E-3</v>
      </c>
      <c r="N6" s="3">
        <v>95313</v>
      </c>
      <c r="O6" s="121">
        <v>2.5000000000000001E-3</v>
      </c>
    </row>
    <row r="7" spans="1:17" x14ac:dyDescent="0.2">
      <c r="A7" s="40">
        <v>36776</v>
      </c>
      <c r="B7" s="41" t="s">
        <v>8</v>
      </c>
      <c r="C7" s="61" t="s">
        <v>14</v>
      </c>
      <c r="D7" s="41">
        <v>359365</v>
      </c>
      <c r="E7" s="42">
        <v>59372</v>
      </c>
      <c r="F7" s="43">
        <v>5.0149999999999997</v>
      </c>
      <c r="G7" s="53">
        <f t="shared" si="0"/>
        <v>297750.57999999996</v>
      </c>
      <c r="H7" s="45" t="s">
        <v>13</v>
      </c>
      <c r="I7" s="46">
        <v>359362</v>
      </c>
      <c r="J7" s="42">
        <v>59372</v>
      </c>
      <c r="K7" s="57">
        <v>5.01</v>
      </c>
      <c r="L7" s="44">
        <f t="shared" si="1"/>
        <v>297453.71999999997</v>
      </c>
      <c r="M7" s="4">
        <f t="shared" si="2"/>
        <v>4.9999999999998934E-3</v>
      </c>
      <c r="N7" s="3">
        <v>59372</v>
      </c>
      <c r="O7" s="121">
        <v>2.5000000000000001E-3</v>
      </c>
    </row>
    <row r="8" spans="1:17" x14ac:dyDescent="0.2">
      <c r="A8" s="40">
        <v>36777</v>
      </c>
      <c r="B8" s="41" t="s">
        <v>8</v>
      </c>
      <c r="C8" s="61" t="s">
        <v>14</v>
      </c>
      <c r="D8" s="41">
        <v>359365</v>
      </c>
      <c r="E8" s="42">
        <v>117600</v>
      </c>
      <c r="F8" s="43">
        <v>4.9550000000000001</v>
      </c>
      <c r="G8" s="53">
        <f t="shared" si="0"/>
        <v>582708</v>
      </c>
      <c r="H8" s="45" t="s">
        <v>13</v>
      </c>
      <c r="I8" s="41">
        <v>359362</v>
      </c>
      <c r="J8" s="42">
        <v>117600</v>
      </c>
      <c r="K8" s="57">
        <v>4.95</v>
      </c>
      <c r="L8" s="44">
        <f t="shared" si="1"/>
        <v>582120</v>
      </c>
      <c r="M8" s="4">
        <f t="shared" si="2"/>
        <v>4.9999999999998934E-3</v>
      </c>
      <c r="N8" s="3">
        <v>117600</v>
      </c>
      <c r="O8" s="121">
        <v>2.5000000000000001E-3</v>
      </c>
    </row>
    <row r="9" spans="1:17" x14ac:dyDescent="0.2">
      <c r="A9" s="40" t="s">
        <v>53</v>
      </c>
      <c r="B9" s="41" t="s">
        <v>8</v>
      </c>
      <c r="C9" s="61" t="s">
        <v>14</v>
      </c>
      <c r="D9" s="41">
        <v>359365</v>
      </c>
      <c r="E9" s="42">
        <v>244176</v>
      </c>
      <c r="F9" s="43">
        <v>4.8949999999999996</v>
      </c>
      <c r="G9" s="53">
        <f t="shared" si="0"/>
        <v>1195241.5199999998</v>
      </c>
      <c r="H9" s="45" t="s">
        <v>13</v>
      </c>
      <c r="I9" s="46">
        <v>359362</v>
      </c>
      <c r="J9" s="42">
        <v>244176</v>
      </c>
      <c r="K9" s="57">
        <v>4.8899999999999997</v>
      </c>
      <c r="L9" s="44">
        <f t="shared" si="1"/>
        <v>1194020.6399999999</v>
      </c>
      <c r="M9" s="4">
        <f t="shared" si="2"/>
        <v>4.9999999999998934E-3</v>
      </c>
      <c r="N9" s="3">
        <v>244176</v>
      </c>
      <c r="O9" s="121">
        <v>2.5000000000000001E-3</v>
      </c>
    </row>
    <row r="10" spans="1:17" x14ac:dyDescent="0.2">
      <c r="A10" s="40">
        <v>36781</v>
      </c>
      <c r="B10" s="41" t="s">
        <v>8</v>
      </c>
      <c r="C10" s="61" t="s">
        <v>14</v>
      </c>
      <c r="D10" s="41">
        <v>359365</v>
      </c>
      <c r="E10" s="42">
        <v>114843</v>
      </c>
      <c r="F10" s="43">
        <v>5.0949999999999998</v>
      </c>
      <c r="G10" s="53">
        <f t="shared" si="0"/>
        <v>585125.08499999996</v>
      </c>
      <c r="H10" s="45" t="s">
        <v>13</v>
      </c>
      <c r="I10" s="41">
        <v>359362</v>
      </c>
      <c r="J10" s="42">
        <v>114843</v>
      </c>
      <c r="K10" s="57">
        <v>5.09</v>
      </c>
      <c r="L10" s="44">
        <f t="shared" si="1"/>
        <v>584550.87</v>
      </c>
      <c r="M10" s="4">
        <f t="shared" si="2"/>
        <v>4.9999999999998934E-3</v>
      </c>
      <c r="N10" s="3">
        <v>114843</v>
      </c>
      <c r="O10" s="121">
        <v>2.5000000000000001E-3</v>
      </c>
    </row>
    <row r="11" spans="1:17" x14ac:dyDescent="0.2">
      <c r="A11" s="40">
        <v>36782</v>
      </c>
      <c r="B11" s="41" t="s">
        <v>8</v>
      </c>
      <c r="C11" s="61" t="s">
        <v>14</v>
      </c>
      <c r="D11" s="41">
        <v>359365</v>
      </c>
      <c r="E11" s="42">
        <v>94087</v>
      </c>
      <c r="F11" s="43">
        <v>5.125</v>
      </c>
      <c r="G11" s="53">
        <f t="shared" si="0"/>
        <v>482195.875</v>
      </c>
      <c r="H11" s="45" t="s">
        <v>13</v>
      </c>
      <c r="I11" s="46">
        <v>359362</v>
      </c>
      <c r="J11" s="42">
        <v>94087</v>
      </c>
      <c r="K11" s="57">
        <v>5.12</v>
      </c>
      <c r="L11" s="44">
        <f t="shared" si="1"/>
        <v>481725.44</v>
      </c>
      <c r="M11" s="4">
        <f t="shared" si="2"/>
        <v>4.9999999999998934E-3</v>
      </c>
      <c r="N11" s="3">
        <v>94087</v>
      </c>
      <c r="O11" s="121">
        <v>2.5000000000000001E-3</v>
      </c>
    </row>
    <row r="12" spans="1:17" x14ac:dyDescent="0.2">
      <c r="A12" s="40">
        <v>36783</v>
      </c>
      <c r="B12" s="41" t="s">
        <v>8</v>
      </c>
      <c r="C12" s="61" t="s">
        <v>14</v>
      </c>
      <c r="D12" s="41">
        <v>359365</v>
      </c>
      <c r="E12" s="42">
        <v>80847</v>
      </c>
      <c r="F12" s="43">
        <v>5.2050000000000001</v>
      </c>
      <c r="G12" s="53">
        <f t="shared" si="0"/>
        <v>420808.63500000001</v>
      </c>
      <c r="H12" s="45" t="s">
        <v>13</v>
      </c>
      <c r="I12" s="41">
        <v>359362</v>
      </c>
      <c r="J12" s="42">
        <v>80847</v>
      </c>
      <c r="K12" s="57">
        <v>5.2</v>
      </c>
      <c r="L12" s="44">
        <f t="shared" si="1"/>
        <v>420404.4</v>
      </c>
      <c r="M12" s="4">
        <f t="shared" si="2"/>
        <v>4.9999999999998934E-3</v>
      </c>
      <c r="N12" s="3">
        <v>80847</v>
      </c>
      <c r="O12" s="121">
        <v>2.5000000000000001E-3</v>
      </c>
    </row>
    <row r="13" spans="1:17" x14ac:dyDescent="0.2">
      <c r="A13" s="7">
        <v>36784</v>
      </c>
      <c r="B13" s="21" t="s">
        <v>8</v>
      </c>
      <c r="C13" s="37" t="s">
        <v>14</v>
      </c>
      <c r="D13" s="21">
        <v>359365</v>
      </c>
      <c r="E13" s="3">
        <v>90945</v>
      </c>
      <c r="F13" s="4">
        <v>5.2149999999999999</v>
      </c>
      <c r="G13" s="51">
        <f t="shared" si="0"/>
        <v>474278.17499999999</v>
      </c>
      <c r="H13" s="33" t="s">
        <v>13</v>
      </c>
      <c r="I13" s="2">
        <v>359362</v>
      </c>
      <c r="J13" s="3">
        <v>90945</v>
      </c>
      <c r="K13" s="54">
        <v>5.21</v>
      </c>
      <c r="L13" s="34">
        <f t="shared" si="1"/>
        <v>473823.45</v>
      </c>
      <c r="M13" s="4">
        <f t="shared" si="2"/>
        <v>4.9999999999998934E-3</v>
      </c>
      <c r="N13" s="3">
        <v>90945</v>
      </c>
      <c r="O13" s="121">
        <v>2.5000000000000001E-3</v>
      </c>
    </row>
    <row r="14" spans="1:17" x14ac:dyDescent="0.2">
      <c r="A14" s="7" t="s">
        <v>54</v>
      </c>
      <c r="B14" s="21" t="s">
        <v>8</v>
      </c>
      <c r="C14" s="37" t="s">
        <v>14</v>
      </c>
      <c r="D14" s="21">
        <v>359365</v>
      </c>
      <c r="E14" s="3">
        <v>371481</v>
      </c>
      <c r="F14" s="4">
        <v>5.415</v>
      </c>
      <c r="G14" s="51">
        <f t="shared" si="0"/>
        <v>2011569.615</v>
      </c>
      <c r="H14" s="33" t="s">
        <v>13</v>
      </c>
      <c r="I14" s="21">
        <v>359362</v>
      </c>
      <c r="J14" s="3">
        <v>371481</v>
      </c>
      <c r="K14" s="54">
        <v>5.4</v>
      </c>
      <c r="L14" s="34">
        <f t="shared" si="1"/>
        <v>2005997.4000000001</v>
      </c>
      <c r="M14" s="4">
        <f t="shared" si="2"/>
        <v>1.499999999999968E-2</v>
      </c>
      <c r="N14" s="3">
        <v>371481</v>
      </c>
      <c r="O14" s="121">
        <v>2.5000000000000001E-3</v>
      </c>
    </row>
    <row r="15" spans="1:17" x14ac:dyDescent="0.2">
      <c r="A15" s="7">
        <v>36788</v>
      </c>
      <c r="B15" s="21" t="s">
        <v>8</v>
      </c>
      <c r="C15" s="37" t="s">
        <v>14</v>
      </c>
      <c r="D15" s="21">
        <v>359365</v>
      </c>
      <c r="E15" s="3">
        <v>61632</v>
      </c>
      <c r="F15" s="4">
        <v>5.2149999999999999</v>
      </c>
      <c r="G15" s="51">
        <f t="shared" si="0"/>
        <v>321410.88</v>
      </c>
      <c r="H15" s="33" t="s">
        <v>13</v>
      </c>
      <c r="I15" s="2">
        <v>359362</v>
      </c>
      <c r="J15" s="3">
        <v>61632</v>
      </c>
      <c r="K15" s="54">
        <v>5.21</v>
      </c>
      <c r="L15" s="34">
        <f t="shared" si="1"/>
        <v>321102.71999999997</v>
      </c>
      <c r="M15" s="4">
        <f t="shared" si="2"/>
        <v>4.9999999999998934E-3</v>
      </c>
      <c r="N15" s="3">
        <v>61633</v>
      </c>
      <c r="O15" s="121">
        <v>2.5000000000000001E-3</v>
      </c>
    </row>
    <row r="16" spans="1:17" x14ac:dyDescent="0.2">
      <c r="A16" s="7">
        <v>36789</v>
      </c>
      <c r="B16" s="21" t="s">
        <v>8</v>
      </c>
      <c r="C16" s="37" t="s">
        <v>14</v>
      </c>
      <c r="D16" s="21">
        <v>359365</v>
      </c>
      <c r="E16" s="3">
        <v>157846</v>
      </c>
      <c r="F16" s="4">
        <v>5.3849999999999998</v>
      </c>
      <c r="G16" s="51">
        <f t="shared" si="0"/>
        <v>850000.71</v>
      </c>
      <c r="H16" s="33" t="s">
        <v>13</v>
      </c>
      <c r="I16" s="21">
        <v>359362</v>
      </c>
      <c r="J16" s="3">
        <v>157846</v>
      </c>
      <c r="K16" s="54">
        <v>5.38</v>
      </c>
      <c r="L16" s="34">
        <f t="shared" si="1"/>
        <v>849211.48</v>
      </c>
      <c r="M16" s="4">
        <f t="shared" si="2"/>
        <v>4.9999999999998934E-3</v>
      </c>
      <c r="N16" s="3">
        <v>157846</v>
      </c>
      <c r="O16" s="121">
        <v>2.5000000000000001E-3</v>
      </c>
    </row>
    <row r="17" spans="1:16" x14ac:dyDescent="0.2">
      <c r="A17" s="7">
        <v>36790</v>
      </c>
      <c r="B17" s="21" t="s">
        <v>8</v>
      </c>
      <c r="C17" s="37" t="s">
        <v>14</v>
      </c>
      <c r="D17" s="21">
        <v>359365</v>
      </c>
      <c r="E17" s="3">
        <v>121275</v>
      </c>
      <c r="F17" s="4">
        <v>5.4249999999999998</v>
      </c>
      <c r="G17" s="51">
        <f t="shared" si="0"/>
        <v>657916.875</v>
      </c>
      <c r="H17" s="33" t="s">
        <v>13</v>
      </c>
      <c r="I17" s="2">
        <v>359362</v>
      </c>
      <c r="J17" s="3">
        <v>121275</v>
      </c>
      <c r="K17" s="54">
        <v>5.42</v>
      </c>
      <c r="L17" s="34">
        <f t="shared" si="1"/>
        <v>657310.5</v>
      </c>
      <c r="M17" s="4">
        <f t="shared" si="2"/>
        <v>4.9999999999998934E-3</v>
      </c>
      <c r="N17" s="3">
        <v>121275</v>
      </c>
      <c r="O17" s="121">
        <v>2.5000000000000001E-3</v>
      </c>
    </row>
    <row r="18" spans="1:16" x14ac:dyDescent="0.2">
      <c r="A18" s="7">
        <v>36791</v>
      </c>
      <c r="B18" s="21" t="s">
        <v>8</v>
      </c>
      <c r="C18" s="37" t="s">
        <v>14</v>
      </c>
      <c r="D18" s="21">
        <v>359365</v>
      </c>
      <c r="E18" s="3">
        <v>150074</v>
      </c>
      <c r="F18" s="4">
        <v>5.335</v>
      </c>
      <c r="G18" s="51">
        <f t="shared" si="0"/>
        <v>800644.79</v>
      </c>
      <c r="H18" s="33" t="s">
        <v>13</v>
      </c>
      <c r="I18" s="21">
        <v>359362</v>
      </c>
      <c r="J18" s="3">
        <v>150074</v>
      </c>
      <c r="K18" s="54">
        <v>5.33</v>
      </c>
      <c r="L18" s="34">
        <f t="shared" si="1"/>
        <v>799894.42</v>
      </c>
      <c r="M18" s="4">
        <f t="shared" si="2"/>
        <v>4.9999999999998934E-3</v>
      </c>
      <c r="N18" s="3">
        <v>150074</v>
      </c>
      <c r="O18" s="121">
        <v>2.5000000000000001E-3</v>
      </c>
    </row>
    <row r="19" spans="1:16" x14ac:dyDescent="0.2">
      <c r="A19" s="7" t="s">
        <v>61</v>
      </c>
      <c r="B19" s="21" t="s">
        <v>8</v>
      </c>
      <c r="C19" s="37" t="s">
        <v>14</v>
      </c>
      <c r="D19" s="21">
        <v>359365</v>
      </c>
      <c r="E19" s="3">
        <v>271905</v>
      </c>
      <c r="F19" s="4">
        <v>5.3250000000000002</v>
      </c>
      <c r="G19" s="51">
        <f t="shared" si="0"/>
        <v>1447894.125</v>
      </c>
      <c r="H19" s="33" t="s">
        <v>13</v>
      </c>
      <c r="I19" s="2">
        <v>359362</v>
      </c>
      <c r="J19" s="3">
        <v>271905</v>
      </c>
      <c r="K19" s="54">
        <v>5.32</v>
      </c>
      <c r="L19" s="34">
        <f t="shared" si="1"/>
        <v>1446534.6</v>
      </c>
      <c r="M19" s="4">
        <f t="shared" si="2"/>
        <v>4.9999999999998934E-3</v>
      </c>
      <c r="N19" s="3">
        <v>271905</v>
      </c>
      <c r="O19" s="121">
        <v>2.5000000000000001E-3</v>
      </c>
    </row>
    <row r="20" spans="1:16" x14ac:dyDescent="0.2">
      <c r="A20" s="7">
        <v>36795</v>
      </c>
      <c r="B20" s="21" t="s">
        <v>8</v>
      </c>
      <c r="C20" s="37" t="s">
        <v>14</v>
      </c>
      <c r="D20" s="21">
        <v>359365</v>
      </c>
      <c r="E20" s="3">
        <v>39284</v>
      </c>
      <c r="F20" s="4">
        <v>5.2549999999999999</v>
      </c>
      <c r="G20" s="51">
        <f t="shared" si="0"/>
        <v>206437.41999999998</v>
      </c>
      <c r="H20" s="33" t="s">
        <v>13</v>
      </c>
      <c r="I20" s="21">
        <v>359362</v>
      </c>
      <c r="J20" s="3">
        <v>39284</v>
      </c>
      <c r="K20" s="54">
        <v>5.25</v>
      </c>
      <c r="L20" s="34">
        <f t="shared" si="1"/>
        <v>206241</v>
      </c>
      <c r="M20" s="4">
        <f t="shared" si="2"/>
        <v>4.9999999999998934E-3</v>
      </c>
      <c r="N20" s="3">
        <v>39284</v>
      </c>
      <c r="O20" s="121">
        <v>2.5000000000000001E-3</v>
      </c>
    </row>
    <row r="21" spans="1:16" x14ac:dyDescent="0.2">
      <c r="A21" s="7">
        <v>36796</v>
      </c>
      <c r="B21" s="21" t="s">
        <v>8</v>
      </c>
      <c r="C21" s="37" t="s">
        <v>14</v>
      </c>
      <c r="D21" s="21">
        <v>359365</v>
      </c>
      <c r="E21" s="3">
        <v>55424</v>
      </c>
      <c r="F21" s="4">
        <v>5.4550000000000001</v>
      </c>
      <c r="G21" s="51">
        <f t="shared" si="0"/>
        <v>302337.91999999998</v>
      </c>
      <c r="H21" s="33" t="s">
        <v>13</v>
      </c>
      <c r="I21" s="2">
        <v>359362</v>
      </c>
      <c r="J21" s="3">
        <v>55424</v>
      </c>
      <c r="K21" s="54">
        <v>5.45</v>
      </c>
      <c r="L21" s="34">
        <f t="shared" si="1"/>
        <v>302060.79999999999</v>
      </c>
      <c r="M21" s="4">
        <f t="shared" si="2"/>
        <v>4.9999999999998934E-3</v>
      </c>
      <c r="N21" s="3">
        <v>55424</v>
      </c>
      <c r="O21" s="121">
        <v>2.5000000000000001E-3</v>
      </c>
    </row>
    <row r="22" spans="1:16" x14ac:dyDescent="0.2">
      <c r="A22" s="7">
        <v>36797</v>
      </c>
      <c r="B22" s="21" t="s">
        <v>8</v>
      </c>
      <c r="C22" s="37" t="s">
        <v>14</v>
      </c>
      <c r="D22" s="21">
        <v>359365</v>
      </c>
      <c r="E22" s="3">
        <v>13937</v>
      </c>
      <c r="F22" s="4">
        <v>5.5149999999999997</v>
      </c>
      <c r="G22" s="51">
        <f t="shared" si="0"/>
        <v>76862.554999999993</v>
      </c>
      <c r="H22" s="33" t="s">
        <v>13</v>
      </c>
      <c r="I22" s="21">
        <v>359362</v>
      </c>
      <c r="J22" s="3">
        <v>13937</v>
      </c>
      <c r="K22" s="54">
        <v>5.51</v>
      </c>
      <c r="L22" s="34">
        <f t="shared" si="1"/>
        <v>76792.87</v>
      </c>
      <c r="M22" s="4">
        <f t="shared" si="2"/>
        <v>4.9999999999998934E-3</v>
      </c>
      <c r="N22" s="3">
        <v>13937</v>
      </c>
      <c r="O22" s="121">
        <v>2.5000000000000001E-3</v>
      </c>
    </row>
    <row r="23" spans="1:16" x14ac:dyDescent="0.2">
      <c r="A23" s="7">
        <v>36798</v>
      </c>
      <c r="B23" s="21" t="s">
        <v>8</v>
      </c>
      <c r="C23" s="37" t="s">
        <v>14</v>
      </c>
      <c r="D23" s="21">
        <v>359365</v>
      </c>
      <c r="E23" s="3">
        <v>106018</v>
      </c>
      <c r="F23" s="4">
        <v>5.375</v>
      </c>
      <c r="G23" s="51">
        <f t="shared" si="0"/>
        <v>569846.75</v>
      </c>
      <c r="H23" s="33" t="s">
        <v>13</v>
      </c>
      <c r="I23" s="2">
        <v>359362</v>
      </c>
      <c r="J23" s="3">
        <v>106018</v>
      </c>
      <c r="K23" s="54">
        <v>5.37</v>
      </c>
      <c r="L23" s="34">
        <f t="shared" si="1"/>
        <v>569316.66</v>
      </c>
      <c r="M23" s="4">
        <f t="shared" si="2"/>
        <v>4.9999999999998934E-3</v>
      </c>
      <c r="N23" s="3">
        <v>106018</v>
      </c>
      <c r="O23" s="121">
        <v>2.5000000000000001E-3</v>
      </c>
    </row>
    <row r="24" spans="1:16" x14ac:dyDescent="0.2">
      <c r="A24" s="7">
        <v>36799</v>
      </c>
      <c r="B24" s="21" t="s">
        <v>8</v>
      </c>
      <c r="C24" s="37" t="s">
        <v>14</v>
      </c>
      <c r="D24" s="21">
        <v>359365</v>
      </c>
      <c r="E24" s="3">
        <v>142055</v>
      </c>
      <c r="F24" s="4">
        <v>5.3049999999999997</v>
      </c>
      <c r="G24" s="51">
        <f t="shared" si="0"/>
        <v>753601.77499999991</v>
      </c>
      <c r="H24" s="33" t="s">
        <v>13</v>
      </c>
      <c r="I24" s="21">
        <v>359362</v>
      </c>
      <c r="J24" s="3">
        <v>142055</v>
      </c>
      <c r="K24" s="54">
        <v>5.3</v>
      </c>
      <c r="L24" s="34">
        <f t="shared" si="1"/>
        <v>752891.5</v>
      </c>
      <c r="M24" s="4">
        <f t="shared" si="2"/>
        <v>4.9999999999998934E-3</v>
      </c>
      <c r="N24" s="3">
        <v>142055</v>
      </c>
      <c r="O24" s="121">
        <v>2.5000000000000001E-3</v>
      </c>
    </row>
    <row r="25" spans="1:16" x14ac:dyDescent="0.2">
      <c r="A25" s="7"/>
      <c r="B25" s="21" t="s">
        <v>22</v>
      </c>
      <c r="C25" s="37"/>
      <c r="D25" s="21"/>
      <c r="E25" s="108">
        <f>SUM(E3:E24)</f>
        <v>3101028</v>
      </c>
      <c r="F25" s="4"/>
      <c r="G25" s="51"/>
      <c r="H25" s="33"/>
      <c r="I25" s="21"/>
      <c r="J25" s="108">
        <f>SUM(J3:J24)</f>
        <v>3101028</v>
      </c>
      <c r="K25" s="54"/>
      <c r="L25" s="34"/>
      <c r="M25" s="4"/>
      <c r="N25" s="108">
        <f>SUM(N3:N24)</f>
        <v>3101029</v>
      </c>
      <c r="P25" s="78" t="s">
        <v>156</v>
      </c>
    </row>
    <row r="26" spans="1:16" x14ac:dyDescent="0.2">
      <c r="A26" s="7"/>
      <c r="B26" s="21"/>
      <c r="C26" s="37"/>
      <c r="D26" s="21"/>
      <c r="E26" s="3"/>
      <c r="F26" s="4"/>
      <c r="G26" s="51"/>
      <c r="H26" s="33"/>
      <c r="I26" s="21"/>
      <c r="J26" s="3"/>
      <c r="K26" s="54"/>
      <c r="L26" s="34"/>
      <c r="M26" s="4"/>
      <c r="N26" s="3"/>
    </row>
    <row r="27" spans="1:16" x14ac:dyDescent="0.2">
      <c r="A27" s="40">
        <v>36775</v>
      </c>
      <c r="B27" s="41" t="s">
        <v>18</v>
      </c>
      <c r="C27" s="61" t="s">
        <v>14</v>
      </c>
      <c r="D27" s="41">
        <v>359365</v>
      </c>
      <c r="E27" s="42">
        <v>15327</v>
      </c>
      <c r="F27" s="43">
        <v>4.915</v>
      </c>
      <c r="G27" s="53">
        <f t="shared" ref="G27:G46" si="3">E27*F27</f>
        <v>75332.205000000002</v>
      </c>
      <c r="H27" s="33"/>
      <c r="I27" s="2"/>
      <c r="J27" s="3"/>
      <c r="K27" s="54"/>
      <c r="L27" s="34">
        <f t="shared" ref="L27:L52" si="4">J27*K27</f>
        <v>0</v>
      </c>
      <c r="M27" s="4">
        <f t="shared" ref="M27:M61" si="5">F27-K27</f>
        <v>4.915</v>
      </c>
      <c r="N27" s="3">
        <v>15327</v>
      </c>
      <c r="O27" s="80">
        <v>0.09</v>
      </c>
    </row>
    <row r="28" spans="1:16" x14ac:dyDescent="0.2">
      <c r="A28" s="40">
        <v>36776</v>
      </c>
      <c r="B28" s="41" t="s">
        <v>18</v>
      </c>
      <c r="C28" s="61" t="s">
        <v>14</v>
      </c>
      <c r="D28" s="41">
        <v>359365</v>
      </c>
      <c r="E28" s="42">
        <v>19493</v>
      </c>
      <c r="F28" s="43">
        <v>5.0149999999999997</v>
      </c>
      <c r="G28" s="53">
        <f t="shared" si="3"/>
        <v>97757.39499999999</v>
      </c>
      <c r="H28" s="33"/>
      <c r="I28" s="2"/>
      <c r="J28" s="3"/>
      <c r="K28" s="54"/>
      <c r="L28" s="34">
        <f t="shared" si="4"/>
        <v>0</v>
      </c>
      <c r="M28" s="4">
        <f t="shared" si="5"/>
        <v>5.0149999999999997</v>
      </c>
      <c r="N28" s="3">
        <v>19493</v>
      </c>
      <c r="O28" s="80">
        <v>0.09</v>
      </c>
    </row>
    <row r="29" spans="1:16" x14ac:dyDescent="0.2">
      <c r="A29" s="40">
        <v>36777</v>
      </c>
      <c r="B29" s="41" t="s">
        <v>18</v>
      </c>
      <c r="C29" s="61" t="s">
        <v>14</v>
      </c>
      <c r="D29" s="41">
        <v>359365</v>
      </c>
      <c r="E29" s="42">
        <v>17500</v>
      </c>
      <c r="F29" s="43">
        <v>4.9550000000000001</v>
      </c>
      <c r="G29" s="53">
        <f t="shared" si="3"/>
        <v>86712.5</v>
      </c>
      <c r="H29" s="33"/>
      <c r="I29" s="2"/>
      <c r="J29" s="3"/>
      <c r="K29" s="54"/>
      <c r="L29" s="34">
        <f t="shared" si="4"/>
        <v>0</v>
      </c>
      <c r="M29" s="4">
        <f t="shared" si="5"/>
        <v>4.9550000000000001</v>
      </c>
      <c r="N29" s="3">
        <v>17500</v>
      </c>
      <c r="O29" s="80">
        <v>0.09</v>
      </c>
    </row>
    <row r="30" spans="1:16" x14ac:dyDescent="0.2">
      <c r="A30" s="40" t="s">
        <v>53</v>
      </c>
      <c r="B30" s="41" t="s">
        <v>18</v>
      </c>
      <c r="C30" s="61" t="s">
        <v>14</v>
      </c>
      <c r="D30" s="41">
        <v>359365</v>
      </c>
      <c r="E30" s="42">
        <v>52500</v>
      </c>
      <c r="F30" s="43">
        <v>4.8949999999999996</v>
      </c>
      <c r="G30" s="53">
        <f t="shared" si="3"/>
        <v>256987.49999999997</v>
      </c>
      <c r="H30" s="33"/>
      <c r="I30" s="2"/>
      <c r="J30" s="3"/>
      <c r="K30" s="54"/>
      <c r="L30" s="34">
        <f t="shared" si="4"/>
        <v>0</v>
      </c>
      <c r="M30" s="4">
        <f t="shared" si="5"/>
        <v>4.8949999999999996</v>
      </c>
      <c r="N30" s="3">
        <v>52500</v>
      </c>
      <c r="O30" s="80">
        <v>0.09</v>
      </c>
    </row>
    <row r="31" spans="1:16" x14ac:dyDescent="0.2">
      <c r="A31" s="40">
        <v>36781</v>
      </c>
      <c r="B31" s="41" t="s">
        <v>18</v>
      </c>
      <c r="C31" s="61" t="s">
        <v>14</v>
      </c>
      <c r="D31" s="41">
        <v>359365</v>
      </c>
      <c r="E31" s="42">
        <v>15607</v>
      </c>
      <c r="F31" s="43">
        <v>5.0949999999999998</v>
      </c>
      <c r="G31" s="53">
        <f t="shared" si="3"/>
        <v>79517.664999999994</v>
      </c>
      <c r="H31" s="33"/>
      <c r="I31" s="2"/>
      <c r="J31" s="3"/>
      <c r="K31" s="54"/>
      <c r="L31" s="34">
        <f t="shared" si="4"/>
        <v>0</v>
      </c>
      <c r="M31" s="4">
        <f t="shared" si="5"/>
        <v>5.0949999999999998</v>
      </c>
      <c r="N31" s="3">
        <v>15607</v>
      </c>
      <c r="O31" s="80">
        <v>0.09</v>
      </c>
    </row>
    <row r="32" spans="1:16" x14ac:dyDescent="0.2">
      <c r="A32" s="40">
        <v>36782</v>
      </c>
      <c r="B32" s="41" t="s">
        <v>18</v>
      </c>
      <c r="C32" s="61" t="s">
        <v>14</v>
      </c>
      <c r="D32" s="41">
        <v>359365</v>
      </c>
      <c r="E32" s="42">
        <v>16878</v>
      </c>
      <c r="F32" s="43">
        <v>5.125</v>
      </c>
      <c r="G32" s="53">
        <f t="shared" si="3"/>
        <v>86499.75</v>
      </c>
      <c r="H32" s="33"/>
      <c r="I32" s="2"/>
      <c r="J32" s="3"/>
      <c r="K32" s="54"/>
      <c r="L32" s="34">
        <f t="shared" si="4"/>
        <v>0</v>
      </c>
      <c r="M32" s="4">
        <f t="shared" si="5"/>
        <v>5.125</v>
      </c>
      <c r="N32" s="3">
        <v>16878</v>
      </c>
      <c r="O32" s="80">
        <v>0.09</v>
      </c>
    </row>
    <row r="33" spans="1:15" x14ac:dyDescent="0.2">
      <c r="A33" s="40">
        <v>36783</v>
      </c>
      <c r="B33" s="41" t="s">
        <v>18</v>
      </c>
      <c r="C33" s="61" t="s">
        <v>14</v>
      </c>
      <c r="D33" s="41">
        <v>359365</v>
      </c>
      <c r="E33" s="42">
        <v>17500</v>
      </c>
      <c r="F33" s="43">
        <v>5.2050000000000001</v>
      </c>
      <c r="G33" s="53">
        <f t="shared" si="3"/>
        <v>91087.5</v>
      </c>
      <c r="H33" s="33"/>
      <c r="I33" s="2"/>
      <c r="J33" s="3"/>
      <c r="K33" s="54"/>
      <c r="L33" s="34">
        <f t="shared" si="4"/>
        <v>0</v>
      </c>
      <c r="M33" s="4">
        <f t="shared" si="5"/>
        <v>5.2050000000000001</v>
      </c>
      <c r="N33" s="3">
        <v>17500</v>
      </c>
      <c r="O33" s="80">
        <v>0.09</v>
      </c>
    </row>
    <row r="34" spans="1:15" x14ac:dyDescent="0.2">
      <c r="A34" s="7">
        <v>36770</v>
      </c>
      <c r="B34" s="124" t="s">
        <v>18</v>
      </c>
      <c r="C34" s="37" t="s">
        <v>13</v>
      </c>
      <c r="D34" s="21">
        <v>255905</v>
      </c>
      <c r="E34" s="3">
        <v>124</v>
      </c>
      <c r="F34" s="4">
        <v>4.88</v>
      </c>
      <c r="G34" s="51">
        <f t="shared" si="3"/>
        <v>605.12</v>
      </c>
      <c r="H34" s="33"/>
      <c r="I34" s="2"/>
      <c r="J34" s="3"/>
      <c r="K34" s="54"/>
      <c r="L34" s="34">
        <f t="shared" si="4"/>
        <v>0</v>
      </c>
      <c r="M34" s="4">
        <f t="shared" si="5"/>
        <v>4.88</v>
      </c>
      <c r="N34" s="3">
        <v>124</v>
      </c>
      <c r="O34" s="80">
        <v>0.09</v>
      </c>
    </row>
    <row r="35" spans="1:15" x14ac:dyDescent="0.2">
      <c r="A35" s="7" t="s">
        <v>59</v>
      </c>
      <c r="B35" s="124" t="s">
        <v>18</v>
      </c>
      <c r="C35" s="37" t="s">
        <v>13</v>
      </c>
      <c r="D35" s="21">
        <v>255905</v>
      </c>
      <c r="E35" s="3">
        <v>3</v>
      </c>
      <c r="F35" s="4">
        <v>5.32</v>
      </c>
      <c r="G35" s="51">
        <f t="shared" si="3"/>
        <v>15.96</v>
      </c>
      <c r="H35" s="33"/>
      <c r="I35" s="2"/>
      <c r="J35" s="3"/>
      <c r="K35" s="54"/>
      <c r="L35" s="34">
        <f t="shared" si="4"/>
        <v>0</v>
      </c>
      <c r="M35" s="4">
        <f t="shared" si="5"/>
        <v>5.32</v>
      </c>
      <c r="N35" s="3">
        <v>3</v>
      </c>
      <c r="O35" s="80">
        <v>0.09</v>
      </c>
    </row>
    <row r="36" spans="1:15" x14ac:dyDescent="0.2">
      <c r="A36" s="7">
        <v>36774</v>
      </c>
      <c r="B36" s="124" t="s">
        <v>18</v>
      </c>
      <c r="C36" s="37" t="s">
        <v>14</v>
      </c>
      <c r="D36" s="21">
        <v>255905</v>
      </c>
      <c r="E36" s="3">
        <v>164</v>
      </c>
      <c r="F36" s="4">
        <v>4.88</v>
      </c>
      <c r="G36" s="51">
        <f t="shared" si="3"/>
        <v>800.31999999999994</v>
      </c>
      <c r="H36" s="33"/>
      <c r="I36" s="2"/>
      <c r="J36" s="3"/>
      <c r="K36" s="54"/>
      <c r="L36" s="34">
        <f t="shared" si="4"/>
        <v>0</v>
      </c>
      <c r="M36" s="4">
        <f t="shared" si="5"/>
        <v>4.88</v>
      </c>
      <c r="N36" s="3">
        <v>5000</v>
      </c>
      <c r="O36" s="80">
        <v>0.09</v>
      </c>
    </row>
    <row r="37" spans="1:15" x14ac:dyDescent="0.2">
      <c r="A37" s="7">
        <v>36775</v>
      </c>
      <c r="B37" s="124" t="s">
        <v>18</v>
      </c>
      <c r="C37" s="37" t="s">
        <v>14</v>
      </c>
      <c r="D37" s="21">
        <v>255905</v>
      </c>
      <c r="E37" s="3">
        <v>5000</v>
      </c>
      <c r="F37" s="4">
        <v>4.91</v>
      </c>
      <c r="G37" s="51">
        <f t="shared" si="3"/>
        <v>24550</v>
      </c>
      <c r="H37" s="33"/>
      <c r="I37" s="2"/>
      <c r="J37" s="3"/>
      <c r="K37" s="54"/>
      <c r="L37" s="34">
        <f t="shared" si="4"/>
        <v>0</v>
      </c>
      <c r="M37" s="4">
        <f t="shared" si="5"/>
        <v>4.91</v>
      </c>
      <c r="N37" s="3">
        <v>5000</v>
      </c>
      <c r="O37" s="80">
        <v>0.09</v>
      </c>
    </row>
    <row r="38" spans="1:15" x14ac:dyDescent="0.2">
      <c r="A38" s="7">
        <v>36777</v>
      </c>
      <c r="B38" s="124" t="s">
        <v>18</v>
      </c>
      <c r="C38" s="37" t="s">
        <v>14</v>
      </c>
      <c r="D38" s="21">
        <v>255905</v>
      </c>
      <c r="E38" s="3">
        <v>2063</v>
      </c>
      <c r="F38" s="4">
        <v>4.9400000000000004</v>
      </c>
      <c r="G38" s="51">
        <f t="shared" si="3"/>
        <v>10191.220000000001</v>
      </c>
      <c r="H38" s="33"/>
      <c r="I38" s="2"/>
      <c r="J38" s="3"/>
      <c r="K38" s="54"/>
      <c r="L38" s="34">
        <f t="shared" si="4"/>
        <v>0</v>
      </c>
      <c r="M38" s="4">
        <f t="shared" si="5"/>
        <v>4.9400000000000004</v>
      </c>
      <c r="N38" s="3">
        <v>2063</v>
      </c>
      <c r="O38" s="80">
        <v>0.09</v>
      </c>
    </row>
    <row r="39" spans="1:15" x14ac:dyDescent="0.2">
      <c r="A39" s="7" t="s">
        <v>53</v>
      </c>
      <c r="B39" s="124" t="s">
        <v>18</v>
      </c>
      <c r="C39" s="37" t="s">
        <v>14</v>
      </c>
      <c r="D39" s="21">
        <v>255905</v>
      </c>
      <c r="E39" s="3">
        <v>2611</v>
      </c>
      <c r="F39" s="4">
        <v>4.8899999999999997</v>
      </c>
      <c r="G39" s="51">
        <f t="shared" si="3"/>
        <v>12767.789999999999</v>
      </c>
      <c r="H39" s="33"/>
      <c r="I39" s="2"/>
      <c r="J39" s="3"/>
      <c r="K39" s="54"/>
      <c r="L39" s="34">
        <f t="shared" si="4"/>
        <v>0</v>
      </c>
      <c r="M39" s="4">
        <f t="shared" si="5"/>
        <v>4.8899999999999997</v>
      </c>
      <c r="N39" s="3">
        <v>2611</v>
      </c>
      <c r="O39" s="80">
        <v>0.09</v>
      </c>
    </row>
    <row r="40" spans="1:15" x14ac:dyDescent="0.2">
      <c r="A40" s="7">
        <v>36783</v>
      </c>
      <c r="B40" s="124" t="s">
        <v>18</v>
      </c>
      <c r="C40" s="37" t="s">
        <v>14</v>
      </c>
      <c r="D40" s="21">
        <v>255905</v>
      </c>
      <c r="E40" s="3">
        <v>2131</v>
      </c>
      <c r="F40" s="4">
        <v>5.2</v>
      </c>
      <c r="G40" s="51">
        <f t="shared" si="3"/>
        <v>11081.2</v>
      </c>
      <c r="H40" s="33"/>
      <c r="I40" s="2"/>
      <c r="J40" s="3"/>
      <c r="K40" s="54"/>
      <c r="L40" s="34">
        <f t="shared" si="4"/>
        <v>0</v>
      </c>
      <c r="M40" s="4">
        <f t="shared" si="5"/>
        <v>5.2</v>
      </c>
      <c r="N40" s="3">
        <v>2131</v>
      </c>
      <c r="O40" s="80">
        <v>0.09</v>
      </c>
    </row>
    <row r="41" spans="1:15" x14ac:dyDescent="0.2">
      <c r="A41" s="7">
        <v>36784</v>
      </c>
      <c r="B41" s="124" t="s">
        <v>18</v>
      </c>
      <c r="C41" s="37" t="s">
        <v>14</v>
      </c>
      <c r="D41" s="21">
        <v>255905</v>
      </c>
      <c r="E41" s="3">
        <v>2076</v>
      </c>
      <c r="F41" s="4">
        <v>5.21</v>
      </c>
      <c r="G41" s="51">
        <f t="shared" si="3"/>
        <v>10815.96</v>
      </c>
      <c r="H41" s="33"/>
      <c r="I41" s="2"/>
      <c r="J41" s="3"/>
      <c r="K41" s="54"/>
      <c r="L41" s="34">
        <f t="shared" si="4"/>
        <v>0</v>
      </c>
      <c r="M41" s="4">
        <f t="shared" si="5"/>
        <v>5.21</v>
      </c>
      <c r="N41" s="3">
        <v>2076</v>
      </c>
      <c r="O41" s="80">
        <v>0.09</v>
      </c>
    </row>
    <row r="42" spans="1:15" x14ac:dyDescent="0.2">
      <c r="A42" s="7" t="s">
        <v>54</v>
      </c>
      <c r="B42" s="124" t="s">
        <v>18</v>
      </c>
      <c r="C42" s="37" t="s">
        <v>14</v>
      </c>
      <c r="D42" s="21">
        <v>255905</v>
      </c>
      <c r="E42" s="3">
        <v>1529</v>
      </c>
      <c r="F42" s="4">
        <v>5.4</v>
      </c>
      <c r="G42" s="51">
        <f t="shared" si="3"/>
        <v>8256.6</v>
      </c>
      <c r="H42" s="33"/>
      <c r="I42" s="2"/>
      <c r="J42" s="3"/>
      <c r="K42" s="54"/>
      <c r="L42" s="34">
        <f t="shared" si="4"/>
        <v>0</v>
      </c>
      <c r="M42" s="4">
        <f t="shared" si="5"/>
        <v>5.4</v>
      </c>
      <c r="N42" s="3">
        <v>1529</v>
      </c>
      <c r="O42" s="80">
        <v>0.09</v>
      </c>
    </row>
    <row r="43" spans="1:15" x14ac:dyDescent="0.2">
      <c r="A43" s="7">
        <v>36788</v>
      </c>
      <c r="B43" s="124" t="s">
        <v>18</v>
      </c>
      <c r="C43" s="37" t="s">
        <v>14</v>
      </c>
      <c r="D43" s="21">
        <v>255905</v>
      </c>
      <c r="E43" s="3">
        <v>5402</v>
      </c>
      <c r="F43" s="4">
        <v>5.21</v>
      </c>
      <c r="G43" s="51">
        <f t="shared" si="3"/>
        <v>28144.42</v>
      </c>
      <c r="H43" s="33"/>
      <c r="I43" s="2"/>
      <c r="J43" s="3"/>
      <c r="K43" s="54"/>
      <c r="L43" s="34">
        <f t="shared" si="4"/>
        <v>0</v>
      </c>
      <c r="M43" s="4">
        <f t="shared" si="5"/>
        <v>5.21</v>
      </c>
      <c r="N43" s="3">
        <v>5401</v>
      </c>
      <c r="O43" s="80">
        <v>0.09</v>
      </c>
    </row>
    <row r="44" spans="1:15" x14ac:dyDescent="0.2">
      <c r="A44" s="7">
        <v>36789</v>
      </c>
      <c r="B44" s="124" t="s">
        <v>18</v>
      </c>
      <c r="C44" s="37" t="s">
        <v>14</v>
      </c>
      <c r="D44" s="21">
        <v>255905</v>
      </c>
      <c r="E44" s="3">
        <v>1744</v>
      </c>
      <c r="F44" s="4">
        <v>5.38</v>
      </c>
      <c r="G44" s="51">
        <f t="shared" si="3"/>
        <v>9382.7199999999993</v>
      </c>
      <c r="H44" s="33"/>
      <c r="I44" s="2"/>
      <c r="J44" s="3"/>
      <c r="K44" s="54"/>
      <c r="L44" s="34">
        <f t="shared" si="4"/>
        <v>0</v>
      </c>
      <c r="M44" s="4">
        <f t="shared" si="5"/>
        <v>5.38</v>
      </c>
      <c r="N44" s="3">
        <v>1744</v>
      </c>
      <c r="O44" s="80">
        <v>0.09</v>
      </c>
    </row>
    <row r="45" spans="1:15" x14ac:dyDescent="0.2">
      <c r="A45" s="7">
        <v>36790</v>
      </c>
      <c r="B45" s="124" t="s">
        <v>18</v>
      </c>
      <c r="C45" s="37" t="s">
        <v>14</v>
      </c>
      <c r="D45" s="21">
        <v>255905</v>
      </c>
      <c r="E45" s="3">
        <v>3177</v>
      </c>
      <c r="F45" s="4">
        <v>5.42</v>
      </c>
      <c r="G45" s="51">
        <f t="shared" si="3"/>
        <v>17219.34</v>
      </c>
      <c r="H45" s="33"/>
      <c r="I45" s="2"/>
      <c r="J45" s="3"/>
      <c r="K45" s="54"/>
      <c r="L45" s="34">
        <f t="shared" si="4"/>
        <v>0</v>
      </c>
      <c r="M45" s="4">
        <f t="shared" si="5"/>
        <v>5.42</v>
      </c>
      <c r="N45" s="3">
        <v>3177</v>
      </c>
      <c r="O45" s="80">
        <v>0.09</v>
      </c>
    </row>
    <row r="46" spans="1:15" x14ac:dyDescent="0.2">
      <c r="A46" s="7" t="s">
        <v>60</v>
      </c>
      <c r="B46" s="124" t="s">
        <v>18</v>
      </c>
      <c r="C46" s="37" t="s">
        <v>14</v>
      </c>
      <c r="D46" s="21">
        <v>255905</v>
      </c>
      <c r="E46" s="3">
        <v>1141</v>
      </c>
      <c r="F46" s="4">
        <v>5.32</v>
      </c>
      <c r="G46" s="51">
        <f t="shared" si="3"/>
        <v>6070.12</v>
      </c>
      <c r="H46" s="33"/>
      <c r="I46" s="2"/>
      <c r="J46" s="3"/>
      <c r="K46" s="54"/>
      <c r="L46" s="34">
        <f t="shared" si="4"/>
        <v>0</v>
      </c>
      <c r="M46" s="4">
        <f t="shared" si="5"/>
        <v>5.32</v>
      </c>
      <c r="N46" s="3">
        <v>1141</v>
      </c>
      <c r="O46" s="80">
        <v>0.09</v>
      </c>
    </row>
    <row r="47" spans="1:15" x14ac:dyDescent="0.2">
      <c r="A47" s="7">
        <v>36795</v>
      </c>
      <c r="B47" s="124" t="s">
        <v>18</v>
      </c>
      <c r="C47" s="37" t="s">
        <v>14</v>
      </c>
      <c r="D47" s="21"/>
      <c r="E47" s="3"/>
      <c r="F47" s="4"/>
      <c r="G47" s="51"/>
      <c r="H47" s="33"/>
      <c r="I47" s="2"/>
      <c r="J47" s="3"/>
      <c r="K47" s="54"/>
      <c r="L47" s="34">
        <f t="shared" si="4"/>
        <v>0</v>
      </c>
      <c r="M47" s="4">
        <f t="shared" si="5"/>
        <v>0</v>
      </c>
      <c r="N47" s="3">
        <v>348</v>
      </c>
      <c r="O47" s="80">
        <v>0.09</v>
      </c>
    </row>
    <row r="48" spans="1:15" x14ac:dyDescent="0.2">
      <c r="A48" s="7">
        <v>36796</v>
      </c>
      <c r="B48" s="124" t="s">
        <v>18</v>
      </c>
      <c r="C48" s="37" t="s">
        <v>14</v>
      </c>
      <c r="D48" s="21">
        <v>255905</v>
      </c>
      <c r="E48" s="3">
        <v>3164</v>
      </c>
      <c r="F48" s="4">
        <v>5.45</v>
      </c>
      <c r="G48" s="51">
        <f>E48*F48</f>
        <v>17243.8</v>
      </c>
      <c r="H48" s="33"/>
      <c r="I48" s="2"/>
      <c r="J48" s="3"/>
      <c r="K48" s="54"/>
      <c r="L48" s="34">
        <f t="shared" si="4"/>
        <v>0</v>
      </c>
      <c r="M48" s="4">
        <f t="shared" si="5"/>
        <v>5.45</v>
      </c>
      <c r="N48" s="3">
        <v>3164</v>
      </c>
      <c r="O48" s="80">
        <v>0.09</v>
      </c>
    </row>
    <row r="49" spans="1:16" x14ac:dyDescent="0.2">
      <c r="A49" s="7">
        <v>36798</v>
      </c>
      <c r="B49" s="124" t="s">
        <v>18</v>
      </c>
      <c r="C49" s="37" t="s">
        <v>14</v>
      </c>
      <c r="D49" s="21">
        <v>255905</v>
      </c>
      <c r="E49" s="3">
        <v>222</v>
      </c>
      <c r="F49" s="4">
        <v>5.37</v>
      </c>
      <c r="G49" s="51">
        <f>E49*F49</f>
        <v>1192.1400000000001</v>
      </c>
      <c r="H49" s="33"/>
      <c r="I49" s="2"/>
      <c r="J49" s="3"/>
      <c r="K49" s="54"/>
      <c r="L49" s="34">
        <f t="shared" si="4"/>
        <v>0</v>
      </c>
      <c r="M49" s="4">
        <f t="shared" si="5"/>
        <v>5.37</v>
      </c>
      <c r="N49" s="3">
        <v>222</v>
      </c>
      <c r="O49" s="80">
        <v>0.09</v>
      </c>
    </row>
    <row r="50" spans="1:16" x14ac:dyDescent="0.2">
      <c r="A50" s="7">
        <v>36799</v>
      </c>
      <c r="B50" s="124" t="s">
        <v>18</v>
      </c>
      <c r="C50" s="37" t="s">
        <v>14</v>
      </c>
      <c r="D50" s="21">
        <v>255905</v>
      </c>
      <c r="E50" s="3">
        <v>9</v>
      </c>
      <c r="F50" s="4">
        <v>5.3</v>
      </c>
      <c r="G50" s="51">
        <f>E50*F50</f>
        <v>47.699999999999996</v>
      </c>
      <c r="H50" s="33"/>
      <c r="I50" s="2"/>
      <c r="J50" s="3"/>
      <c r="K50" s="54"/>
      <c r="L50" s="34">
        <f t="shared" si="4"/>
        <v>0</v>
      </c>
      <c r="M50" s="4">
        <f t="shared" si="5"/>
        <v>5.3</v>
      </c>
      <c r="N50" s="3">
        <v>9</v>
      </c>
      <c r="O50" s="80">
        <v>0.09</v>
      </c>
    </row>
    <row r="51" spans="1:16" x14ac:dyDescent="0.2">
      <c r="A51" s="7" t="s">
        <v>63</v>
      </c>
      <c r="B51" s="124" t="s">
        <v>18</v>
      </c>
      <c r="C51" s="37"/>
      <c r="D51" s="21"/>
      <c r="E51" s="3"/>
      <c r="F51" s="4"/>
      <c r="G51" s="51"/>
      <c r="H51" s="33" t="s">
        <v>14</v>
      </c>
      <c r="I51" s="2">
        <v>257324</v>
      </c>
      <c r="J51" s="3">
        <v>5338</v>
      </c>
      <c r="K51" s="54">
        <v>4.88</v>
      </c>
      <c r="L51" s="34">
        <f t="shared" si="4"/>
        <v>26049.439999999999</v>
      </c>
      <c r="M51" s="4"/>
      <c r="N51" s="3">
        <v>5338</v>
      </c>
    </row>
    <row r="52" spans="1:16" x14ac:dyDescent="0.2">
      <c r="A52" s="7">
        <v>36796</v>
      </c>
      <c r="B52" s="124" t="s">
        <v>18</v>
      </c>
      <c r="C52" s="37"/>
      <c r="D52" s="21"/>
      <c r="E52" s="3"/>
      <c r="F52" s="4"/>
      <c r="G52" s="51"/>
      <c r="H52" s="33" t="s">
        <v>14</v>
      </c>
      <c r="I52" s="2">
        <v>257324</v>
      </c>
      <c r="J52" s="3">
        <v>3826</v>
      </c>
      <c r="K52" s="54">
        <v>5.4349999999999996</v>
      </c>
      <c r="L52" s="34">
        <f t="shared" si="4"/>
        <v>20794.309999999998</v>
      </c>
      <c r="M52" s="4"/>
      <c r="N52" s="3">
        <v>3826</v>
      </c>
    </row>
    <row r="53" spans="1:16" x14ac:dyDescent="0.2">
      <c r="A53" s="7"/>
      <c r="B53" s="124" t="s">
        <v>22</v>
      </c>
      <c r="C53" s="37"/>
      <c r="D53" s="21"/>
      <c r="E53" s="108">
        <f>SUM(E27:E52)</f>
        <v>185365</v>
      </c>
      <c r="F53" s="4"/>
      <c r="G53" s="51"/>
      <c r="H53" s="33"/>
      <c r="I53" s="2"/>
      <c r="J53" s="108">
        <f>SUM(J51:J52)</f>
        <v>9164</v>
      </c>
      <c r="K53" s="54"/>
      <c r="L53" s="34"/>
      <c r="M53" s="4"/>
      <c r="N53" s="108">
        <f>SUM(N27:N52)</f>
        <v>199712</v>
      </c>
      <c r="P53" s="78" t="s">
        <v>157</v>
      </c>
    </row>
    <row r="54" spans="1:16" x14ac:dyDescent="0.2">
      <c r="A54" s="7"/>
      <c r="B54" s="124"/>
      <c r="C54" s="37"/>
      <c r="D54" s="21"/>
      <c r="E54" s="3"/>
      <c r="F54" s="4"/>
      <c r="G54" s="51"/>
      <c r="H54" s="33"/>
      <c r="I54" s="2"/>
      <c r="J54" s="3"/>
      <c r="K54" s="54"/>
      <c r="L54" s="34"/>
      <c r="M54" s="4"/>
      <c r="N54" s="122"/>
    </row>
    <row r="55" spans="1:16" x14ac:dyDescent="0.2">
      <c r="A55" s="40">
        <v>36775</v>
      </c>
      <c r="B55" s="41" t="s">
        <v>35</v>
      </c>
      <c r="C55" s="37"/>
      <c r="D55" s="21"/>
      <c r="E55" s="3"/>
      <c r="F55" s="4"/>
      <c r="G55" s="51"/>
      <c r="H55" s="45" t="s">
        <v>13</v>
      </c>
      <c r="I55" s="46">
        <v>359362</v>
      </c>
      <c r="J55" s="42">
        <v>15327</v>
      </c>
      <c r="K55" s="57">
        <v>4.91</v>
      </c>
      <c r="L55" s="44">
        <f t="shared" ref="L55:L61" si="6">J55*K55</f>
        <v>75255.570000000007</v>
      </c>
      <c r="M55" s="4">
        <f t="shared" si="5"/>
        <v>-4.91</v>
      </c>
      <c r="N55" s="3">
        <v>15327</v>
      </c>
      <c r="O55" s="80">
        <v>0</v>
      </c>
    </row>
    <row r="56" spans="1:16" x14ac:dyDescent="0.2">
      <c r="A56" s="40">
        <v>36776</v>
      </c>
      <c r="B56" s="41" t="s">
        <v>35</v>
      </c>
      <c r="C56" s="37"/>
      <c r="D56" s="21"/>
      <c r="E56" s="3"/>
      <c r="F56" s="4"/>
      <c r="G56" s="51"/>
      <c r="H56" s="45" t="s">
        <v>13</v>
      </c>
      <c r="I56" s="46">
        <v>359362</v>
      </c>
      <c r="J56" s="42">
        <v>19493</v>
      </c>
      <c r="K56" s="57">
        <v>5.01</v>
      </c>
      <c r="L56" s="44">
        <f t="shared" si="6"/>
        <v>97659.93</v>
      </c>
      <c r="M56" s="4">
        <f t="shared" si="5"/>
        <v>-5.01</v>
      </c>
      <c r="N56" s="3">
        <v>19493</v>
      </c>
      <c r="O56" s="80">
        <v>0</v>
      </c>
    </row>
    <row r="57" spans="1:16" x14ac:dyDescent="0.2">
      <c r="A57" s="40">
        <v>36777</v>
      </c>
      <c r="B57" s="41" t="s">
        <v>35</v>
      </c>
      <c r="C57" s="37"/>
      <c r="D57" s="21"/>
      <c r="E57" s="3"/>
      <c r="F57" s="4"/>
      <c r="G57" s="51"/>
      <c r="H57" s="45" t="s">
        <v>13</v>
      </c>
      <c r="I57" s="46">
        <v>359362</v>
      </c>
      <c r="J57" s="42">
        <v>17500</v>
      </c>
      <c r="K57" s="57">
        <v>4.95</v>
      </c>
      <c r="L57" s="44">
        <f t="shared" si="6"/>
        <v>86625</v>
      </c>
      <c r="M57" s="4">
        <f t="shared" si="5"/>
        <v>-4.95</v>
      </c>
      <c r="N57" s="3">
        <v>17500</v>
      </c>
      <c r="O57" s="80">
        <v>0</v>
      </c>
    </row>
    <row r="58" spans="1:16" x14ac:dyDescent="0.2">
      <c r="A58" s="40" t="s">
        <v>53</v>
      </c>
      <c r="B58" s="41" t="s">
        <v>35</v>
      </c>
      <c r="C58" s="37"/>
      <c r="D58" s="21"/>
      <c r="E58" s="3"/>
      <c r="F58" s="4"/>
      <c r="G58" s="51"/>
      <c r="H58" s="45" t="s">
        <v>13</v>
      </c>
      <c r="I58" s="46">
        <v>359362</v>
      </c>
      <c r="J58" s="42">
        <v>52500</v>
      </c>
      <c r="K58" s="57">
        <v>4.8899999999999997</v>
      </c>
      <c r="L58" s="44">
        <f t="shared" si="6"/>
        <v>256724.99999999997</v>
      </c>
      <c r="M58" s="4">
        <f t="shared" si="5"/>
        <v>-4.8899999999999997</v>
      </c>
      <c r="N58" s="3">
        <v>52500</v>
      </c>
      <c r="O58" s="80">
        <v>0</v>
      </c>
    </row>
    <row r="59" spans="1:16" x14ac:dyDescent="0.2">
      <c r="A59" s="40">
        <v>36781</v>
      </c>
      <c r="B59" s="41" t="s">
        <v>35</v>
      </c>
      <c r="C59" s="37"/>
      <c r="D59" s="21"/>
      <c r="E59" s="3"/>
      <c r="F59" s="4"/>
      <c r="G59" s="51"/>
      <c r="H59" s="45" t="s">
        <v>13</v>
      </c>
      <c r="I59" s="46">
        <v>359362</v>
      </c>
      <c r="J59" s="42">
        <v>15607</v>
      </c>
      <c r="K59" s="57">
        <v>5.09</v>
      </c>
      <c r="L59" s="44">
        <f t="shared" si="6"/>
        <v>79439.63</v>
      </c>
      <c r="M59" s="4">
        <f t="shared" si="5"/>
        <v>-5.09</v>
      </c>
      <c r="N59" s="3">
        <v>15607</v>
      </c>
      <c r="O59" s="80">
        <v>0</v>
      </c>
    </row>
    <row r="60" spans="1:16" x14ac:dyDescent="0.2">
      <c r="A60" s="40">
        <v>36782</v>
      </c>
      <c r="B60" s="41" t="s">
        <v>35</v>
      </c>
      <c r="C60" s="37"/>
      <c r="D60" s="21"/>
      <c r="E60" s="3"/>
      <c r="F60" s="4"/>
      <c r="G60" s="51"/>
      <c r="H60" s="45" t="s">
        <v>13</v>
      </c>
      <c r="I60" s="46">
        <v>359362</v>
      </c>
      <c r="J60" s="42">
        <v>16878</v>
      </c>
      <c r="K60" s="57">
        <v>5.12</v>
      </c>
      <c r="L60" s="44">
        <f t="shared" si="6"/>
        <v>86415.360000000001</v>
      </c>
      <c r="M60" s="4">
        <f t="shared" si="5"/>
        <v>-5.12</v>
      </c>
      <c r="N60" s="3">
        <v>16878</v>
      </c>
      <c r="O60" s="80">
        <v>0</v>
      </c>
    </row>
    <row r="61" spans="1:16" x14ac:dyDescent="0.2">
      <c r="A61" s="40">
        <v>36783</v>
      </c>
      <c r="B61" s="41" t="s">
        <v>35</v>
      </c>
      <c r="C61" s="37"/>
      <c r="D61" s="21"/>
      <c r="E61" s="3"/>
      <c r="F61" s="4"/>
      <c r="G61" s="51"/>
      <c r="H61" s="45" t="s">
        <v>13</v>
      </c>
      <c r="I61" s="46">
        <v>359362</v>
      </c>
      <c r="J61" s="42">
        <v>17500</v>
      </c>
      <c r="K61" s="57">
        <v>5.2</v>
      </c>
      <c r="L61" s="44">
        <f t="shared" si="6"/>
        <v>91000</v>
      </c>
      <c r="M61" s="4">
        <f t="shared" si="5"/>
        <v>-5.2</v>
      </c>
      <c r="N61" s="3">
        <v>17500</v>
      </c>
      <c r="O61" s="80">
        <v>0</v>
      </c>
    </row>
    <row r="62" spans="1:16" x14ac:dyDescent="0.2">
      <c r="A62" s="40"/>
      <c r="B62" s="41" t="s">
        <v>22</v>
      </c>
      <c r="C62" s="37"/>
      <c r="D62" s="21"/>
      <c r="E62" s="3"/>
      <c r="F62" s="4"/>
      <c r="G62" s="51"/>
      <c r="H62" s="45"/>
      <c r="I62" s="46"/>
      <c r="J62" s="123">
        <f>SUM(J55:J61)</f>
        <v>154805</v>
      </c>
      <c r="K62" s="57"/>
      <c r="L62" s="44"/>
      <c r="M62" s="4"/>
      <c r="N62" s="108">
        <f>SUM(N55:N61)</f>
        <v>154805</v>
      </c>
      <c r="P62" s="78" t="s">
        <v>158</v>
      </c>
    </row>
    <row r="63" spans="1:16" x14ac:dyDescent="0.2">
      <c r="A63" s="7"/>
      <c r="B63" s="21"/>
      <c r="C63" s="37"/>
      <c r="D63" s="21"/>
      <c r="E63" s="3"/>
      <c r="F63" s="4"/>
      <c r="G63" s="51"/>
      <c r="H63" s="33"/>
      <c r="I63" s="2"/>
      <c r="J63" s="3"/>
      <c r="K63" s="54"/>
      <c r="L63" s="34"/>
      <c r="M63" s="4"/>
      <c r="N63" s="3"/>
      <c r="P63" s="1" t="s">
        <v>159</v>
      </c>
    </row>
    <row r="64" spans="1:16" x14ac:dyDescent="0.2">
      <c r="A64" s="58">
        <v>36776</v>
      </c>
      <c r="B64" s="2" t="s">
        <v>66</v>
      </c>
      <c r="H64" s="2" t="s">
        <v>14</v>
      </c>
      <c r="I64" s="1">
        <v>257324</v>
      </c>
      <c r="J64" s="1">
        <v>180</v>
      </c>
      <c r="K64" s="1">
        <v>5.0199999999999996</v>
      </c>
      <c r="L64" s="59">
        <f>J64*K64</f>
        <v>903.59999999999991</v>
      </c>
    </row>
    <row r="65" spans="1:16" x14ac:dyDescent="0.2">
      <c r="A65" s="58">
        <v>36781</v>
      </c>
      <c r="B65" s="2" t="s">
        <v>66</v>
      </c>
      <c r="H65" s="2" t="s">
        <v>14</v>
      </c>
      <c r="I65" s="1">
        <v>257324</v>
      </c>
      <c r="J65" s="1">
        <v>1893</v>
      </c>
      <c r="K65" s="1">
        <v>5.09</v>
      </c>
      <c r="L65" s="59">
        <f>J65*K65</f>
        <v>9635.369999999999</v>
      </c>
    </row>
    <row r="66" spans="1:16" x14ac:dyDescent="0.2">
      <c r="A66" s="58">
        <v>36782</v>
      </c>
      <c r="B66" s="2" t="s">
        <v>66</v>
      </c>
      <c r="H66" s="2" t="s">
        <v>14</v>
      </c>
      <c r="I66" s="1">
        <v>257324</v>
      </c>
      <c r="J66" s="1">
        <v>622</v>
      </c>
      <c r="K66" s="1">
        <v>5.12</v>
      </c>
      <c r="L66" s="59">
        <f>J66*K66</f>
        <v>3184.64</v>
      </c>
    </row>
    <row r="67" spans="1:16" x14ac:dyDescent="0.2">
      <c r="A67" s="58">
        <v>36776</v>
      </c>
      <c r="B67" s="2" t="s">
        <v>66</v>
      </c>
      <c r="H67" s="2" t="s">
        <v>13</v>
      </c>
      <c r="I67" s="1">
        <v>391000</v>
      </c>
      <c r="J67" s="1">
        <v>50000</v>
      </c>
      <c r="K67" s="60">
        <v>5.0350000000000001</v>
      </c>
      <c r="L67" s="6">
        <f>J67*K67</f>
        <v>251750</v>
      </c>
    </row>
    <row r="68" spans="1:16" x14ac:dyDescent="0.2">
      <c r="A68" s="58" t="s">
        <v>59</v>
      </c>
      <c r="B68" s="2" t="s">
        <v>66</v>
      </c>
      <c r="H68" s="2" t="s">
        <v>64</v>
      </c>
      <c r="I68" s="1">
        <v>411030</v>
      </c>
      <c r="J68" s="1">
        <v>30000</v>
      </c>
      <c r="K68" s="60">
        <v>5.1150000000000002</v>
      </c>
      <c r="L68" s="6">
        <f t="shared" ref="L68:L75" si="7">J68*K68</f>
        <v>153450</v>
      </c>
    </row>
    <row r="69" spans="1:16" x14ac:dyDescent="0.2">
      <c r="A69" s="58" t="s">
        <v>59</v>
      </c>
      <c r="B69" s="2" t="s">
        <v>66</v>
      </c>
      <c r="H69" s="2" t="s">
        <v>64</v>
      </c>
      <c r="I69" s="1">
        <v>411030</v>
      </c>
      <c r="J69" s="1">
        <v>30000</v>
      </c>
      <c r="K69" s="60">
        <v>5.09</v>
      </c>
      <c r="L69" s="6">
        <f t="shared" si="7"/>
        <v>152700</v>
      </c>
    </row>
    <row r="70" spans="1:16" x14ac:dyDescent="0.2">
      <c r="A70" s="58">
        <v>36795</v>
      </c>
      <c r="B70" s="2" t="s">
        <v>66</v>
      </c>
      <c r="H70" s="2" t="s">
        <v>64</v>
      </c>
      <c r="I70" s="1">
        <v>411030</v>
      </c>
      <c r="J70" s="1">
        <v>6500</v>
      </c>
      <c r="K70" s="60">
        <v>5.0475000000000003</v>
      </c>
      <c r="L70" s="6">
        <f t="shared" si="7"/>
        <v>32808.75</v>
      </c>
    </row>
    <row r="71" spans="1:16" x14ac:dyDescent="0.2">
      <c r="A71" s="58">
        <v>36795</v>
      </c>
      <c r="B71" s="2" t="s">
        <v>66</v>
      </c>
      <c r="H71" s="2" t="s">
        <v>64</v>
      </c>
      <c r="I71" s="1">
        <v>411030</v>
      </c>
      <c r="J71" s="1">
        <v>5000</v>
      </c>
      <c r="K71" s="60">
        <v>5.0199999999999996</v>
      </c>
      <c r="L71" s="6">
        <f t="shared" si="7"/>
        <v>25099.999999999996</v>
      </c>
    </row>
    <row r="72" spans="1:16" x14ac:dyDescent="0.2">
      <c r="A72" s="58" t="s">
        <v>59</v>
      </c>
      <c r="B72" s="2" t="s">
        <v>66</v>
      </c>
      <c r="H72" s="2" t="s">
        <v>64</v>
      </c>
      <c r="I72" s="1">
        <v>411030</v>
      </c>
      <c r="J72" s="1">
        <v>49500</v>
      </c>
      <c r="K72" s="60">
        <v>5.1100000000000003</v>
      </c>
      <c r="L72" s="6">
        <f t="shared" si="7"/>
        <v>252945.00000000003</v>
      </c>
    </row>
    <row r="73" spans="1:16" x14ac:dyDescent="0.2">
      <c r="A73" s="58" t="s">
        <v>59</v>
      </c>
      <c r="B73" s="2" t="s">
        <v>66</v>
      </c>
      <c r="H73" s="2" t="s">
        <v>65</v>
      </c>
      <c r="I73" s="1">
        <v>411459</v>
      </c>
      <c r="J73" s="1">
        <v>30000</v>
      </c>
      <c r="K73" s="60">
        <v>5.0350000000000001</v>
      </c>
      <c r="L73" s="6">
        <f t="shared" si="7"/>
        <v>151050</v>
      </c>
    </row>
    <row r="74" spans="1:16" x14ac:dyDescent="0.2">
      <c r="A74" s="58">
        <v>36795</v>
      </c>
      <c r="B74" s="2" t="s">
        <v>66</v>
      </c>
      <c r="H74" s="2" t="s">
        <v>65</v>
      </c>
      <c r="I74" s="1">
        <v>411459</v>
      </c>
      <c r="J74" s="1">
        <v>5000</v>
      </c>
      <c r="K74" s="60">
        <v>4.9950000000000001</v>
      </c>
      <c r="L74" s="6">
        <f t="shared" si="7"/>
        <v>24975</v>
      </c>
    </row>
    <row r="75" spans="1:16" x14ac:dyDescent="0.2">
      <c r="A75" s="58">
        <v>36795</v>
      </c>
      <c r="B75" s="2" t="s">
        <v>66</v>
      </c>
      <c r="H75" s="2" t="s">
        <v>65</v>
      </c>
      <c r="I75" s="1">
        <v>411459</v>
      </c>
      <c r="J75" s="1">
        <v>5000</v>
      </c>
      <c r="K75" s="60">
        <v>4.99</v>
      </c>
      <c r="L75" s="6">
        <f t="shared" si="7"/>
        <v>24950</v>
      </c>
      <c r="P75" s="78" t="s">
        <v>160</v>
      </c>
    </row>
    <row r="76" spans="1:16" x14ac:dyDescent="0.2">
      <c r="J76" s="112">
        <f>SUM(J64:J75)</f>
        <v>213695</v>
      </c>
    </row>
    <row r="77" spans="1:16" x14ac:dyDescent="0.2">
      <c r="P77" s="78" t="s">
        <v>161</v>
      </c>
    </row>
  </sheetData>
  <mergeCells count="2">
    <mergeCell ref="C1:G1"/>
    <mergeCell ref="H1:L1"/>
  </mergeCells>
  <phoneticPr fontId="0" type="noConversion"/>
  <printOptions horizontalCentered="1" verticalCentered="1" gridLines="1"/>
  <pageMargins left="0" right="0" top="0.8" bottom="0.5" header="0.5" footer="0.5"/>
  <pageSetup paperSize="5" scale="95" orientation="landscape" r:id="rId1"/>
  <headerFooter alignWithMargins="0">
    <oddHeader>&amp;C&amp;"Arial,Bold"&amp;16Northern Illinois Gas Company</oddHeader>
    <oddFooter>&amp;R&amp;A  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1-00</vt:lpstr>
      <vt:lpstr>2-00</vt:lpstr>
      <vt:lpstr>3-00</vt:lpstr>
      <vt:lpstr>4-00</vt:lpstr>
      <vt:lpstr>5-00</vt:lpstr>
      <vt:lpstr>6-00</vt:lpstr>
      <vt:lpstr>7-00</vt:lpstr>
      <vt:lpstr>8-00</vt:lpstr>
      <vt:lpstr>9-00</vt:lpstr>
      <vt:lpstr>10-00</vt:lpstr>
      <vt:lpstr>11-00</vt:lpstr>
      <vt:lpstr>12-00</vt:lpstr>
      <vt:lpstr>Jan 01</vt:lpstr>
      <vt:lpstr>Feb 01</vt:lpstr>
      <vt:lpstr>Mar01</vt:lpstr>
      <vt:lpstr>Apr01</vt:lpstr>
      <vt:lpstr>May01</vt:lpstr>
      <vt:lpstr>June01</vt:lpstr>
      <vt:lpstr>July01</vt:lpstr>
      <vt:lpstr>Aug01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 James</dc:creator>
  <cp:lastModifiedBy>Jan Havlíček</cp:lastModifiedBy>
  <cp:lastPrinted>2001-10-31T16:34:18Z</cp:lastPrinted>
  <dcterms:created xsi:type="dcterms:W3CDTF">2000-12-27T04:29:28Z</dcterms:created>
  <dcterms:modified xsi:type="dcterms:W3CDTF">2023-09-15T15:32:49Z</dcterms:modified>
</cp:coreProperties>
</file>