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4488A7-B9BB-4D1B-84E6-6445F8CED788}" xr6:coauthVersionLast="47" xr6:coauthVersionMax="47" xr10:uidLastSave="{00000000-0000-0000-0000-000000000000}"/>
  <bookViews>
    <workbookView xWindow="-120" yWindow="-120" windowWidth="38640" windowHeight="15720" activeTab="2"/>
  </bookViews>
  <sheets>
    <sheet name="100" sheetId="1" r:id="rId1"/>
    <sheet name="60.40" sheetId="2" r:id="rId2"/>
    <sheet name="60.40 summary" sheetId="3" r:id="rId3"/>
  </sheets>
  <externalReferences>
    <externalReference r:id="rId4"/>
  </externalReferences>
  <definedNames>
    <definedName name="_xlnm.Print_Area" localSheetId="1">'60.40'!$A$1:$E$67</definedName>
  </definedNames>
  <calcPr calcId="0"/>
</workbook>
</file>

<file path=xl/calcChain.xml><?xml version="1.0" encoding="utf-8"?>
<calcChain xmlns="http://schemas.openxmlformats.org/spreadsheetml/2006/main">
  <c r="D12" i="1" l="1"/>
  <c r="D14" i="1"/>
  <c r="D15" i="1"/>
  <c r="D21" i="1"/>
  <c r="D26" i="1"/>
  <c r="D28" i="1"/>
  <c r="D29" i="1"/>
  <c r="D30" i="1"/>
  <c r="C34" i="1"/>
  <c r="D40" i="1"/>
  <c r="D44" i="1"/>
  <c r="D45" i="1"/>
  <c r="D50" i="1"/>
  <c r="D51" i="1"/>
  <c r="D56" i="1"/>
  <c r="D57" i="1"/>
  <c r="D63" i="1"/>
  <c r="D64" i="1"/>
  <c r="C65" i="1"/>
  <c r="C67" i="1"/>
  <c r="C5" i="2"/>
  <c r="C6" i="2"/>
  <c r="C7" i="2"/>
  <c r="C8" i="2"/>
  <c r="C9" i="2"/>
  <c r="C10" i="2"/>
  <c r="D12" i="2"/>
  <c r="D14" i="2"/>
  <c r="D15" i="2"/>
  <c r="D21" i="2"/>
  <c r="D26" i="2"/>
  <c r="D28" i="2"/>
  <c r="D29" i="2"/>
  <c r="D30" i="2"/>
  <c r="C34" i="2"/>
  <c r="D40" i="2"/>
  <c r="D44" i="2"/>
  <c r="D45" i="2"/>
  <c r="D50" i="2"/>
  <c r="D51" i="2"/>
  <c r="D56" i="2"/>
  <c r="D57" i="2"/>
  <c r="D63" i="2"/>
  <c r="D64" i="2"/>
  <c r="C65" i="2"/>
  <c r="D4" i="3"/>
  <c r="D6" i="3"/>
  <c r="D8" i="3"/>
  <c r="D10" i="3"/>
  <c r="D12" i="3"/>
  <c r="D14" i="3"/>
  <c r="D16" i="3"/>
  <c r="D18" i="3"/>
  <c r="D20" i="3"/>
  <c r="D36" i="3"/>
</calcChain>
</file>

<file path=xl/sharedStrings.xml><?xml version="1.0" encoding="utf-8"?>
<sst xmlns="http://schemas.openxmlformats.org/spreadsheetml/2006/main" count="115" uniqueCount="46">
  <si>
    <t>Description</t>
  </si>
  <si>
    <t>Prod Month</t>
  </si>
  <si>
    <t>Amount</t>
  </si>
  <si>
    <t>Accrual Value</t>
  </si>
  <si>
    <t xml:space="preserve">Cobra Operating </t>
  </si>
  <si>
    <t>Comstock</t>
  </si>
  <si>
    <t>Cabot Oil</t>
  </si>
  <si>
    <t>0001</t>
  </si>
  <si>
    <t>Costilla</t>
  </si>
  <si>
    <t>0002</t>
  </si>
  <si>
    <t>Lamay</t>
  </si>
  <si>
    <t>Cliffwood</t>
  </si>
  <si>
    <t>Dallas Production</t>
  </si>
  <si>
    <t>EOG Resources</t>
  </si>
  <si>
    <t>Forest Oil</t>
  </si>
  <si>
    <t>Suemar</t>
  </si>
  <si>
    <t>San Jacinto</t>
  </si>
  <si>
    <t>Superior/Walter Oil</t>
  </si>
  <si>
    <t>Tesoro</t>
  </si>
  <si>
    <t>Saxet</t>
  </si>
  <si>
    <t>Texas Producer Service Variances</t>
  </si>
  <si>
    <t>Line Item Total</t>
  </si>
  <si>
    <t>0003</t>
  </si>
  <si>
    <t xml:space="preserve"> </t>
  </si>
  <si>
    <t>Entex</t>
  </si>
  <si>
    <t>Highlighted Totals(Tom's portion)</t>
  </si>
  <si>
    <t>(+ is revenue to the desk)</t>
  </si>
  <si>
    <t>TEXAS DESK</t>
  </si>
  <si>
    <t>Summary of Restatement of NGP &amp; L  -- For March 2000 NGP&amp;L</t>
  </si>
  <si>
    <t>March 2000 Production - Adjustment to NGPL</t>
  </si>
  <si>
    <t>February 2000 Production PMA's</t>
  </si>
  <si>
    <t>January 2000 Production PMA's</t>
  </si>
  <si>
    <t>December 1999 Production PMA's</t>
  </si>
  <si>
    <t>November 1999 Production PMA's</t>
  </si>
  <si>
    <t>October 1999 Production PMA's</t>
  </si>
  <si>
    <t>September 1999 Production PMA's</t>
  </si>
  <si>
    <t xml:space="preserve">August 1999 Production PMA's </t>
  </si>
  <si>
    <t>July 1999 Production PMA's</t>
  </si>
  <si>
    <t xml:space="preserve">June 1999 Production PMA's </t>
  </si>
  <si>
    <t xml:space="preserve">May 1999 Production PMA's </t>
  </si>
  <si>
    <t>April 1999 Production PMA's</t>
  </si>
  <si>
    <t>March 1999 Production PMA's</t>
  </si>
  <si>
    <t>February 1999 Production  PMA's</t>
  </si>
  <si>
    <t>January 1999 Production PMA's</t>
  </si>
  <si>
    <t>Pre-1999 Production PMA's</t>
  </si>
  <si>
    <t xml:space="preserve">            Total Recommended to April 2000 NGP&amp;L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</si>
</sst>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  <font>
      <b/>
      <sz val="16"/>
      <color indexed="8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/>
    <xf numFmtId="165" fontId="0" fillId="2" borderId="1" xfId="1" applyNumberFormat="1" applyFont="1" applyFill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165" fontId="2" fillId="0" borderId="0" xfId="1" applyNumberFormat="1" applyFont="1"/>
    <xf numFmtId="0" fontId="7" fillId="0" borderId="0" xfId="0" applyFont="1"/>
    <xf numFmtId="165" fontId="2" fillId="0" borderId="0" xfId="1" applyNumberFormat="1" applyFont="1" applyBorder="1"/>
    <xf numFmtId="165" fontId="2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A\Texas\Texas0003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Texas Region"/>
      <sheetName val="Intercompany"/>
      <sheetName val="Transport"/>
      <sheetName val="Top Page"/>
      <sheetName val="Summary"/>
    </sheetNames>
    <sheetDataSet>
      <sheetData sheetId="0"/>
      <sheetData sheetId="1"/>
      <sheetData sheetId="2"/>
      <sheetData sheetId="3">
        <row r="30">
          <cell r="E30">
            <v>450334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8" workbookViewId="0">
      <selection sqref="A1:D36"/>
    </sheetView>
  </sheetViews>
  <sheetFormatPr defaultRowHeight="12.75" x14ac:dyDescent="0.2"/>
  <cols>
    <col min="1" max="1" width="26" customWidth="1"/>
    <col min="2" max="2" width="14" customWidth="1"/>
    <col min="3" max="3" width="13.85546875" bestFit="1" customWidth="1"/>
    <col min="4" max="4" width="14.42578125" customWidth="1"/>
  </cols>
  <sheetData>
    <row r="1" spans="1:4" ht="15.75" x14ac:dyDescent="0.25">
      <c r="B1" s="5" t="s">
        <v>20</v>
      </c>
    </row>
    <row r="2" spans="1:4" ht="15.75" x14ac:dyDescent="0.25">
      <c r="B2" s="5" t="s">
        <v>26</v>
      </c>
    </row>
    <row r="4" spans="1:4" x14ac:dyDescent="0.2">
      <c r="A4" s="6" t="s">
        <v>0</v>
      </c>
      <c r="B4" s="6" t="s">
        <v>1</v>
      </c>
      <c r="C4" s="6" t="s">
        <v>2</v>
      </c>
      <c r="D4" s="6" t="s">
        <v>21</v>
      </c>
    </row>
    <row r="5" spans="1:4" x14ac:dyDescent="0.2">
      <c r="A5" t="s">
        <v>3</v>
      </c>
      <c r="B5">
        <v>9907</v>
      </c>
      <c r="C5" s="7">
        <v>200000</v>
      </c>
    </row>
    <row r="6" spans="1:4" x14ac:dyDescent="0.2">
      <c r="B6">
        <v>9908</v>
      </c>
      <c r="C6" s="7">
        <v>391000</v>
      </c>
    </row>
    <row r="7" spans="1:4" x14ac:dyDescent="0.2">
      <c r="B7">
        <v>9909</v>
      </c>
      <c r="C7" s="7">
        <v>416833</v>
      </c>
    </row>
    <row r="8" spans="1:4" x14ac:dyDescent="0.2">
      <c r="B8">
        <v>9910</v>
      </c>
      <c r="C8" s="7">
        <v>363017</v>
      </c>
    </row>
    <row r="9" spans="1:4" x14ac:dyDescent="0.2">
      <c r="B9">
        <v>9911</v>
      </c>
      <c r="C9" s="7">
        <v>347495</v>
      </c>
    </row>
    <row r="10" spans="1:4" x14ac:dyDescent="0.2">
      <c r="B10">
        <v>9912</v>
      </c>
      <c r="C10" s="7">
        <v>234449</v>
      </c>
      <c r="D10" s="4" t="s">
        <v>23</v>
      </c>
    </row>
    <row r="11" spans="1:4" x14ac:dyDescent="0.2">
      <c r="B11" s="1" t="s">
        <v>7</v>
      </c>
      <c r="C11" s="7">
        <v>117754</v>
      </c>
      <c r="D11" s="4"/>
    </row>
    <row r="12" spans="1:4" x14ac:dyDescent="0.2">
      <c r="B12" s="1" t="s">
        <v>9</v>
      </c>
      <c r="C12" s="7">
        <v>112305</v>
      </c>
      <c r="D12" s="4">
        <f>SUM(C5:C12)</f>
        <v>2182853</v>
      </c>
    </row>
    <row r="13" spans="1:4" x14ac:dyDescent="0.2">
      <c r="A13" t="s">
        <v>4</v>
      </c>
      <c r="B13">
        <v>9907</v>
      </c>
      <c r="C13" s="7">
        <v>-11083</v>
      </c>
    </row>
    <row r="14" spans="1:4" x14ac:dyDescent="0.2">
      <c r="B14">
        <v>9912</v>
      </c>
      <c r="C14" s="7">
        <v>-11124</v>
      </c>
      <c r="D14" s="4">
        <f>SUM(C13:C14)</f>
        <v>-22207</v>
      </c>
    </row>
    <row r="15" spans="1:4" x14ac:dyDescent="0.2">
      <c r="A15" t="s">
        <v>5</v>
      </c>
      <c r="B15">
        <v>9907</v>
      </c>
      <c r="C15" s="7">
        <v>-9583</v>
      </c>
      <c r="D15" s="4">
        <f>SUM(C15)</f>
        <v>-9583</v>
      </c>
    </row>
    <row r="16" spans="1:4" x14ac:dyDescent="0.2">
      <c r="A16" t="s">
        <v>6</v>
      </c>
      <c r="B16">
        <v>9907</v>
      </c>
      <c r="C16" s="7">
        <v>-9300</v>
      </c>
    </row>
    <row r="17" spans="1:4" x14ac:dyDescent="0.2">
      <c r="B17">
        <v>9908</v>
      </c>
      <c r="C17" s="7">
        <v>15809</v>
      </c>
    </row>
    <row r="18" spans="1:4" x14ac:dyDescent="0.2">
      <c r="B18">
        <v>9909</v>
      </c>
      <c r="C18" s="7">
        <v>-31512</v>
      </c>
    </row>
    <row r="19" spans="1:4" x14ac:dyDescent="0.2">
      <c r="B19">
        <v>9911</v>
      </c>
      <c r="C19" s="7">
        <v>-25932</v>
      </c>
    </row>
    <row r="20" spans="1:4" x14ac:dyDescent="0.2">
      <c r="B20">
        <v>9912</v>
      </c>
      <c r="C20" s="7">
        <v>-23011</v>
      </c>
    </row>
    <row r="21" spans="1:4" x14ac:dyDescent="0.2">
      <c r="B21" s="1" t="s">
        <v>7</v>
      </c>
      <c r="C21" s="3">
        <v>-20339</v>
      </c>
      <c r="D21" s="4">
        <f>SUM(C16:C21)</f>
        <v>-94285</v>
      </c>
    </row>
    <row r="22" spans="1:4" x14ac:dyDescent="0.2">
      <c r="A22" t="s">
        <v>8</v>
      </c>
      <c r="B22">
        <v>9911</v>
      </c>
      <c r="C22" s="7">
        <v>47042</v>
      </c>
    </row>
    <row r="23" spans="1:4" x14ac:dyDescent="0.2">
      <c r="B23">
        <v>9912</v>
      </c>
      <c r="C23" s="7">
        <v>29157</v>
      </c>
    </row>
    <row r="24" spans="1:4" x14ac:dyDescent="0.2">
      <c r="B24" s="1" t="s">
        <v>7</v>
      </c>
      <c r="C24" s="3">
        <v>27818</v>
      </c>
    </row>
    <row r="25" spans="1:4" x14ac:dyDescent="0.2">
      <c r="B25" s="1" t="s">
        <v>9</v>
      </c>
      <c r="C25" s="3">
        <v>40781</v>
      </c>
    </row>
    <row r="26" spans="1:4" x14ac:dyDescent="0.2">
      <c r="B26" s="1" t="s">
        <v>22</v>
      </c>
      <c r="C26" s="3">
        <v>40076</v>
      </c>
      <c r="D26" s="4">
        <f>SUM(C22:C26)</f>
        <v>184874</v>
      </c>
    </row>
    <row r="27" spans="1:4" x14ac:dyDescent="0.2">
      <c r="A27" t="s">
        <v>10</v>
      </c>
      <c r="B27" s="1" t="s">
        <v>7</v>
      </c>
      <c r="C27" s="3">
        <v>-30134</v>
      </c>
    </row>
    <row r="28" spans="1:4" x14ac:dyDescent="0.2">
      <c r="B28" s="1" t="s">
        <v>9</v>
      </c>
      <c r="C28" s="3">
        <v>-59047</v>
      </c>
      <c r="D28" s="4">
        <f>SUM(C27:C28)</f>
        <v>-89181</v>
      </c>
    </row>
    <row r="29" spans="1:4" x14ac:dyDescent="0.2">
      <c r="A29" t="s">
        <v>11</v>
      </c>
      <c r="B29" s="1" t="s">
        <v>7</v>
      </c>
      <c r="C29" s="3">
        <v>23201</v>
      </c>
      <c r="D29" s="4">
        <f>SUM(C29)</f>
        <v>23201</v>
      </c>
    </row>
    <row r="30" spans="1:4" x14ac:dyDescent="0.2">
      <c r="A30" t="s">
        <v>12</v>
      </c>
      <c r="B30">
        <v>9912</v>
      </c>
      <c r="C30" s="7">
        <v>-28859</v>
      </c>
      <c r="D30" s="3">
        <f>SUM(B30:C30)</f>
        <v>-18947</v>
      </c>
    </row>
    <row r="31" spans="1:4" x14ac:dyDescent="0.2">
      <c r="A31" t="s">
        <v>24</v>
      </c>
      <c r="B31">
        <v>9904</v>
      </c>
      <c r="C31" s="7">
        <v>-958508</v>
      </c>
    </row>
    <row r="32" spans="1:4" x14ac:dyDescent="0.2">
      <c r="B32">
        <v>9907</v>
      </c>
      <c r="C32" s="7">
        <v>1221859</v>
      </c>
    </row>
    <row r="33" spans="1:4" x14ac:dyDescent="0.2">
      <c r="B33">
        <v>9908</v>
      </c>
      <c r="C33" s="7">
        <v>607814</v>
      </c>
    </row>
    <row r="34" spans="1:4" x14ac:dyDescent="0.2">
      <c r="B34">
        <v>9909</v>
      </c>
      <c r="C34" s="7">
        <f>1332152-650000</f>
        <v>682152</v>
      </c>
    </row>
    <row r="35" spans="1:4" x14ac:dyDescent="0.2">
      <c r="B35">
        <v>9910</v>
      </c>
      <c r="C35" s="7">
        <v>216519</v>
      </c>
    </row>
    <row r="36" spans="1:4" x14ac:dyDescent="0.2">
      <c r="B36">
        <v>9911</v>
      </c>
      <c r="C36" s="7">
        <v>-547525</v>
      </c>
    </row>
    <row r="37" spans="1:4" x14ac:dyDescent="0.2">
      <c r="B37">
        <v>9912</v>
      </c>
      <c r="C37" s="7">
        <v>266675</v>
      </c>
    </row>
    <row r="38" spans="1:4" x14ac:dyDescent="0.2">
      <c r="B38" s="1" t="s">
        <v>7</v>
      </c>
      <c r="C38" s="7">
        <v>-1422068</v>
      </c>
    </row>
    <row r="39" spans="1:4" x14ac:dyDescent="0.2">
      <c r="B39" s="1" t="s">
        <v>9</v>
      </c>
      <c r="C39" s="7">
        <v>-523114</v>
      </c>
    </row>
    <row r="40" spans="1:4" x14ac:dyDescent="0.2">
      <c r="B40" s="1" t="s">
        <v>22</v>
      </c>
      <c r="C40" s="7">
        <v>-90296</v>
      </c>
      <c r="D40" s="4">
        <f>SUM(C31:C40)</f>
        <v>-546492</v>
      </c>
    </row>
    <row r="41" spans="1:4" x14ac:dyDescent="0.2">
      <c r="A41" t="s">
        <v>13</v>
      </c>
      <c r="B41">
        <v>9907</v>
      </c>
      <c r="C41" s="7">
        <v>-23237</v>
      </c>
    </row>
    <row r="42" spans="1:4" x14ac:dyDescent="0.2">
      <c r="B42">
        <v>9912</v>
      </c>
      <c r="C42" s="7">
        <v>-34793</v>
      </c>
    </row>
    <row r="43" spans="1:4" x14ac:dyDescent="0.2">
      <c r="B43" s="1" t="s">
        <v>7</v>
      </c>
      <c r="C43" s="3">
        <v>-41859</v>
      </c>
    </row>
    <row r="44" spans="1:4" x14ac:dyDescent="0.2">
      <c r="B44" s="1" t="s">
        <v>9</v>
      </c>
      <c r="C44" s="3">
        <v>57079</v>
      </c>
      <c r="D44" s="4">
        <f>SUM(C30:C44)</f>
        <v>-618161</v>
      </c>
    </row>
    <row r="45" spans="1:4" x14ac:dyDescent="0.2">
      <c r="A45" t="s">
        <v>14</v>
      </c>
      <c r="B45" s="1" t="s">
        <v>7</v>
      </c>
      <c r="C45" s="3">
        <v>-14476</v>
      </c>
      <c r="D45" s="4">
        <f>SUM(C45)</f>
        <v>-14476</v>
      </c>
    </row>
    <row r="46" spans="1:4" x14ac:dyDescent="0.2">
      <c r="A46" t="s">
        <v>19</v>
      </c>
      <c r="B46" s="1">
        <v>9909</v>
      </c>
      <c r="C46" s="7">
        <v>-59614</v>
      </c>
    </row>
    <row r="47" spans="1:4" x14ac:dyDescent="0.2">
      <c r="B47" s="1">
        <v>9911</v>
      </c>
      <c r="C47" s="7">
        <v>63369</v>
      </c>
    </row>
    <row r="48" spans="1:4" x14ac:dyDescent="0.2">
      <c r="B48" s="1">
        <v>9912</v>
      </c>
      <c r="C48" s="7">
        <v>-29507</v>
      </c>
    </row>
    <row r="49" spans="1:4" x14ac:dyDescent="0.2">
      <c r="B49" s="1" t="s">
        <v>7</v>
      </c>
      <c r="C49" s="3">
        <v>-46505</v>
      </c>
    </row>
    <row r="50" spans="1:4" x14ac:dyDescent="0.2">
      <c r="B50" s="1" t="s">
        <v>22</v>
      </c>
      <c r="C50" s="3">
        <v>-75838</v>
      </c>
      <c r="D50" s="4">
        <f>SUM(C45:C50)</f>
        <v>-162571</v>
      </c>
    </row>
    <row r="51" spans="1:4" ht="11.25" customHeight="1" x14ac:dyDescent="0.2">
      <c r="A51" t="s">
        <v>15</v>
      </c>
      <c r="B51" s="1" t="s">
        <v>7</v>
      </c>
      <c r="C51" s="3">
        <v>12367</v>
      </c>
      <c r="D51" s="4">
        <f>SUM(C51)</f>
        <v>12367</v>
      </c>
    </row>
    <row r="52" spans="1:4" x14ac:dyDescent="0.2">
      <c r="A52" t="s">
        <v>16</v>
      </c>
      <c r="B52" s="2">
        <v>9911</v>
      </c>
      <c r="C52" s="7">
        <v>-23445</v>
      </c>
    </row>
    <row r="53" spans="1:4" x14ac:dyDescent="0.2">
      <c r="B53" s="2">
        <v>9912</v>
      </c>
      <c r="C53" s="7">
        <v>-20773</v>
      </c>
    </row>
    <row r="54" spans="1:4" x14ac:dyDescent="0.2">
      <c r="B54" s="1" t="s">
        <v>7</v>
      </c>
      <c r="C54" s="3">
        <v>-22135</v>
      </c>
    </row>
    <row r="55" spans="1:4" x14ac:dyDescent="0.2">
      <c r="B55" s="1" t="s">
        <v>9</v>
      </c>
      <c r="C55" s="3">
        <v>-23000</v>
      </c>
    </row>
    <row r="56" spans="1:4" x14ac:dyDescent="0.2">
      <c r="B56" s="1" t="s">
        <v>22</v>
      </c>
      <c r="C56" s="3">
        <v>-27596</v>
      </c>
      <c r="D56" s="4">
        <f>SUM(C52:C56)</f>
        <v>-116949</v>
      </c>
    </row>
    <row r="57" spans="1:4" x14ac:dyDescent="0.2">
      <c r="A57" t="s">
        <v>17</v>
      </c>
      <c r="B57" s="2">
        <v>9908</v>
      </c>
      <c r="C57" s="7">
        <v>19439</v>
      </c>
      <c r="D57" s="4">
        <f>SUM(C57)</f>
        <v>19439</v>
      </c>
    </row>
    <row r="58" spans="1:4" x14ac:dyDescent="0.2">
      <c r="B58" s="2">
        <v>9909</v>
      </c>
      <c r="C58" s="7">
        <v>20476</v>
      </c>
    </row>
    <row r="59" spans="1:4" x14ac:dyDescent="0.2">
      <c r="B59" s="2">
        <v>9911</v>
      </c>
      <c r="C59" s="7">
        <v>-9576</v>
      </c>
    </row>
    <row r="60" spans="1:4" x14ac:dyDescent="0.2">
      <c r="B60" s="2">
        <v>9912</v>
      </c>
      <c r="C60" s="7">
        <v>-22774</v>
      </c>
    </row>
    <row r="61" spans="1:4" x14ac:dyDescent="0.2">
      <c r="B61" s="1" t="s">
        <v>7</v>
      </c>
      <c r="C61" s="3">
        <v>-23528</v>
      </c>
    </row>
    <row r="62" spans="1:4" x14ac:dyDescent="0.2">
      <c r="B62" s="1" t="s">
        <v>9</v>
      </c>
      <c r="C62" s="3">
        <v>-28841</v>
      </c>
    </row>
    <row r="63" spans="1:4" x14ac:dyDescent="0.2">
      <c r="B63" s="1" t="s">
        <v>22</v>
      </c>
      <c r="C63" s="3">
        <v>-33648</v>
      </c>
      <c r="D63" s="4">
        <f>SUM(C57:C63)</f>
        <v>-78452</v>
      </c>
    </row>
    <row r="64" spans="1:4" x14ac:dyDescent="0.2">
      <c r="A64" t="s">
        <v>18</v>
      </c>
      <c r="B64" s="2">
        <v>9909</v>
      </c>
      <c r="C64" s="8">
        <v>-11676</v>
      </c>
      <c r="D64" s="4">
        <f>SUM(C64)</f>
        <v>-11676</v>
      </c>
    </row>
    <row r="65" spans="1:3" x14ac:dyDescent="0.2">
      <c r="B65" s="2"/>
      <c r="C65" s="4">
        <f>SUM(C5:C64)</f>
        <v>1200230</v>
      </c>
    </row>
    <row r="67" spans="1:3" x14ac:dyDescent="0.2">
      <c r="A67" t="s">
        <v>25</v>
      </c>
      <c r="C67" s="3">
        <f>1215815+117754+112305</f>
        <v>1445874</v>
      </c>
    </row>
  </sheetData>
  <pageMargins left="0.75" right="0.75" top="1" bottom="1" header="0.5" footer="0.5"/>
  <pageSetup scale="7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51" workbookViewId="0">
      <selection activeCell="A67" sqref="A1:E67"/>
    </sheetView>
  </sheetViews>
  <sheetFormatPr defaultRowHeight="12.75" x14ac:dyDescent="0.2"/>
  <cols>
    <col min="1" max="1" width="26" customWidth="1"/>
    <col min="2" max="2" width="14" customWidth="1"/>
    <col min="3" max="3" width="13.85546875" customWidth="1"/>
    <col min="4" max="4" width="14.42578125" customWidth="1"/>
  </cols>
  <sheetData>
    <row r="1" spans="1:4" ht="15.75" x14ac:dyDescent="0.25">
      <c r="B1" s="5" t="s">
        <v>20</v>
      </c>
    </row>
    <row r="2" spans="1:4" ht="15.75" x14ac:dyDescent="0.25">
      <c r="B2" s="5" t="s">
        <v>26</v>
      </c>
    </row>
    <row r="4" spans="1:4" x14ac:dyDescent="0.2">
      <c r="A4" s="6" t="s">
        <v>0</v>
      </c>
      <c r="B4" s="6" t="s">
        <v>1</v>
      </c>
      <c r="C4" s="6" t="s">
        <v>2</v>
      </c>
      <c r="D4" s="6" t="s">
        <v>21</v>
      </c>
    </row>
    <row r="5" spans="1:4" x14ac:dyDescent="0.2">
      <c r="A5" t="s">
        <v>3</v>
      </c>
      <c r="B5">
        <v>9907</v>
      </c>
      <c r="C5" s="7">
        <f>200000*0.4</f>
        <v>80000</v>
      </c>
    </row>
    <row r="6" spans="1:4" x14ac:dyDescent="0.2">
      <c r="B6">
        <v>9908</v>
      </c>
      <c r="C6" s="7">
        <f>391000*0.4</f>
        <v>156400</v>
      </c>
    </row>
    <row r="7" spans="1:4" x14ac:dyDescent="0.2">
      <c r="B7">
        <v>9909</v>
      </c>
      <c r="C7" s="7">
        <f>416833*0.4</f>
        <v>166733.20000000001</v>
      </c>
    </row>
    <row r="8" spans="1:4" x14ac:dyDescent="0.2">
      <c r="B8">
        <v>9910</v>
      </c>
      <c r="C8" s="7">
        <f>363017*0.4</f>
        <v>145206.80000000002</v>
      </c>
    </row>
    <row r="9" spans="1:4" x14ac:dyDescent="0.2">
      <c r="B9">
        <v>9911</v>
      </c>
      <c r="C9" s="7">
        <f>347495*0.4</f>
        <v>138998</v>
      </c>
    </row>
    <row r="10" spans="1:4" x14ac:dyDescent="0.2">
      <c r="B10">
        <v>9912</v>
      </c>
      <c r="C10" s="7">
        <f>234449*0.4</f>
        <v>93779.6</v>
      </c>
      <c r="D10" s="4" t="s">
        <v>23</v>
      </c>
    </row>
    <row r="11" spans="1:4" x14ac:dyDescent="0.2">
      <c r="B11" s="1" t="s">
        <v>7</v>
      </c>
      <c r="C11" s="7">
        <v>117754</v>
      </c>
      <c r="D11" s="4"/>
    </row>
    <row r="12" spans="1:4" x14ac:dyDescent="0.2">
      <c r="B12" s="1" t="s">
        <v>9</v>
      </c>
      <c r="C12" s="7">
        <v>112305</v>
      </c>
      <c r="D12" s="4">
        <f>SUM(C5:C12)</f>
        <v>1011176.6</v>
      </c>
    </row>
    <row r="13" spans="1:4" x14ac:dyDescent="0.2">
      <c r="A13" t="s">
        <v>4</v>
      </c>
      <c r="B13">
        <v>9907</v>
      </c>
      <c r="C13" s="9">
        <v>-11083</v>
      </c>
    </row>
    <row r="14" spans="1:4" x14ac:dyDescent="0.2">
      <c r="B14">
        <v>9912</v>
      </c>
      <c r="C14" s="9">
        <v>-11124</v>
      </c>
      <c r="D14" s="4">
        <f>SUM(C13:C14)</f>
        <v>-22207</v>
      </c>
    </row>
    <row r="15" spans="1:4" x14ac:dyDescent="0.2">
      <c r="A15" t="s">
        <v>5</v>
      </c>
      <c r="B15">
        <v>9907</v>
      </c>
      <c r="C15" s="9">
        <v>-9583</v>
      </c>
      <c r="D15" s="4">
        <f>SUM(C15)</f>
        <v>-9583</v>
      </c>
    </row>
    <row r="16" spans="1:4" x14ac:dyDescent="0.2">
      <c r="A16" t="s">
        <v>6</v>
      </c>
      <c r="B16">
        <v>9907</v>
      </c>
      <c r="C16" s="9">
        <v>-9300</v>
      </c>
    </row>
    <row r="17" spans="1:4" x14ac:dyDescent="0.2">
      <c r="B17">
        <v>9908</v>
      </c>
      <c r="C17" s="9">
        <v>15809</v>
      </c>
    </row>
    <row r="18" spans="1:4" x14ac:dyDescent="0.2">
      <c r="B18">
        <v>9909</v>
      </c>
      <c r="C18" s="9">
        <v>-31512</v>
      </c>
    </row>
    <row r="19" spans="1:4" x14ac:dyDescent="0.2">
      <c r="B19">
        <v>9911</v>
      </c>
      <c r="C19" s="9">
        <v>-25932</v>
      </c>
    </row>
    <row r="20" spans="1:4" x14ac:dyDescent="0.2">
      <c r="B20">
        <v>9912</v>
      </c>
      <c r="C20" s="9">
        <v>-23011</v>
      </c>
    </row>
    <row r="21" spans="1:4" x14ac:dyDescent="0.2">
      <c r="B21" s="1" t="s">
        <v>7</v>
      </c>
      <c r="C21" s="3">
        <v>-20339</v>
      </c>
      <c r="D21" s="4">
        <f>SUM(C16:C21)</f>
        <v>-94285</v>
      </c>
    </row>
    <row r="22" spans="1:4" x14ac:dyDescent="0.2">
      <c r="A22" t="s">
        <v>8</v>
      </c>
      <c r="B22">
        <v>9911</v>
      </c>
      <c r="C22" s="9">
        <v>47042</v>
      </c>
    </row>
    <row r="23" spans="1:4" x14ac:dyDescent="0.2">
      <c r="B23">
        <v>9912</v>
      </c>
      <c r="C23" s="9">
        <v>29157</v>
      </c>
    </row>
    <row r="24" spans="1:4" x14ac:dyDescent="0.2">
      <c r="B24" s="1" t="s">
        <v>7</v>
      </c>
      <c r="C24" s="3">
        <v>27818</v>
      </c>
    </row>
    <row r="25" spans="1:4" x14ac:dyDescent="0.2">
      <c r="B25" s="1" t="s">
        <v>9</v>
      </c>
      <c r="C25" s="3">
        <v>40781</v>
      </c>
    </row>
    <row r="26" spans="1:4" x14ac:dyDescent="0.2">
      <c r="B26" s="1" t="s">
        <v>22</v>
      </c>
      <c r="C26" s="3">
        <v>40076</v>
      </c>
      <c r="D26" s="4">
        <f>SUM(C22:C26)</f>
        <v>184874</v>
      </c>
    </row>
    <row r="27" spans="1:4" x14ac:dyDescent="0.2">
      <c r="A27" t="s">
        <v>10</v>
      </c>
      <c r="B27" s="1" t="s">
        <v>7</v>
      </c>
      <c r="C27" s="3">
        <v>-30134</v>
      </c>
    </row>
    <row r="28" spans="1:4" x14ac:dyDescent="0.2">
      <c r="B28" s="1" t="s">
        <v>9</v>
      </c>
      <c r="C28" s="3">
        <v>-59047</v>
      </c>
      <c r="D28" s="4">
        <f>SUM(C27:C28)</f>
        <v>-89181</v>
      </c>
    </row>
    <row r="29" spans="1:4" x14ac:dyDescent="0.2">
      <c r="A29" t="s">
        <v>11</v>
      </c>
      <c r="B29" s="1" t="s">
        <v>7</v>
      </c>
      <c r="C29" s="3">
        <v>23201</v>
      </c>
      <c r="D29" s="4">
        <f>SUM(C29)</f>
        <v>23201</v>
      </c>
    </row>
    <row r="30" spans="1:4" x14ac:dyDescent="0.2">
      <c r="A30" t="s">
        <v>12</v>
      </c>
      <c r="B30">
        <v>9912</v>
      </c>
      <c r="C30" s="9">
        <v>-28859</v>
      </c>
      <c r="D30" s="3">
        <f>SUM(B30:C30)</f>
        <v>-18947</v>
      </c>
    </row>
    <row r="31" spans="1:4" x14ac:dyDescent="0.2">
      <c r="A31" t="s">
        <v>24</v>
      </c>
      <c r="B31">
        <v>9904</v>
      </c>
      <c r="C31" s="7">
        <v>-958508</v>
      </c>
    </row>
    <row r="32" spans="1:4" x14ac:dyDescent="0.2">
      <c r="B32">
        <v>9907</v>
      </c>
      <c r="C32" s="7">
        <v>1221859</v>
      </c>
    </row>
    <row r="33" spans="1:4" x14ac:dyDescent="0.2">
      <c r="B33">
        <v>9908</v>
      </c>
      <c r="C33" s="7">
        <v>607814</v>
      </c>
    </row>
    <row r="34" spans="1:4" x14ac:dyDescent="0.2">
      <c r="B34">
        <v>9909</v>
      </c>
      <c r="C34" s="7">
        <f>1332152-650000</f>
        <v>682152</v>
      </c>
    </row>
    <row r="35" spans="1:4" x14ac:dyDescent="0.2">
      <c r="B35">
        <v>9910</v>
      </c>
      <c r="C35" s="7">
        <v>216519</v>
      </c>
    </row>
    <row r="36" spans="1:4" x14ac:dyDescent="0.2">
      <c r="B36">
        <v>9911</v>
      </c>
      <c r="C36" s="7">
        <v>-547525</v>
      </c>
    </row>
    <row r="37" spans="1:4" x14ac:dyDescent="0.2">
      <c r="B37">
        <v>9912</v>
      </c>
      <c r="C37" s="7">
        <v>266675</v>
      </c>
    </row>
    <row r="38" spans="1:4" x14ac:dyDescent="0.2">
      <c r="B38" s="1" t="s">
        <v>7</v>
      </c>
      <c r="C38" s="7">
        <v>-1422068</v>
      </c>
    </row>
    <row r="39" spans="1:4" x14ac:dyDescent="0.2">
      <c r="B39" s="1" t="s">
        <v>9</v>
      </c>
      <c r="C39" s="7">
        <v>-523114</v>
      </c>
    </row>
    <row r="40" spans="1:4" x14ac:dyDescent="0.2">
      <c r="B40" s="1" t="s">
        <v>22</v>
      </c>
      <c r="C40" s="7">
        <v>-90296</v>
      </c>
      <c r="D40" s="4">
        <f>SUM(C31:C40)</f>
        <v>-546492</v>
      </c>
    </row>
    <row r="41" spans="1:4" x14ac:dyDescent="0.2">
      <c r="A41" t="s">
        <v>13</v>
      </c>
      <c r="B41">
        <v>9907</v>
      </c>
      <c r="C41" s="9">
        <v>-23237</v>
      </c>
    </row>
    <row r="42" spans="1:4" x14ac:dyDescent="0.2">
      <c r="B42">
        <v>9912</v>
      </c>
      <c r="C42" s="9">
        <v>-34793</v>
      </c>
    </row>
    <row r="43" spans="1:4" x14ac:dyDescent="0.2">
      <c r="B43" s="1" t="s">
        <v>7</v>
      </c>
      <c r="C43" s="3">
        <v>-41859</v>
      </c>
    </row>
    <row r="44" spans="1:4" x14ac:dyDescent="0.2">
      <c r="B44" s="1" t="s">
        <v>9</v>
      </c>
      <c r="C44" s="3">
        <v>57079</v>
      </c>
      <c r="D44" s="4">
        <f>SUM(C30:C44)</f>
        <v>-618161</v>
      </c>
    </row>
    <row r="45" spans="1:4" x14ac:dyDescent="0.2">
      <c r="A45" t="s">
        <v>14</v>
      </c>
      <c r="B45" s="1" t="s">
        <v>7</v>
      </c>
      <c r="C45" s="3">
        <v>-14476</v>
      </c>
      <c r="D45" s="4">
        <f>SUM(C45)</f>
        <v>-14476</v>
      </c>
    </row>
    <row r="46" spans="1:4" x14ac:dyDescent="0.2">
      <c r="A46" t="s">
        <v>19</v>
      </c>
      <c r="B46" s="1">
        <v>9909</v>
      </c>
      <c r="C46" s="9">
        <v>-59614</v>
      </c>
    </row>
    <row r="47" spans="1:4" x14ac:dyDescent="0.2">
      <c r="B47" s="1">
        <v>9911</v>
      </c>
      <c r="C47" s="9">
        <v>63369</v>
      </c>
    </row>
    <row r="48" spans="1:4" x14ac:dyDescent="0.2">
      <c r="B48" s="1">
        <v>9912</v>
      </c>
      <c r="C48" s="9">
        <v>-29507</v>
      </c>
    </row>
    <row r="49" spans="1:4" x14ac:dyDescent="0.2">
      <c r="B49" s="1" t="s">
        <v>7</v>
      </c>
      <c r="C49" s="3">
        <v>-46505</v>
      </c>
    </row>
    <row r="50" spans="1:4" x14ac:dyDescent="0.2">
      <c r="B50" s="1" t="s">
        <v>22</v>
      </c>
      <c r="C50" s="3">
        <v>-75838</v>
      </c>
      <c r="D50" s="4">
        <f>SUM(C45:C50)</f>
        <v>-162571</v>
      </c>
    </row>
    <row r="51" spans="1:4" ht="11.25" customHeight="1" x14ac:dyDescent="0.2">
      <c r="A51" t="s">
        <v>15</v>
      </c>
      <c r="B51" s="1" t="s">
        <v>7</v>
      </c>
      <c r="C51" s="3">
        <v>12367</v>
      </c>
      <c r="D51" s="4">
        <f>SUM(C51)</f>
        <v>12367</v>
      </c>
    </row>
    <row r="52" spans="1:4" x14ac:dyDescent="0.2">
      <c r="A52" t="s">
        <v>16</v>
      </c>
      <c r="B52" s="2">
        <v>9911</v>
      </c>
      <c r="C52" s="9">
        <v>-23445</v>
      </c>
    </row>
    <row r="53" spans="1:4" x14ac:dyDescent="0.2">
      <c r="B53" s="2">
        <v>9912</v>
      </c>
      <c r="C53" s="9">
        <v>-20773</v>
      </c>
    </row>
    <row r="54" spans="1:4" x14ac:dyDescent="0.2">
      <c r="B54" s="1" t="s">
        <v>7</v>
      </c>
      <c r="C54" s="3">
        <v>-22135</v>
      </c>
    </row>
    <row r="55" spans="1:4" x14ac:dyDescent="0.2">
      <c r="B55" s="1" t="s">
        <v>9</v>
      </c>
      <c r="C55" s="3">
        <v>-23000</v>
      </c>
    </row>
    <row r="56" spans="1:4" x14ac:dyDescent="0.2">
      <c r="B56" s="1" t="s">
        <v>22</v>
      </c>
      <c r="C56" s="3">
        <v>-27596</v>
      </c>
      <c r="D56" s="4">
        <f>SUM(C52:C56)</f>
        <v>-116949</v>
      </c>
    </row>
    <row r="57" spans="1:4" x14ac:dyDescent="0.2">
      <c r="A57" t="s">
        <v>17</v>
      </c>
      <c r="B57" s="2">
        <v>9908</v>
      </c>
      <c r="C57" s="9">
        <v>19439</v>
      </c>
      <c r="D57" s="4">
        <f>SUM(C57)</f>
        <v>19439</v>
      </c>
    </row>
    <row r="58" spans="1:4" x14ac:dyDescent="0.2">
      <c r="B58" s="2">
        <v>9909</v>
      </c>
      <c r="C58" s="9">
        <v>20476</v>
      </c>
    </row>
    <row r="59" spans="1:4" x14ac:dyDescent="0.2">
      <c r="B59" s="2">
        <v>9911</v>
      </c>
      <c r="C59" s="9">
        <v>-9576</v>
      </c>
    </row>
    <row r="60" spans="1:4" x14ac:dyDescent="0.2">
      <c r="B60" s="2">
        <v>9912</v>
      </c>
      <c r="C60" s="9">
        <v>-22774</v>
      </c>
    </row>
    <row r="61" spans="1:4" x14ac:dyDescent="0.2">
      <c r="B61" s="1" t="s">
        <v>7</v>
      </c>
      <c r="C61" s="3">
        <v>-23528</v>
      </c>
    </row>
    <row r="62" spans="1:4" x14ac:dyDescent="0.2">
      <c r="B62" s="1" t="s">
        <v>9</v>
      </c>
      <c r="C62" s="3">
        <v>-28841</v>
      </c>
    </row>
    <row r="63" spans="1:4" x14ac:dyDescent="0.2">
      <c r="B63" s="1" t="s">
        <v>22</v>
      </c>
      <c r="C63" s="3">
        <v>-33648</v>
      </c>
      <c r="D63" s="4">
        <f>SUM(C57:C63)</f>
        <v>-78452</v>
      </c>
    </row>
    <row r="64" spans="1:4" x14ac:dyDescent="0.2">
      <c r="A64" t="s">
        <v>18</v>
      </c>
      <c r="B64" s="2">
        <v>9909</v>
      </c>
      <c r="C64" s="10">
        <v>-11676</v>
      </c>
      <c r="D64" s="4">
        <f>SUM(C64)</f>
        <v>-11676</v>
      </c>
    </row>
    <row r="65" spans="1:3" x14ac:dyDescent="0.2">
      <c r="B65" s="2"/>
      <c r="C65" s="4">
        <f>SUM(C5:C64)</f>
        <v>28553.600000000093</v>
      </c>
    </row>
    <row r="67" spans="1:3" x14ac:dyDescent="0.2">
      <c r="A67" t="s">
        <v>25</v>
      </c>
      <c r="C67" s="3">
        <v>464685</v>
      </c>
    </row>
  </sheetData>
  <pageMargins left="0.75" right="0.75" top="1" bottom="1" header="0.5" footer="0.5"/>
  <pageSetup scale="73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5" workbookViewId="0">
      <selection activeCell="D42" sqref="D42"/>
    </sheetView>
  </sheetViews>
  <sheetFormatPr defaultRowHeight="12.75" x14ac:dyDescent="0.2"/>
  <cols>
    <col min="1" max="1" width="35" customWidth="1"/>
    <col min="4" max="4" width="15.85546875" customWidth="1"/>
  </cols>
  <sheetData>
    <row r="1" spans="1:4" ht="20.25" x14ac:dyDescent="0.3">
      <c r="A1" s="11" t="s">
        <v>27</v>
      </c>
    </row>
    <row r="2" spans="1:4" ht="18" x14ac:dyDescent="0.25">
      <c r="A2" s="12" t="s">
        <v>28</v>
      </c>
    </row>
    <row r="4" spans="1:4" ht="15.75" x14ac:dyDescent="0.25">
      <c r="A4" s="13" t="s">
        <v>29</v>
      </c>
      <c r="D4" s="14">
        <f>'[1]Top Page'!E30-90296</f>
        <v>360038</v>
      </c>
    </row>
    <row r="6" spans="1:4" ht="15.75" x14ac:dyDescent="0.25">
      <c r="A6" s="13" t="s">
        <v>30</v>
      </c>
      <c r="D6" s="14">
        <f>112305-523114</f>
        <v>-410809</v>
      </c>
    </row>
    <row r="8" spans="1:4" ht="15.75" x14ac:dyDescent="0.25">
      <c r="A8" s="13" t="s">
        <v>31</v>
      </c>
      <c r="D8" s="14">
        <f>117754-1422068</f>
        <v>-1304314</v>
      </c>
    </row>
    <row r="10" spans="1:4" ht="15.75" x14ac:dyDescent="0.25">
      <c r="A10" s="13" t="s">
        <v>32</v>
      </c>
      <c r="D10" s="14">
        <f>93780+266675</f>
        <v>360455</v>
      </c>
    </row>
    <row r="12" spans="1:4" ht="15.75" x14ac:dyDescent="0.25">
      <c r="A12" s="13" t="s">
        <v>33</v>
      </c>
      <c r="D12" s="14">
        <f>138998-547525</f>
        <v>-408527</v>
      </c>
    </row>
    <row r="14" spans="1:4" ht="15.75" x14ac:dyDescent="0.25">
      <c r="A14" s="13" t="s">
        <v>34</v>
      </c>
      <c r="D14" s="14">
        <f>145207+216519</f>
        <v>361726</v>
      </c>
    </row>
    <row r="16" spans="1:4" ht="15.75" x14ac:dyDescent="0.25">
      <c r="A16" s="13" t="s">
        <v>35</v>
      </c>
      <c r="D16" s="14">
        <f>166733+682152</f>
        <v>848885</v>
      </c>
    </row>
    <row r="18" spans="1:4" ht="15.75" x14ac:dyDescent="0.25">
      <c r="A18" s="13" t="s">
        <v>36</v>
      </c>
      <c r="D18" s="14">
        <f>156400+607814</f>
        <v>764214</v>
      </c>
    </row>
    <row r="20" spans="1:4" ht="15.75" x14ac:dyDescent="0.25">
      <c r="A20" s="13" t="s">
        <v>37</v>
      </c>
      <c r="D20" s="14">
        <f>80000+1221859</f>
        <v>1301859</v>
      </c>
    </row>
    <row r="22" spans="1:4" ht="15.75" x14ac:dyDescent="0.25">
      <c r="A22" s="13" t="s">
        <v>38</v>
      </c>
      <c r="D22" s="14">
        <v>0</v>
      </c>
    </row>
    <row r="24" spans="1:4" ht="15.75" x14ac:dyDescent="0.25">
      <c r="A24" s="13" t="s">
        <v>39</v>
      </c>
      <c r="D24" s="14">
        <v>0</v>
      </c>
    </row>
    <row r="26" spans="1:4" ht="15.75" x14ac:dyDescent="0.25">
      <c r="A26" s="13" t="s">
        <v>40</v>
      </c>
      <c r="D26" s="14">
        <v>-958508</v>
      </c>
    </row>
    <row r="28" spans="1:4" ht="15.75" x14ac:dyDescent="0.25">
      <c r="A28" s="13" t="s">
        <v>41</v>
      </c>
      <c r="D28" s="14">
        <v>0</v>
      </c>
    </row>
    <row r="30" spans="1:4" ht="15.75" x14ac:dyDescent="0.25">
      <c r="A30" s="15" t="s">
        <v>42</v>
      </c>
      <c r="D30" s="14">
        <v>0</v>
      </c>
    </row>
    <row r="32" spans="1:4" ht="15.75" x14ac:dyDescent="0.25">
      <c r="A32" s="13" t="s">
        <v>43</v>
      </c>
      <c r="D32" s="14">
        <v>0</v>
      </c>
    </row>
    <row r="34" spans="1:4" ht="15.75" x14ac:dyDescent="0.25">
      <c r="A34" s="13" t="s">
        <v>44</v>
      </c>
      <c r="D34" s="16">
        <v>0</v>
      </c>
    </row>
    <row r="36" spans="1:4" ht="16.5" thickBot="1" x14ac:dyDescent="0.3">
      <c r="A36" s="13" t="s">
        <v>45</v>
      </c>
      <c r="D36" s="17">
        <f>SUM(D4:D35)</f>
        <v>915019</v>
      </c>
    </row>
    <row r="37" spans="1:4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100</vt:lpstr>
      <vt:lpstr>60.40</vt:lpstr>
      <vt:lpstr>60.40 summary</vt:lpstr>
      <vt:lpstr>'60.40'!Print_Area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2000-05-31T15:49:58Z</cp:lastPrinted>
  <dcterms:created xsi:type="dcterms:W3CDTF">2000-05-24T22:50:52Z</dcterms:created>
  <dcterms:modified xsi:type="dcterms:W3CDTF">2023-09-15T15:40:13Z</dcterms:modified>
</cp:coreProperties>
</file>