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401607-E86F-482B-9328-42975F86F2A0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<sst xmlns="http://schemas.openxmlformats.org/spreadsheetml/2006/main" count="1804" uniqueCount="211">
  <si>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</si>
  <si>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</si>
  <si>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</si>
  <si>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</si>
  <si>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</si>
  <si>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</si>
  <si>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</si>
  <si>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</si>
  <si>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</si>
  <si>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</si>
  <si>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</si>
  <si>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</si>
  <si>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</si>
  <si>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</si>
  <si>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</si>
  <si>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</si>
  <si>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</si>
  <si>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</si>
  <si>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</si>
  <si>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</si>
  <si>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</si>
  <si>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</si>
  <si>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</si>
  <si>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</si>
  <si>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</si>
  <si>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</si>
  <si>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</si>
  <si>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</si>
  <si>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</si>
  <si>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</si>
  <si>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</si>
  <si>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</si>
  <si>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</si>
  <si>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</si>
  <si>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</si>
  <si>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</si>
  <si>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</si>
  <si>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</si>
  <si>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</si>
  <si>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</si>
  <si>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</si>
  <si>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</si>
  <si>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</si>
  <si>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</si>
  <si>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</si>
  <si>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</si>
  <si>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</si>
  <si>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</si>
  <si>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</si>
  <si>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</si>
  <si>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</si>
  <si>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</si>
  <si>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</si>
  <si>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</si>
  <si>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</si>
  <si>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</si>
  <si>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</si>
  <si>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</si>
  <si>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</si>
  <si>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</si>
  <si>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</si>
  <si>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</si>
  <si>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</si>
  <si>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</si>
  <si>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</si>
  <si>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</si>
  <si>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</si>
  <si>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</si>
  <si>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</si>
  <si>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</si>
  <si>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</si>
  <si>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</si>
  <si>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</si>
  <si>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</si>
  <si>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</si>
  <si>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</si>
  <si>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</si>
  <si>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</si>
  <si>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</si>
  <si>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</si>
  <si>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</si>
  <si>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</si>
  <si>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</si>
  <si>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</si>
  <si>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</si>
  <si>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</si>
  <si>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</si>
  <si>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</si>
  <si>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</si>
  <si>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</si>
  <si>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</si>
  <si>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</si>
  <si>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</si>
  <si>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</si>
  <si>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</si>
  <si>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</si>
  <si>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</si>
  <si>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</si>
  <si>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</si>
  <si>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</si>
  <si>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</si>
  <si>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</si>
  <si>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</si>
  <si>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</si>
  <si>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</si>
  <si>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</si>
  <si>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</si>
  <si>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</si>
  <si>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</si>
  <si>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</si>
  <si>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</si>
  <si>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</si>
  <si>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</si>
  <si>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</si>
  <si>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</si>
  <si>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</si>
  <si>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</si>
  <si>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</si>
  <si>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</si>
  <si>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</si>
  <si>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</si>
  <si>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</si>
  <si>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</si>
  <si>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</si>
  <si>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</si>
  <si>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</si>
  <si>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</si>
  <si>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</si>
  <si>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</si>
  <si>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</si>
  <si>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</si>
  <si>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</si>
  <si>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</si>
  <si>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</si>
  <si>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</si>
  <si>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</si>
  <si>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</si>
  <si>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</si>
  <si>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</si>
  <si>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</si>
  <si>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</si>
  <si>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</si>
  <si>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</si>
  <si>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</si>
  <si>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</si>
  <si>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</si>
  <si>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</si>
  <si>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</si>
  <si>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</si>
  <si>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</si>
  <si>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</si>
  <si>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</si>
  <si>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</si>
  <si>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21, 2001</t>
  </si>
  <si>
    <t>FIXED TERM - Fuel Position Summary - Dth/Day</t>
  </si>
  <si>
    <t>Valuation Date:  12/21/2001</t>
  </si>
  <si>
    <t>As of:                12/21/2001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</si>
  <si>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</si>
  <si>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</si>
  <si>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</si>
  <si>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</si>
  <si>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</si>
  <si>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</si>
  <si>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</si>
  <si>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</si>
  <si>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</si>
  <si>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</si>
  <si>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</si>
  <si>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</si>
  <si>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</si>
  <si>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</si>
  <si>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</si>
  <si>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</si>
  <si>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</si>
  <si>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</si>
  <si>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</si>
  <si>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</si>
  <si>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</si>
  <si>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</si>
  <si>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</si>
  <si>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</si>
  <si>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</si>
  <si>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</si>
  <si>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PINDEX Book Details</t>
  </si>
  <si>
    <t>Prior Date:          12/20/2001</t>
  </si>
  <si>
    <t>As of:                  12/21/2001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</si>
  <si>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</si>
  <si>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</si>
  <si>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</si>
  <si>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</si>
  <si>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</si>
  <si>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</si>
  <si>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</si>
  <si>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</si>
  <si>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</si>
  <si>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</si>
  <si>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Summary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</si>
  <si>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</si>
  <si>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</si>
  <si>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</si>
  <si>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</si>
  <si>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</si>
  <si>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</si>
  <si>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</si>
  <si>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PLR Book Details</t>
  </si>
  <si>
    <t>TERM - Fuel PLR Book Summary</t>
  </si>
  <si>
    <t>TERM - Fuel SINDEX Book Details</t>
  </si>
  <si>
    <t>TERM - Fuel SINDEX Book Summary</t>
  </si>
  <si>
    <t>TERM - Basis Position Summary - Mark-To-Market</t>
  </si>
  <si>
    <t>TERM - Fuel SPEC Book Summary</t>
  </si>
  <si>
    <t>TERM - Fuel SPEC Book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</si>
</sst>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REG!$O$8:$O$106</c:f>
              <c:numCache>
                <c:formatCode>#,##0</c:formatCode>
                <c:ptCount val="99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  <c:pt idx="97">
                  <c:v>-391.95499999999998</c:v>
                </c:pt>
                <c:pt idx="98">
                  <c:v>-418.84699999999998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6-4602-A048-E32DD6EED7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0973328"/>
        <c:axId val="1"/>
      </c:barChart>
      <c:catAx>
        <c:axId val="9209733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2097332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REG!$P$8:$P$106</c:f>
              <c:numCache>
                <c:formatCode>#,##0</c:formatCode>
                <c:ptCount val="99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  <c:pt idx="97">
                  <c:v>252.37500000000006</c:v>
                </c:pt>
                <c:pt idx="98">
                  <c:v>-54.701999999999941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B-4857-A612-ECE71FCBFA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0971408"/>
        <c:axId val="1"/>
      </c:barChart>
      <c:catAx>
        <c:axId val="9209714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2097140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REG!$N$9:$N$106</c:f>
              <c:numCache>
                <c:formatCode>0</c:formatCode>
                <c:ptCount val="9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  <c:pt idx="97">
                  <c:v>37246</c:v>
                </c:pt>
              </c:numCache>
            </c:numRef>
          </c:cat>
          <c:val>
            <c:numRef>
              <c:f>REG!$Q$9:$Q$106</c:f>
              <c:numCache>
                <c:formatCode>#,##0</c:formatCode>
                <c:ptCount val="98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  <c:pt idx="96">
                  <c:v>502.34800000000001</c:v>
                </c:pt>
                <c:pt idx="97">
                  <c:v>348.23399999999998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3-40CE-AEA2-E3255D6D58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0969488"/>
        <c:axId val="1"/>
      </c:barChart>
      <c:catAx>
        <c:axId val="9209694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20969488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SPEC!$O$8:$O$106</c:f>
              <c:numCache>
                <c:formatCode>#,##0</c:formatCode>
                <c:ptCount val="99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  <c:pt idx="97">
                  <c:v>8.2479999999999993</c:v>
                </c:pt>
                <c:pt idx="98">
                  <c:v>9.5440000000000005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C-4852-B694-DB847B7EB6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6521776"/>
        <c:axId val="1"/>
      </c:barChart>
      <c:catAx>
        <c:axId val="8765217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7652177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SPEC!$P$8:$P$106</c:f>
              <c:numCache>
                <c:formatCode>#,##0</c:formatCode>
                <c:ptCount val="99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  <c:pt idx="97">
                  <c:v>146.29799999999997</c:v>
                </c:pt>
                <c:pt idx="98">
                  <c:v>274.70499999999998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B-4DF4-B9E0-D64AE17DF0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6521296"/>
        <c:axId val="1"/>
      </c:barChart>
      <c:catAx>
        <c:axId val="8765212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7652129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B-4A15-9880-0E92FFFEF9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6526576"/>
        <c:axId val="1"/>
      </c:barChart>
      <c:catAx>
        <c:axId val="8765265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7652657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SPEC!$N$49:$N$106</c:f>
              <c:numCache>
                <c:formatCode>0</c:formatCode>
                <c:ptCount val="5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  <c:pt idx="56">
                  <c:v>37245</c:v>
                </c:pt>
                <c:pt idx="57">
                  <c:v>37246</c:v>
                </c:pt>
              </c:numCache>
            </c:numRef>
          </c:cat>
          <c:val>
            <c:numRef>
              <c:f>SPEC!$R$49:$R$106</c:f>
              <c:numCache>
                <c:formatCode>#,##0</c:formatCode>
                <c:ptCount val="58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  <c:pt idx="56">
                  <c:v>-368.91206000000017</c:v>
                </c:pt>
                <c:pt idx="57">
                  <c:v>-359.36806000000018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E-4DD6-A06A-6B95137038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6524176"/>
        <c:axId val="1"/>
      </c:barChart>
      <c:catAx>
        <c:axId val="8765241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7652417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SPEC!$S$8:$S$106</c:f>
              <c:numCache>
                <c:formatCode>#,##0</c:formatCode>
                <c:ptCount val="99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  <c:pt idx="97">
                  <c:v>4552.6369399999985</c:v>
                </c:pt>
                <c:pt idx="98">
                  <c:v>4562.1809399999984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0-4187-B26C-4C5C38F4D5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6527056"/>
        <c:axId val="1"/>
      </c:barChart>
      <c:catAx>
        <c:axId val="8765270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7652705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SPEC!$N$9:$N$106</c:f>
              <c:numCache>
                <c:formatCode>0</c:formatCode>
                <c:ptCount val="9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  <c:pt idx="97">
                  <c:v>37246</c:v>
                </c:pt>
              </c:numCache>
            </c:numRef>
          </c:cat>
          <c:val>
            <c:numRef>
              <c:f>SPEC!$T$9:$T$106</c:f>
              <c:numCache>
                <c:formatCode>#,##0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C-41F5-8EBA-71EDED2AFA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4028128"/>
        <c:axId val="1"/>
      </c:barChart>
      <c:catAx>
        <c:axId val="9240281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24028128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516EE98F-5CCA-CC26-9437-167788A4C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61E30D43-2D50-F0C4-81AA-62C85F2CD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3473D0C8-3E20-0993-9FF0-E3D3FEA70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EDE7E7E8-6ADB-9567-0B70-6155716CF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5DA36EF1-9B56-BE6D-FB4B-739501B7C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3466459F-387A-4406-7D53-5742D990C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925DA89E-F2EE-A1D9-0235-9FACD9E14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B9F156AE-BAA4-8937-F129-1252EC02B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2CC8D5D9-46FC-2E9E-4B1E-0D0BA8C8F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F4680372-1DB9-E9C9-B457-AB9F92842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0.40852110553301696</v>
          </cell>
          <cell r="G59">
            <v>0.22028462423965292</v>
          </cell>
          <cell r="H59">
            <v>9.6560967981641488E-3</v>
          </cell>
          <cell r="I59">
            <v>9.5817988100116436E-3</v>
          </cell>
          <cell r="J59">
            <v>7.7884588556249579E-2</v>
          </cell>
          <cell r="K59">
            <v>0.23095000835599469</v>
          </cell>
          <cell r="L59">
            <v>0.70057775196847549</v>
          </cell>
          <cell r="M59">
            <v>0.90107265563665129</v>
          </cell>
          <cell r="N59">
            <v>0.82513857173563687</v>
          </cell>
          <cell r="O59">
            <v>0.57804893156568415</v>
          </cell>
          <cell r="P59">
            <v>0.38967922935336252</v>
          </cell>
          <cell r="Q59">
            <v>0.42741103717297829</v>
          </cell>
          <cell r="R59">
            <v>0.4830560860948499</v>
          </cell>
          <cell r="S59">
            <v>0.41519220612547991</v>
          </cell>
          <cell r="T59">
            <v>0.32435988194868381</v>
          </cell>
          <cell r="U59">
            <v>0.28532621944146108</v>
          </cell>
          <cell r="V59">
            <v>0.20690556193921472</v>
          </cell>
          <cell r="W59">
            <v>0.27213437696379061</v>
          </cell>
          <cell r="X59">
            <v>0.71689251501978579</v>
          </cell>
          <cell r="Y59">
            <v>0.81904672468292561</v>
          </cell>
          <cell r="Z59">
            <v>0.72576821062528496</v>
          </cell>
          <cell r="AA59">
            <v>0.47608004150697392</v>
          </cell>
          <cell r="AB59">
            <v>0.42700871624942005</v>
          </cell>
          <cell r="AC59">
            <v>0.48531974970603803</v>
          </cell>
        </row>
        <row r="60">
          <cell r="F60">
            <v>1.2164432717717277E-3</v>
          </cell>
          <cell r="G60">
            <v>9.9699728261799514E-3</v>
          </cell>
          <cell r="H60">
            <v>8.8604430617778007E-4</v>
          </cell>
          <cell r="I60">
            <v>1.9147961295735707E-3</v>
          </cell>
          <cell r="J60">
            <v>1.5320121624542438E-3</v>
          </cell>
          <cell r="K60">
            <v>2.23881255270536E-2</v>
          </cell>
          <cell r="L60">
            <v>0.31067508553578582</v>
          </cell>
          <cell r="M60">
            <v>0.48107256339585258</v>
          </cell>
          <cell r="N60">
            <v>0.32562656859592887</v>
          </cell>
          <cell r="O60">
            <v>0.20889769893256271</v>
          </cell>
          <cell r="P60">
            <v>8.7091827384638498E-2</v>
          </cell>
          <cell r="Q60">
            <v>9.6540040602572139E-2</v>
          </cell>
          <cell r="R60">
            <v>8.3633233630704296E-2</v>
          </cell>
          <cell r="S60">
            <v>4.5734155577685898E-2</v>
          </cell>
          <cell r="T60">
            <v>0.30224594721467557</v>
          </cell>
          <cell r="U60">
            <v>0.14405410253796525</v>
          </cell>
          <cell r="V60">
            <v>0.13675128493177469</v>
          </cell>
          <cell r="W60">
            <v>7.7948938668017442E-2</v>
          </cell>
          <cell r="X60">
            <v>0.28259975942441651</v>
          </cell>
          <cell r="Y60">
            <v>0.35996912942253256</v>
          </cell>
          <cell r="Z60">
            <v>0.30946927401229546</v>
          </cell>
          <cell r="AA60">
            <v>0.29151837448008944</v>
          </cell>
          <cell r="AB60">
            <v>0.14147770948021865</v>
          </cell>
          <cell r="AC60">
            <v>0.16442203484251516</v>
          </cell>
        </row>
        <row r="62">
          <cell r="F62">
            <v>0.9702313197485084</v>
          </cell>
          <cell r="G62">
            <v>0.70197328288006056</v>
          </cell>
          <cell r="H62">
            <v>0.39305157692595727</v>
          </cell>
          <cell r="I62">
            <v>0.36879246371346941</v>
          </cell>
          <cell r="J62">
            <v>0.36931490542092144</v>
          </cell>
          <cell r="K62">
            <v>0.44434719716879123</v>
          </cell>
          <cell r="L62">
            <v>0.88044708012618789</v>
          </cell>
          <cell r="M62">
            <v>0.97073473897667373</v>
          </cell>
          <cell r="N62">
            <v>0.9283884565000704</v>
          </cell>
          <cell r="O62">
            <v>0.76365064241007552</v>
          </cell>
          <cell r="P62">
            <v>0.72050548587787921</v>
          </cell>
          <cell r="Q62">
            <v>0.77295176711434233</v>
          </cell>
          <cell r="R62">
            <v>0.80049690487182557</v>
          </cell>
          <cell r="S62">
            <v>0.73950761548335253</v>
          </cell>
          <cell r="T62">
            <v>0.62803746719851494</v>
          </cell>
          <cell r="U62">
            <v>0.49587879042530614</v>
          </cell>
          <cell r="V62">
            <v>0.38169091048928705</v>
          </cell>
          <cell r="W62">
            <v>0.45890767913269975</v>
          </cell>
          <cell r="X62">
            <v>0.85235864651635629</v>
          </cell>
          <cell r="Y62">
            <v>0.92760806131230278</v>
          </cell>
          <cell r="Z62">
            <v>0.87581477144936137</v>
          </cell>
          <cell r="AA62">
            <v>0.65630503116437489</v>
          </cell>
          <cell r="AB62">
            <v>0.69439248525666508</v>
          </cell>
          <cell r="AC62">
            <v>0.75008950554069076</v>
          </cell>
        </row>
        <row r="63">
          <cell r="F63">
            <v>0.1885463896388869</v>
          </cell>
          <cell r="G63">
            <v>0.17494229714768317</v>
          </cell>
          <cell r="H63">
            <v>0.12532196722334576</v>
          </cell>
          <cell r="I63">
            <v>6.0298293417456406E-2</v>
          </cell>
          <cell r="J63">
            <v>3.9696214260220075E-2</v>
          </cell>
          <cell r="K63">
            <v>6.781005693668829E-2</v>
          </cell>
          <cell r="L63">
            <v>0.5719506984010897</v>
          </cell>
          <cell r="M63">
            <v>0.75043348604254578</v>
          </cell>
          <cell r="N63">
            <v>0.56020055885027265</v>
          </cell>
          <cell r="O63">
            <v>0.44401340362859532</v>
          </cell>
          <cell r="P63">
            <v>0.36320166691244538</v>
          </cell>
          <cell r="Q63">
            <v>0.38583822599897488</v>
          </cell>
          <cell r="R63">
            <v>0.34663339753358957</v>
          </cell>
          <cell r="S63">
            <v>0.23408619901155359</v>
          </cell>
          <cell r="T63">
            <v>0.46030203374725881</v>
          </cell>
          <cell r="U63">
            <v>0.28165910688398388</v>
          </cell>
          <cell r="V63">
            <v>0.2596531217364112</v>
          </cell>
          <cell r="W63">
            <v>0.16434392332106995</v>
          </cell>
          <cell r="X63">
            <v>0.57538947330938217</v>
          </cell>
          <cell r="Y63">
            <v>0.69094579939841172</v>
          </cell>
          <cell r="Z63">
            <v>0.60527535253751674</v>
          </cell>
          <cell r="AA63">
            <v>0.44217798960672383</v>
          </cell>
          <cell r="AB63">
            <v>0.37539598811831221</v>
          </cell>
          <cell r="AC63">
            <v>0.43704036523504131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A24" sqref="A24"/>
    </sheetView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153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348234</v>
      </c>
      <c r="D8" s="81"/>
      <c r="E8" s="81"/>
    </row>
    <row r="9" spans="1:5" x14ac:dyDescent="0.15">
      <c r="A9" s="75" t="s">
        <v>15</v>
      </c>
      <c r="C9" s="76">
        <f>C16+C26</f>
        <v>-409303</v>
      </c>
      <c r="D9" s="80"/>
      <c r="E9" s="80"/>
    </row>
    <row r="10" spans="1:5" x14ac:dyDescent="0.15">
      <c r="A10" s="75" t="s">
        <v>17</v>
      </c>
      <c r="C10" s="76">
        <f>C17+C27</f>
        <v>220003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348234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-418847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-54702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-3582351.1235999991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-6069605.0564999999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9544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274705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274075</v>
      </c>
    </row>
    <row r="29" spans="1:5" x14ac:dyDescent="0.15">
      <c r="A29" s="75" t="s">
        <v>76</v>
      </c>
      <c r="C29" s="106">
        <f>SUM('5-DAY'!C80:C142)</f>
        <v>-359368.06000000006</v>
      </c>
    </row>
    <row r="30" spans="1:5" x14ac:dyDescent="0.15">
      <c r="A30" s="75" t="s">
        <v>18</v>
      </c>
      <c r="C30" s="76">
        <f>'SPEC REPORT'!D12</f>
        <v>4562658.5432664901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21,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15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0</v>
      </c>
    </row>
    <row r="108" spans="14:17" x14ac:dyDescent="0.15">
      <c r="N108" s="117">
        <f>'5-DAY'!A139</f>
        <v>37251</v>
      </c>
      <c r="O108" s="119">
        <f>'5-DAY'!B139/1000</f>
        <v>0</v>
      </c>
      <c r="P108" s="119">
        <f t="shared" si="10"/>
        <v>-243.48199999999991</v>
      </c>
      <c r="Q108" s="119">
        <f>VAR!B103/1000</f>
        <v>0</v>
      </c>
    </row>
    <row r="109" spans="14:17" x14ac:dyDescent="0.15">
      <c r="N109" s="117">
        <f>'5-DAY'!A140</f>
        <v>37252</v>
      </c>
      <c r="O109" s="119">
        <f>'5-DAY'!B140/1000</f>
        <v>0</v>
      </c>
      <c r="P109" s="119">
        <f t="shared" si="10"/>
        <v>-810.80199999999991</v>
      </c>
      <c r="Q109" s="119">
        <f>VAR!B104/1000</f>
        <v>0</v>
      </c>
    </row>
    <row r="110" spans="14:17" x14ac:dyDescent="0.15">
      <c r="N110" s="117">
        <f>'5-DAY'!A141</f>
        <v>37253</v>
      </c>
      <c r="O110" s="119">
        <f>'5-DAY'!B141/1000</f>
        <v>0</v>
      </c>
      <c r="P110" s="119">
        <f t="shared" si="10"/>
        <v>-418.84699999999998</v>
      </c>
      <c r="Q110" s="119">
        <f>VAR!B105/1000</f>
        <v>0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21,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 t="shared" ref="P100:P106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>R104+O105</f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15">
      <c r="N106" s="118">
        <f>'5-DAY'!A137</f>
        <v>37246</v>
      </c>
      <c r="O106" s="119">
        <f>'5-DAY'!C137/1000</f>
        <v>9.5440000000000005</v>
      </c>
      <c r="P106" s="119">
        <f t="shared" si="55"/>
        <v>274.70499999999998</v>
      </c>
      <c r="Q106" s="107">
        <f>Q105+O106</f>
        <v>274.07499999999993</v>
      </c>
      <c r="R106" s="119">
        <f>R105+O106</f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15">
      <c r="N107" s="118">
        <f>'5-DAY'!A138</f>
        <v>37249</v>
      </c>
    </row>
    <row r="108" spans="14:20" x14ac:dyDescent="0.15">
      <c r="N108" s="118">
        <f>'5-DAY'!A139</f>
        <v>37251</v>
      </c>
    </row>
    <row r="109" spans="14:20" x14ac:dyDescent="0.15">
      <c r="N109" s="118">
        <f>'5-DAY'!A140</f>
        <v>37252</v>
      </c>
    </row>
    <row r="110" spans="14:20" x14ac:dyDescent="0.15">
      <c r="N110" s="118">
        <f>'5-DAY'!A141</f>
        <v>37253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12/21/2001</v>
      </c>
    </row>
    <row r="3" spans="1:27" s="121" customFormat="1" ht="12" customHeight="1" x14ac:dyDescent="0.15">
      <c r="A3" s="120" t="str">
        <f>'Dth Fixed INPUT PG'!A3</f>
        <v>As of:                12/21/2001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2821.6064000000001</v>
      </c>
      <c r="D6" s="125">
        <f t="shared" ref="D6:Z6" si="0">D15+D27</f>
        <v>6659.7461000000003</v>
      </c>
      <c r="E6" s="125">
        <f t="shared" si="0"/>
        <v>17437.392400000001</v>
      </c>
      <c r="F6" s="125">
        <f t="shared" si="0"/>
        <v>2478.1698999999999</v>
      </c>
      <c r="G6" s="125">
        <f t="shared" si="0"/>
        <v>3445.9117999999999</v>
      </c>
      <c r="H6" s="125">
        <f t="shared" si="0"/>
        <v>6950.5882000000001</v>
      </c>
      <c r="I6" s="125">
        <f t="shared" si="0"/>
        <v>-10814.971</v>
      </c>
      <c r="J6" s="125">
        <f t="shared" si="0"/>
        <v>-16169.8097</v>
      </c>
      <c r="K6" s="125">
        <f t="shared" si="0"/>
        <v>-11049.4118</v>
      </c>
      <c r="L6" s="125">
        <f t="shared" si="0"/>
        <v>-6298.8742000000002</v>
      </c>
      <c r="M6" s="125">
        <f t="shared" si="0"/>
        <v>889.70640000000003</v>
      </c>
      <c r="N6" s="125">
        <f t="shared" si="0"/>
        <v>-1140.4344000000001</v>
      </c>
      <c r="O6" s="125">
        <f t="shared" si="0"/>
        <v>-1817.886</v>
      </c>
      <c r="P6" s="125">
        <f t="shared" si="0"/>
        <v>1849.1968999999999</v>
      </c>
      <c r="Q6" s="125">
        <f t="shared" si="0"/>
        <v>4762.7914000000001</v>
      </c>
      <c r="R6" s="125">
        <f t="shared" si="0"/>
        <v>-21.830100000000002</v>
      </c>
      <c r="S6" s="125">
        <f t="shared" si="0"/>
        <v>8865.2667000000001</v>
      </c>
      <c r="T6" s="125">
        <f t="shared" si="0"/>
        <v>2644.8699000000001</v>
      </c>
      <c r="U6" s="125">
        <f t="shared" si="0"/>
        <v>-12328.3462</v>
      </c>
      <c r="V6" s="125">
        <f t="shared" si="0"/>
        <v>-17102.5075</v>
      </c>
      <c r="W6" s="125">
        <f t="shared" si="0"/>
        <v>-14521.830099999999</v>
      </c>
      <c r="X6" s="125">
        <f t="shared" si="0"/>
        <v>-4876.7011000000002</v>
      </c>
      <c r="Y6" s="125">
        <f t="shared" si="0"/>
        <v>-15700</v>
      </c>
      <c r="Z6" s="125">
        <f t="shared" si="0"/>
        <v>-18967.741900000001</v>
      </c>
      <c r="AA6" s="125">
        <f>AA15+AA27</f>
        <v>-3053.9110999999998</v>
      </c>
    </row>
    <row r="7" spans="1:27" s="121" customFormat="1" ht="11.25" customHeight="1" x14ac:dyDescent="0.15">
      <c r="A7" s="124" t="s">
        <v>98</v>
      </c>
      <c r="C7" s="125">
        <f>C16+C28</f>
        <v>-1096.7419</v>
      </c>
      <c r="D7" s="125">
        <f t="shared" ref="D7:Z7" si="1">D16+D28</f>
        <v>9928.5714000000007</v>
      </c>
      <c r="E7" s="125">
        <f t="shared" si="1"/>
        <v>-15258.0645</v>
      </c>
      <c r="F7" s="125">
        <f t="shared" si="1"/>
        <v>-5233.3333000000002</v>
      </c>
      <c r="G7" s="125">
        <f t="shared" si="1"/>
        <v>-7096.7741999999998</v>
      </c>
      <c r="H7" s="125">
        <f t="shared" si="1"/>
        <v>6833.3666999999996</v>
      </c>
      <c r="I7" s="125">
        <f t="shared" si="1"/>
        <v>-23000</v>
      </c>
      <c r="J7" s="125">
        <f t="shared" si="1"/>
        <v>-38032.258099999999</v>
      </c>
      <c r="K7" s="125">
        <f t="shared" si="1"/>
        <v>-20900</v>
      </c>
      <c r="L7" s="125">
        <f t="shared" si="1"/>
        <v>-6516.1289999999999</v>
      </c>
      <c r="M7" s="125">
        <f t="shared" si="1"/>
        <v>-11299.966700000001</v>
      </c>
      <c r="N7" s="125">
        <f t="shared" si="1"/>
        <v>-14967.709699999999</v>
      </c>
      <c r="O7" s="125">
        <f t="shared" si="1"/>
        <v>-17548.3871</v>
      </c>
      <c r="P7" s="125">
        <f t="shared" si="1"/>
        <v>-17749.9643</v>
      </c>
      <c r="Q7" s="125">
        <f t="shared" si="1"/>
        <v>-11129.0645</v>
      </c>
      <c r="R7" s="125">
        <f t="shared" si="1"/>
        <v>-5533.3333000000002</v>
      </c>
      <c r="S7" s="125">
        <f t="shared" si="1"/>
        <v>-903.19349999999997</v>
      </c>
      <c r="T7" s="125">
        <f t="shared" si="1"/>
        <v>-3366.6667000000002</v>
      </c>
      <c r="U7" s="125">
        <f t="shared" si="1"/>
        <v>-35161.3226</v>
      </c>
      <c r="V7" s="125">
        <f t="shared" si="1"/>
        <v>-45290.3226</v>
      </c>
      <c r="W7" s="125">
        <f t="shared" si="1"/>
        <v>-34900</v>
      </c>
      <c r="X7" s="125">
        <f t="shared" si="1"/>
        <v>-15451.6129</v>
      </c>
      <c r="Y7" s="125">
        <f t="shared" si="1"/>
        <v>-16233.3333</v>
      </c>
      <c r="Z7" s="125">
        <f t="shared" si="1"/>
        <v>-22258.0645</v>
      </c>
      <c r="AA7" s="125">
        <f>AA16+AA28</f>
        <v>-14798.6247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21724.8645</v>
      </c>
      <c r="D10" s="36">
        <f>SUM($D$6:$D$9)</f>
        <v>26588.317500000001</v>
      </c>
      <c r="E10" s="36">
        <f>SUM($E$6:$E$9)</f>
        <v>12179.3279</v>
      </c>
      <c r="F10" s="36">
        <f>SUM($F$6:$F$9)</f>
        <v>-7755.1634000000004</v>
      </c>
      <c r="G10" s="36">
        <f>SUM($G$6:$G$9)</f>
        <v>6349.1376</v>
      </c>
      <c r="H10" s="36">
        <f>SUM($H$6:$H$9)</f>
        <v>23783.954900000001</v>
      </c>
      <c r="I10" s="36">
        <f>SUM($I$6:$I$9)</f>
        <v>-3814.9709999999977</v>
      </c>
      <c r="J10" s="36">
        <f>SUM($J$6:$J$9)</f>
        <v>-24202.067799999997</v>
      </c>
      <c r="K10" s="36">
        <f>SUM($K$6:$K$9)</f>
        <v>-1949.4118000000017</v>
      </c>
      <c r="L10" s="36">
        <f>SUM($L$6:$L$9)</f>
        <v>17184.996800000001</v>
      </c>
      <c r="M10" s="36">
        <f>SUM($M$6:$M$9)</f>
        <v>9589.7396999999983</v>
      </c>
      <c r="N10" s="36">
        <f>SUM($N$6:$N$9)</f>
        <v>3891.8559000000005</v>
      </c>
      <c r="O10" s="36">
        <f>SUM($O$6:$O$9)</f>
        <v>633.72690000000148</v>
      </c>
      <c r="P10" s="36">
        <f>SUM($P$6:$P$9)</f>
        <v>4099.2325999999994</v>
      </c>
      <c r="Q10" s="36">
        <f>SUM($Q$6:$Q$9)</f>
        <v>13633.7269</v>
      </c>
      <c r="R10" s="36">
        <f>SUM($R$6:$R$9)</f>
        <v>-555.16340000000037</v>
      </c>
      <c r="S10" s="36">
        <f>SUM($S$6:$S$9)</f>
        <v>12962.073199999999</v>
      </c>
      <c r="T10" s="36">
        <f>SUM($T$6:$T$9)</f>
        <v>4278.2031999999999</v>
      </c>
      <c r="U10" s="36">
        <f>SUM($U$6:$U$9)</f>
        <v>-42489.668799999999</v>
      </c>
      <c r="V10" s="36">
        <f>SUM($V$6:$V$9)</f>
        <v>-57392.830099999999</v>
      </c>
      <c r="W10" s="36">
        <f>SUM($W$6:$W$9)</f>
        <v>-44421.830099999999</v>
      </c>
      <c r="X10" s="36">
        <f>SUM($X$6:$X$9)</f>
        <v>-15328.313999999998</v>
      </c>
      <c r="Y10" s="36">
        <f>SUM($Y$6:$Y$9)</f>
        <v>-31933.333299999998</v>
      </c>
      <c r="Z10" s="36">
        <f>SUM($Z$6:$Z$9)</f>
        <v>-41225.806400000001</v>
      </c>
      <c r="AA10" s="37">
        <f>SUM(AA6:AA9)</f>
        <v>-4907.3303000000014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2821.6064000000001</v>
      </c>
      <c r="D15" s="125">
        <f>'Dth Fixed INPUT PG'!D15</f>
        <v>6659.7461000000003</v>
      </c>
      <c r="E15" s="125">
        <f>'Dth Fixed INPUT PG'!E15</f>
        <v>17437.392400000001</v>
      </c>
      <c r="F15" s="125">
        <f>'Dth Fixed INPUT PG'!F15</f>
        <v>2478.1698999999999</v>
      </c>
      <c r="G15" s="125">
        <f>'Dth Fixed INPUT PG'!G15</f>
        <v>3445.9117999999999</v>
      </c>
      <c r="H15" s="125">
        <f>'Dth Fixed INPUT PG'!H15</f>
        <v>6950.5882000000001</v>
      </c>
      <c r="I15" s="125">
        <f>'Dth Fixed INPUT PG'!I15</f>
        <v>-10814.971</v>
      </c>
      <c r="J15" s="125">
        <f>'Dth Fixed INPUT PG'!J15</f>
        <v>-16169.8097</v>
      </c>
      <c r="K15" s="125">
        <f>'Dth Fixed INPUT PG'!K15</f>
        <v>-11049.4118</v>
      </c>
      <c r="L15" s="125">
        <f>'Dth Fixed INPUT PG'!L15</f>
        <v>-6298.8742000000002</v>
      </c>
      <c r="M15" s="125">
        <f>'Dth Fixed INPUT PG'!M15</f>
        <v>889.70640000000003</v>
      </c>
      <c r="N15" s="125">
        <f>'Dth Fixed INPUT PG'!N15</f>
        <v>-1140.4344000000001</v>
      </c>
      <c r="O15" s="125">
        <f>'Dth Fixed INPUT PG'!O15</f>
        <v>-1817.886</v>
      </c>
      <c r="P15" s="125">
        <f>'Dth Fixed INPUT PG'!P15</f>
        <v>1849.1968999999999</v>
      </c>
      <c r="Q15" s="125">
        <f>'Dth Fixed INPUT PG'!Q15</f>
        <v>4762.7914000000001</v>
      </c>
      <c r="R15" s="125">
        <f>'Dth Fixed INPUT PG'!R15</f>
        <v>-21.830100000000002</v>
      </c>
      <c r="S15" s="125">
        <f>'Dth Fixed INPUT PG'!S15</f>
        <v>8865.2667000000001</v>
      </c>
      <c r="T15" s="125">
        <f>'Dth Fixed INPUT PG'!T15</f>
        <v>2644.8699000000001</v>
      </c>
      <c r="U15" s="125">
        <f>'Dth Fixed INPUT PG'!U15</f>
        <v>-12328.3462</v>
      </c>
      <c r="V15" s="125">
        <f>'Dth Fixed INPUT PG'!V15</f>
        <v>-17102.5075</v>
      </c>
      <c r="W15" s="125">
        <f>'Dth Fixed INPUT PG'!W15</f>
        <v>-14521.830099999999</v>
      </c>
      <c r="X15" s="125">
        <f>'Dth Fixed INPUT PG'!X15</f>
        <v>-4876.7011000000002</v>
      </c>
      <c r="Y15" s="125">
        <f>'Dth Fixed INPUT PG'!Y15</f>
        <v>-15700</v>
      </c>
      <c r="Z15" s="125">
        <f>'Dth Fixed INPUT PG'!Z15</f>
        <v>-18967.741900000001</v>
      </c>
      <c r="AA15" s="125">
        <f>'Dth Fixed INPUT PG'!AA15</f>
        <v>-3053.9110999999998</v>
      </c>
    </row>
    <row r="16" spans="1:27" s="121" customFormat="1" ht="11.25" customHeight="1" x14ac:dyDescent="0.15">
      <c r="A16" s="124" t="s">
        <v>98</v>
      </c>
      <c r="C16" s="125">
        <f>'Dth Fixed INPUT PG'!C16</f>
        <v>-1096.7419</v>
      </c>
      <c r="D16" s="125">
        <f>'Dth Fixed INPUT PG'!D16</f>
        <v>9928.5714000000007</v>
      </c>
      <c r="E16" s="125">
        <f>'Dth Fixed INPUT PG'!E16</f>
        <v>-15258.0645</v>
      </c>
      <c r="F16" s="125">
        <f>'Dth Fixed INPUT PG'!F16</f>
        <v>-5233.3333000000002</v>
      </c>
      <c r="G16" s="125">
        <f>'Dth Fixed INPUT PG'!G16</f>
        <v>-7096.7741999999998</v>
      </c>
      <c r="H16" s="125">
        <f>'Dth Fixed INPUT PG'!H16</f>
        <v>6833.3666999999996</v>
      </c>
      <c r="I16" s="125">
        <f>'Dth Fixed INPUT PG'!I16</f>
        <v>-23000</v>
      </c>
      <c r="J16" s="125">
        <f>'Dth Fixed INPUT PG'!J16</f>
        <v>-38032.258099999999</v>
      </c>
      <c r="K16" s="125">
        <f>'Dth Fixed INPUT PG'!K16</f>
        <v>-20900</v>
      </c>
      <c r="L16" s="125">
        <f>'Dth Fixed INPUT PG'!L16</f>
        <v>-6516.1289999999999</v>
      </c>
      <c r="M16" s="125">
        <f>'Dth Fixed INPUT PG'!M16</f>
        <v>-11299.966700000001</v>
      </c>
      <c r="N16" s="125">
        <f>'Dth Fixed INPUT PG'!N16</f>
        <v>-14967.709699999999</v>
      </c>
      <c r="O16" s="125">
        <f>'Dth Fixed INPUT PG'!O16</f>
        <v>-17548.3871</v>
      </c>
      <c r="P16" s="125">
        <f>'Dth Fixed INPUT PG'!P16</f>
        <v>-17749.9643</v>
      </c>
      <c r="Q16" s="125">
        <f>'Dth Fixed INPUT PG'!Q16</f>
        <v>-11129.0645</v>
      </c>
      <c r="R16" s="125">
        <f>'Dth Fixed INPUT PG'!R16</f>
        <v>-5533.3333000000002</v>
      </c>
      <c r="S16" s="125">
        <f>'Dth Fixed INPUT PG'!S16</f>
        <v>-903.19349999999997</v>
      </c>
      <c r="T16" s="125">
        <f>'Dth Fixed INPUT PG'!T16</f>
        <v>-3366.6667000000002</v>
      </c>
      <c r="U16" s="125">
        <f>'Dth Fixed INPUT PG'!U16</f>
        <v>-35161.3226</v>
      </c>
      <c r="V16" s="125">
        <f>'Dth Fixed INPUT PG'!V16</f>
        <v>-45290.3226</v>
      </c>
      <c r="W16" s="125">
        <f>'Dth Fixed INPUT PG'!W16</f>
        <v>-34900</v>
      </c>
      <c r="X16" s="125">
        <f>'Dth Fixed INPUT PG'!X16</f>
        <v>-15451.6129</v>
      </c>
      <c r="Y16" s="125">
        <f>'Dth Fixed INPUT PG'!Y16</f>
        <v>-16233.3333</v>
      </c>
      <c r="Z16" s="125">
        <f>'Dth Fixed INPUT PG'!Z16</f>
        <v>-22258.0645</v>
      </c>
      <c r="AA16" s="125">
        <f>'Dth Fixed INPUT PG'!AA16</f>
        <v>-14798.6247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21724.8645</v>
      </c>
      <c r="D19" s="36">
        <f t="shared" ref="D19:AA19" si="4">SUM(D15:D18)</f>
        <v>26588.317500000001</v>
      </c>
      <c r="E19" s="36">
        <f t="shared" si="4"/>
        <v>12179.3279</v>
      </c>
      <c r="F19" s="36">
        <f t="shared" si="4"/>
        <v>-7755.1634000000004</v>
      </c>
      <c r="G19" s="36">
        <f t="shared" si="4"/>
        <v>6349.1376</v>
      </c>
      <c r="H19" s="36">
        <f t="shared" si="4"/>
        <v>23783.954900000001</v>
      </c>
      <c r="I19" s="36">
        <f t="shared" si="4"/>
        <v>-3814.9709999999977</v>
      </c>
      <c r="J19" s="36">
        <f t="shared" si="4"/>
        <v>-24202.067799999997</v>
      </c>
      <c r="K19" s="36">
        <f t="shared" si="4"/>
        <v>-1949.4118000000017</v>
      </c>
      <c r="L19" s="36">
        <f t="shared" si="4"/>
        <v>17184.996800000001</v>
      </c>
      <c r="M19" s="36">
        <f t="shared" si="4"/>
        <v>9589.7396999999983</v>
      </c>
      <c r="N19" s="36">
        <f t="shared" si="4"/>
        <v>3891.8559000000005</v>
      </c>
      <c r="O19" s="36">
        <f t="shared" si="4"/>
        <v>633.72690000000148</v>
      </c>
      <c r="P19" s="36">
        <f t="shared" si="4"/>
        <v>4099.2325999999994</v>
      </c>
      <c r="Q19" s="36">
        <f t="shared" si="4"/>
        <v>13633.7269</v>
      </c>
      <c r="R19" s="36">
        <f t="shared" si="4"/>
        <v>-555.16340000000037</v>
      </c>
      <c r="S19" s="36">
        <f t="shared" si="4"/>
        <v>12962.073199999999</v>
      </c>
      <c r="T19" s="36">
        <f t="shared" si="4"/>
        <v>4278.2031999999999</v>
      </c>
      <c r="U19" s="36">
        <f t="shared" si="4"/>
        <v>-42489.668799999999</v>
      </c>
      <c r="V19" s="36">
        <f t="shared" si="4"/>
        <v>-57392.830099999999</v>
      </c>
      <c r="W19" s="36">
        <f t="shared" si="4"/>
        <v>-44421.830099999999</v>
      </c>
      <c r="X19" s="36">
        <f t="shared" si="4"/>
        <v>-15328.313999999998</v>
      </c>
      <c r="Y19" s="36">
        <f t="shared" si="4"/>
        <v>-31933.333299999998</v>
      </c>
      <c r="Z19" s="36">
        <f t="shared" si="4"/>
        <v>-41225.806400000001</v>
      </c>
      <c r="AA19" s="36">
        <f t="shared" si="4"/>
        <v>-4907.3303000000014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1724.8644999999997</v>
      </c>
      <c r="D22" s="36">
        <f>IF((ABS($D$19)&gt;$D$21),((ABS($D$19)-$D$21)*(ABS($D$19)/$D$19)),0)</f>
        <v>6588.317500000001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3783.9549000000006</v>
      </c>
      <c r="I22" s="36">
        <f>IF((ABS($I$19)&gt;$I$21),((ABS($I$19)-$I$21)*(ABS($I$19)/$I$19)),0)</f>
        <v>0</v>
      </c>
      <c r="J22" s="36">
        <f>IF((ABS($J$19)&gt;$J$21),((ABS($J$19)-$J$21)*(ABS($J$19)/$J$19)),0)</f>
        <v>-4202.0677999999971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-2489.6687999999995</v>
      </c>
      <c r="V22" s="36">
        <f>IF((ABS($V$19)&gt;$V$21),((ABS($V$19)-$V$21)*(ABS($V$19)/$V$19)),0)</f>
        <v>-17392.830099999999</v>
      </c>
      <c r="W22" s="36">
        <f>IF((ABS($W$19)&gt;$W$21),((ABS($W$19)-$W$21)*(ABS($W$19)/$W$19)),0)</f>
        <v>-4421.8300999999992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-1225.8064000000013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0.40852110553301696</v>
      </c>
      <c r="D40" s="23">
        <f>[1]Summary!G59</f>
        <v>0.22028462423965292</v>
      </c>
      <c r="E40" s="23">
        <f>[1]Summary!H59</f>
        <v>9.6560967981641488E-3</v>
      </c>
      <c r="F40" s="23">
        <f>[1]Summary!I59</f>
        <v>9.5817988100116436E-3</v>
      </c>
      <c r="G40" s="23">
        <f>[1]Summary!J59</f>
        <v>7.7884588556249579E-2</v>
      </c>
      <c r="H40" s="23">
        <f>[1]Summary!K59</f>
        <v>0.23095000835599469</v>
      </c>
      <c r="I40" s="23">
        <f>[1]Summary!L59</f>
        <v>0.70057775196847549</v>
      </c>
      <c r="J40" s="23">
        <f>[1]Summary!M59</f>
        <v>0.90107265563665129</v>
      </c>
      <c r="K40" s="23">
        <f>[1]Summary!N59</f>
        <v>0.82513857173563687</v>
      </c>
      <c r="L40" s="23">
        <f>[1]Summary!O59</f>
        <v>0.57804893156568415</v>
      </c>
      <c r="M40" s="23">
        <f>[1]Summary!P59</f>
        <v>0.38967922935336252</v>
      </c>
      <c r="N40" s="23">
        <f>[1]Summary!Q59</f>
        <v>0.42741103717297829</v>
      </c>
      <c r="O40" s="23">
        <f>[1]Summary!R59</f>
        <v>0.4830560860948499</v>
      </c>
      <c r="P40" s="23">
        <f>[1]Summary!S59</f>
        <v>0.41519220612547991</v>
      </c>
      <c r="Q40" s="23">
        <f>[1]Summary!T59</f>
        <v>0.32435988194868381</v>
      </c>
      <c r="R40" s="23">
        <f>[1]Summary!U59</f>
        <v>0.28532621944146108</v>
      </c>
      <c r="S40" s="23">
        <f>[1]Summary!V59</f>
        <v>0.20690556193921472</v>
      </c>
      <c r="T40" s="23">
        <f>[1]Summary!W59</f>
        <v>0.27213437696379061</v>
      </c>
      <c r="U40" s="23">
        <f>[1]Summary!X59</f>
        <v>0.71689251501978579</v>
      </c>
      <c r="V40" s="23">
        <f>[1]Summary!Y59</f>
        <v>0.81904672468292561</v>
      </c>
      <c r="W40" s="23">
        <f>[1]Summary!Z59</f>
        <v>0.72576821062528496</v>
      </c>
      <c r="X40" s="23">
        <f>[1]Summary!AA59</f>
        <v>0.47608004150697392</v>
      </c>
      <c r="Y40" s="23">
        <f>[1]Summary!AB59</f>
        <v>0.42700871624942005</v>
      </c>
      <c r="Z40" s="23">
        <f>[1]Summary!AC59</f>
        <v>0.48531974970603803</v>
      </c>
    </row>
    <row r="41" spans="1:27" s="23" customFormat="1" ht="13.5" customHeight="1" x14ac:dyDescent="0.15">
      <c r="A41" s="21" t="s">
        <v>93</v>
      </c>
      <c r="C41" s="23">
        <f>[1]Summary!F60</f>
        <v>1.2164432717717277E-3</v>
      </c>
      <c r="D41" s="23">
        <f>[1]Summary!G60</f>
        <v>9.9699728261799514E-3</v>
      </c>
      <c r="E41" s="23">
        <f>[1]Summary!H60</f>
        <v>8.8604430617778007E-4</v>
      </c>
      <c r="F41" s="23">
        <f>[1]Summary!I60</f>
        <v>1.9147961295735707E-3</v>
      </c>
      <c r="G41" s="23">
        <f>[1]Summary!J60</f>
        <v>1.5320121624542438E-3</v>
      </c>
      <c r="H41" s="23">
        <f>[1]Summary!K60</f>
        <v>2.23881255270536E-2</v>
      </c>
      <c r="I41" s="23">
        <f>[1]Summary!L60</f>
        <v>0.31067508553578582</v>
      </c>
      <c r="J41" s="23">
        <f>[1]Summary!M60</f>
        <v>0.48107256339585258</v>
      </c>
      <c r="K41" s="23">
        <f>[1]Summary!N60</f>
        <v>0.32562656859592887</v>
      </c>
      <c r="L41" s="23">
        <f>[1]Summary!O60</f>
        <v>0.20889769893256271</v>
      </c>
      <c r="M41" s="23">
        <f>[1]Summary!P60</f>
        <v>8.7091827384638498E-2</v>
      </c>
      <c r="N41" s="23">
        <f>[1]Summary!Q60</f>
        <v>9.6540040602572139E-2</v>
      </c>
      <c r="O41" s="23">
        <f>[1]Summary!R60</f>
        <v>8.3633233630704296E-2</v>
      </c>
      <c r="P41" s="23">
        <f>[1]Summary!S60</f>
        <v>4.5734155577685898E-2</v>
      </c>
      <c r="Q41" s="23">
        <f>[1]Summary!T60</f>
        <v>0.30224594721467557</v>
      </c>
      <c r="R41" s="23">
        <f>[1]Summary!U60</f>
        <v>0.14405410253796525</v>
      </c>
      <c r="S41" s="23">
        <f>[1]Summary!V60</f>
        <v>0.13675128493177469</v>
      </c>
      <c r="T41" s="23">
        <f>[1]Summary!W60</f>
        <v>7.7948938668017442E-2</v>
      </c>
      <c r="U41" s="23">
        <f>[1]Summary!X60</f>
        <v>0.28259975942441651</v>
      </c>
      <c r="V41" s="23">
        <f>[1]Summary!Y60</f>
        <v>0.35996912942253256</v>
      </c>
      <c r="W41" s="23">
        <f>[1]Summary!Z60</f>
        <v>0.30946927401229546</v>
      </c>
      <c r="X41" s="23">
        <f>[1]Summary!AA60</f>
        <v>0.29151837448008944</v>
      </c>
      <c r="Y41" s="23">
        <f>[1]Summary!AB60</f>
        <v>0.14147770948021865</v>
      </c>
      <c r="Z41" s="23">
        <f>[1]Summary!AC60</f>
        <v>0.16442203484251516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0.9702313197485084</v>
      </c>
      <c r="D43" s="23">
        <f>[1]Summary!G62</f>
        <v>0.70197328288006056</v>
      </c>
      <c r="E43" s="23">
        <f>[1]Summary!H62</f>
        <v>0.39305157692595727</v>
      </c>
      <c r="F43" s="23">
        <f>[1]Summary!I62</f>
        <v>0.36879246371346941</v>
      </c>
      <c r="G43" s="23">
        <f>[1]Summary!J62</f>
        <v>0.36931490542092144</v>
      </c>
      <c r="H43" s="23">
        <f>[1]Summary!K62</f>
        <v>0.44434719716879123</v>
      </c>
      <c r="I43" s="23">
        <f>[1]Summary!L62</f>
        <v>0.88044708012618789</v>
      </c>
      <c r="J43" s="23">
        <f>[1]Summary!M62</f>
        <v>0.97073473897667373</v>
      </c>
      <c r="K43" s="23">
        <f>[1]Summary!N62</f>
        <v>0.9283884565000704</v>
      </c>
      <c r="L43" s="23">
        <f>[1]Summary!O62</f>
        <v>0.76365064241007552</v>
      </c>
      <c r="M43" s="23">
        <f>[1]Summary!P62</f>
        <v>0.72050548587787921</v>
      </c>
      <c r="N43" s="23">
        <f>[1]Summary!Q62</f>
        <v>0.77295176711434233</v>
      </c>
      <c r="O43" s="23">
        <f>[1]Summary!R62</f>
        <v>0.80049690487182557</v>
      </c>
      <c r="P43" s="23">
        <f>[1]Summary!S62</f>
        <v>0.73950761548335253</v>
      </c>
      <c r="Q43" s="23">
        <f>[1]Summary!T62</f>
        <v>0.62803746719851494</v>
      </c>
      <c r="R43" s="23">
        <f>[1]Summary!U62</f>
        <v>0.49587879042530614</v>
      </c>
      <c r="S43" s="23">
        <f>[1]Summary!V62</f>
        <v>0.38169091048928705</v>
      </c>
      <c r="T43" s="23">
        <f>[1]Summary!W62</f>
        <v>0.45890767913269975</v>
      </c>
      <c r="U43" s="23">
        <f>[1]Summary!X62</f>
        <v>0.85235864651635629</v>
      </c>
      <c r="V43" s="23">
        <f>[1]Summary!Y62</f>
        <v>0.92760806131230278</v>
      </c>
      <c r="W43" s="23">
        <f>[1]Summary!Z62</f>
        <v>0.87581477144936137</v>
      </c>
      <c r="X43" s="23">
        <f>[1]Summary!AA62</f>
        <v>0.65630503116437489</v>
      </c>
      <c r="Y43" s="23">
        <f>[1]Summary!AB62</f>
        <v>0.69439248525666508</v>
      </c>
      <c r="Z43" s="23">
        <f>[1]Summary!AC62</f>
        <v>0.75008950554069076</v>
      </c>
    </row>
    <row r="44" spans="1:27" s="23" customFormat="1" ht="13.5" customHeight="1" x14ac:dyDescent="0.15">
      <c r="A44" s="21" t="s">
        <v>93</v>
      </c>
      <c r="C44" s="23">
        <f>[1]Summary!F63</f>
        <v>0.1885463896388869</v>
      </c>
      <c r="D44" s="23">
        <f>[1]Summary!G63</f>
        <v>0.17494229714768317</v>
      </c>
      <c r="E44" s="23">
        <f>[1]Summary!H63</f>
        <v>0.12532196722334576</v>
      </c>
      <c r="F44" s="23">
        <f>[1]Summary!I63</f>
        <v>6.0298293417456406E-2</v>
      </c>
      <c r="G44" s="23">
        <f>[1]Summary!J63</f>
        <v>3.9696214260220075E-2</v>
      </c>
      <c r="H44" s="23">
        <f>[1]Summary!K63</f>
        <v>6.781005693668829E-2</v>
      </c>
      <c r="I44" s="23">
        <f>[1]Summary!L63</f>
        <v>0.5719506984010897</v>
      </c>
      <c r="J44" s="23">
        <f>[1]Summary!M63</f>
        <v>0.75043348604254578</v>
      </c>
      <c r="K44" s="23">
        <f>[1]Summary!N63</f>
        <v>0.56020055885027265</v>
      </c>
      <c r="L44" s="23">
        <f>[1]Summary!O63</f>
        <v>0.44401340362859532</v>
      </c>
      <c r="M44" s="23">
        <f>[1]Summary!P63</f>
        <v>0.36320166691244538</v>
      </c>
      <c r="N44" s="23">
        <f>[1]Summary!Q63</f>
        <v>0.38583822599897488</v>
      </c>
      <c r="O44" s="23">
        <f>[1]Summary!R63</f>
        <v>0.34663339753358957</v>
      </c>
      <c r="P44" s="23">
        <f>[1]Summary!S63</f>
        <v>0.23408619901155359</v>
      </c>
      <c r="Q44" s="23">
        <f>[1]Summary!T63</f>
        <v>0.46030203374725881</v>
      </c>
      <c r="R44" s="23">
        <f>[1]Summary!U63</f>
        <v>0.28165910688398388</v>
      </c>
      <c r="S44" s="23">
        <f>[1]Summary!V63</f>
        <v>0.2596531217364112</v>
      </c>
      <c r="T44" s="23">
        <f>[1]Summary!W63</f>
        <v>0.16434392332106995</v>
      </c>
      <c r="U44" s="23">
        <f>[1]Summary!X63</f>
        <v>0.57538947330938217</v>
      </c>
      <c r="V44" s="23">
        <f>[1]Summary!Y63</f>
        <v>0.69094579939841172</v>
      </c>
      <c r="W44" s="23">
        <f>[1]Summary!Z63</f>
        <v>0.60527535253751674</v>
      </c>
      <c r="X44" s="23">
        <f>[1]Summary!AA63</f>
        <v>0.44217798960672383</v>
      </c>
      <c r="Y44" s="23">
        <f>[1]Summary!AB63</f>
        <v>0.37539598811831221</v>
      </c>
      <c r="Z44" s="23">
        <f>[1]Summary!AC63</f>
        <v>0.43704036523504131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12/21/2001</v>
      </c>
    </row>
    <row r="3" spans="1:27" s="121" customFormat="1" ht="12" customHeight="1" x14ac:dyDescent="0.15">
      <c r="A3" s="120" t="str">
        <f>'Dth Index INPUT PG'!A3</f>
        <v>As of:                12/21/2001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0.40852110553301696</v>
      </c>
      <c r="D40" s="23">
        <f>[1]Summary!G59</f>
        <v>0.22028462423965292</v>
      </c>
      <c r="E40" s="23">
        <f>[1]Summary!H59</f>
        <v>9.6560967981641488E-3</v>
      </c>
      <c r="F40" s="23">
        <f>[1]Summary!I59</f>
        <v>9.5817988100116436E-3</v>
      </c>
      <c r="G40" s="23">
        <f>[1]Summary!J59</f>
        <v>7.7884588556249579E-2</v>
      </c>
      <c r="H40" s="23">
        <f>[1]Summary!K59</f>
        <v>0.23095000835599469</v>
      </c>
      <c r="I40" s="23">
        <f>[1]Summary!L59</f>
        <v>0.70057775196847549</v>
      </c>
      <c r="J40" s="23">
        <f>[1]Summary!M59</f>
        <v>0.90107265563665129</v>
      </c>
      <c r="K40" s="23">
        <f>[1]Summary!N59</f>
        <v>0.82513857173563687</v>
      </c>
      <c r="L40" s="23">
        <f>[1]Summary!O59</f>
        <v>0.57804893156568415</v>
      </c>
      <c r="M40" s="23">
        <f>[1]Summary!P59</f>
        <v>0.38967922935336252</v>
      </c>
      <c r="N40" s="23">
        <f>[1]Summary!Q59</f>
        <v>0.42741103717297829</v>
      </c>
      <c r="O40" s="23">
        <f>[1]Summary!R59</f>
        <v>0.4830560860948499</v>
      </c>
      <c r="P40" s="23">
        <f>[1]Summary!S59</f>
        <v>0.41519220612547991</v>
      </c>
      <c r="Q40" s="23">
        <f>[1]Summary!T59</f>
        <v>0.32435988194868381</v>
      </c>
      <c r="R40" s="23">
        <f>[1]Summary!U59</f>
        <v>0.28532621944146108</v>
      </c>
      <c r="S40" s="23">
        <f>[1]Summary!V59</f>
        <v>0.20690556193921472</v>
      </c>
      <c r="T40" s="23">
        <f>[1]Summary!W59</f>
        <v>0.27213437696379061</v>
      </c>
      <c r="U40" s="23">
        <f>[1]Summary!X59</f>
        <v>0.71689251501978579</v>
      </c>
      <c r="V40" s="23">
        <f>[1]Summary!Y59</f>
        <v>0.81904672468292561</v>
      </c>
      <c r="W40" s="23">
        <f>[1]Summary!Z59</f>
        <v>0.72576821062528496</v>
      </c>
      <c r="X40" s="23">
        <f>[1]Summary!AA59</f>
        <v>0.47608004150697392</v>
      </c>
      <c r="Y40" s="23">
        <f>[1]Summary!AB59</f>
        <v>0.42700871624942005</v>
      </c>
      <c r="Z40" s="23">
        <f>[1]Summary!AC59</f>
        <v>0.48531974970603803</v>
      </c>
    </row>
    <row r="41" spans="1:27" s="23" customFormat="1" ht="13.5" customHeight="1" x14ac:dyDescent="0.15">
      <c r="A41" s="21" t="s">
        <v>93</v>
      </c>
      <c r="C41" s="23">
        <f>[1]Summary!F60</f>
        <v>1.2164432717717277E-3</v>
      </c>
      <c r="D41" s="23">
        <f>[1]Summary!G60</f>
        <v>9.9699728261799514E-3</v>
      </c>
      <c r="E41" s="23">
        <f>[1]Summary!H60</f>
        <v>8.8604430617778007E-4</v>
      </c>
      <c r="F41" s="23">
        <f>[1]Summary!I60</f>
        <v>1.9147961295735707E-3</v>
      </c>
      <c r="G41" s="23">
        <f>[1]Summary!J60</f>
        <v>1.5320121624542438E-3</v>
      </c>
      <c r="H41" s="23">
        <f>[1]Summary!K60</f>
        <v>2.23881255270536E-2</v>
      </c>
      <c r="I41" s="23">
        <f>[1]Summary!L60</f>
        <v>0.31067508553578582</v>
      </c>
      <c r="J41" s="23">
        <f>[1]Summary!M60</f>
        <v>0.48107256339585258</v>
      </c>
      <c r="K41" s="23">
        <f>[1]Summary!N60</f>
        <v>0.32562656859592887</v>
      </c>
      <c r="L41" s="23">
        <f>[1]Summary!O60</f>
        <v>0.20889769893256271</v>
      </c>
      <c r="M41" s="23">
        <f>[1]Summary!P60</f>
        <v>8.7091827384638498E-2</v>
      </c>
      <c r="N41" s="23">
        <f>[1]Summary!Q60</f>
        <v>9.6540040602572139E-2</v>
      </c>
      <c r="O41" s="23">
        <f>[1]Summary!R60</f>
        <v>8.3633233630704296E-2</v>
      </c>
      <c r="P41" s="23">
        <f>[1]Summary!S60</f>
        <v>4.5734155577685898E-2</v>
      </c>
      <c r="Q41" s="23">
        <f>[1]Summary!T60</f>
        <v>0.30224594721467557</v>
      </c>
      <c r="R41" s="23">
        <f>[1]Summary!U60</f>
        <v>0.14405410253796525</v>
      </c>
      <c r="S41" s="23">
        <f>[1]Summary!V60</f>
        <v>0.13675128493177469</v>
      </c>
      <c r="T41" s="23">
        <f>[1]Summary!W60</f>
        <v>7.7948938668017442E-2</v>
      </c>
      <c r="U41" s="23">
        <f>[1]Summary!X60</f>
        <v>0.28259975942441651</v>
      </c>
      <c r="V41" s="23">
        <f>[1]Summary!Y60</f>
        <v>0.35996912942253256</v>
      </c>
      <c r="W41" s="23">
        <f>[1]Summary!Z60</f>
        <v>0.30946927401229546</v>
      </c>
      <c r="X41" s="23">
        <f>[1]Summary!AA60</f>
        <v>0.29151837448008944</v>
      </c>
      <c r="Y41" s="23">
        <f>[1]Summary!AB60</f>
        <v>0.14147770948021865</v>
      </c>
      <c r="Z41" s="23">
        <f>[1]Summary!AC60</f>
        <v>0.16442203484251516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0.9702313197485084</v>
      </c>
      <c r="D43" s="23">
        <f>[1]Summary!G62</f>
        <v>0.70197328288006056</v>
      </c>
      <c r="E43" s="23">
        <f>[1]Summary!H62</f>
        <v>0.39305157692595727</v>
      </c>
      <c r="F43" s="23">
        <f>[1]Summary!I62</f>
        <v>0.36879246371346941</v>
      </c>
      <c r="G43" s="23">
        <f>[1]Summary!J62</f>
        <v>0.36931490542092144</v>
      </c>
      <c r="H43" s="23">
        <f>[1]Summary!K62</f>
        <v>0.44434719716879123</v>
      </c>
      <c r="I43" s="23">
        <f>[1]Summary!L62</f>
        <v>0.88044708012618789</v>
      </c>
      <c r="J43" s="23">
        <f>[1]Summary!M62</f>
        <v>0.97073473897667373</v>
      </c>
      <c r="K43" s="23">
        <f>[1]Summary!N62</f>
        <v>0.9283884565000704</v>
      </c>
      <c r="L43" s="23">
        <f>[1]Summary!O62</f>
        <v>0.76365064241007552</v>
      </c>
      <c r="M43" s="23">
        <f>[1]Summary!P62</f>
        <v>0.72050548587787921</v>
      </c>
      <c r="N43" s="23">
        <f>[1]Summary!Q62</f>
        <v>0.77295176711434233</v>
      </c>
      <c r="O43" s="23">
        <f>[1]Summary!R62</f>
        <v>0.80049690487182557</v>
      </c>
      <c r="P43" s="23">
        <f>[1]Summary!S62</f>
        <v>0.73950761548335253</v>
      </c>
      <c r="Q43" s="23">
        <f>[1]Summary!T62</f>
        <v>0.62803746719851494</v>
      </c>
      <c r="R43" s="23">
        <f>[1]Summary!U62</f>
        <v>0.49587879042530614</v>
      </c>
      <c r="S43" s="23">
        <f>[1]Summary!V62</f>
        <v>0.38169091048928705</v>
      </c>
      <c r="T43" s="23">
        <f>[1]Summary!W62</f>
        <v>0.45890767913269975</v>
      </c>
      <c r="U43" s="23">
        <f>[1]Summary!X62</f>
        <v>0.85235864651635629</v>
      </c>
      <c r="V43" s="23">
        <f>[1]Summary!Y62</f>
        <v>0.92760806131230278</v>
      </c>
      <c r="W43" s="23">
        <f>[1]Summary!Z62</f>
        <v>0.87581477144936137</v>
      </c>
      <c r="X43" s="23">
        <f>[1]Summary!AA62</f>
        <v>0.65630503116437489</v>
      </c>
      <c r="Y43" s="23">
        <f>[1]Summary!AB62</f>
        <v>0.69439248525666508</v>
      </c>
      <c r="Z43" s="23">
        <f>[1]Summary!AC62</f>
        <v>0.75008950554069076</v>
      </c>
    </row>
    <row r="44" spans="1:27" s="23" customFormat="1" ht="13.5" customHeight="1" x14ac:dyDescent="0.15">
      <c r="A44" s="21" t="s">
        <v>93</v>
      </c>
      <c r="C44" s="23">
        <f>[1]Summary!F63</f>
        <v>0.1885463896388869</v>
      </c>
      <c r="D44" s="23">
        <f>[1]Summary!G63</f>
        <v>0.17494229714768317</v>
      </c>
      <c r="E44" s="23">
        <f>[1]Summary!H63</f>
        <v>0.12532196722334576</v>
      </c>
      <c r="F44" s="23">
        <f>[1]Summary!I63</f>
        <v>6.0298293417456406E-2</v>
      </c>
      <c r="G44" s="23">
        <f>[1]Summary!J63</f>
        <v>3.9696214260220075E-2</v>
      </c>
      <c r="H44" s="23">
        <f>[1]Summary!K63</f>
        <v>6.781005693668829E-2</v>
      </c>
      <c r="I44" s="23">
        <f>[1]Summary!L63</f>
        <v>0.5719506984010897</v>
      </c>
      <c r="J44" s="23">
        <f>[1]Summary!M63</f>
        <v>0.75043348604254578</v>
      </c>
      <c r="K44" s="23">
        <f>[1]Summary!N63</f>
        <v>0.56020055885027265</v>
      </c>
      <c r="L44" s="23">
        <f>[1]Summary!O63</f>
        <v>0.44401340362859532</v>
      </c>
      <c r="M44" s="23">
        <f>[1]Summary!P63</f>
        <v>0.36320166691244538</v>
      </c>
      <c r="N44" s="23">
        <f>[1]Summary!Q63</f>
        <v>0.38583822599897488</v>
      </c>
      <c r="O44" s="23">
        <f>[1]Summary!R63</f>
        <v>0.34663339753358957</v>
      </c>
      <c r="P44" s="23">
        <f>[1]Summary!S63</f>
        <v>0.23408619901155359</v>
      </c>
      <c r="Q44" s="23">
        <f>[1]Summary!T63</f>
        <v>0.46030203374725881</v>
      </c>
      <c r="R44" s="23">
        <f>[1]Summary!U63</f>
        <v>0.28165910688398388</v>
      </c>
      <c r="S44" s="23">
        <f>[1]Summary!V63</f>
        <v>0.2596531217364112</v>
      </c>
      <c r="T44" s="23">
        <f>[1]Summary!W63</f>
        <v>0.16434392332106995</v>
      </c>
      <c r="U44" s="23">
        <f>[1]Summary!X63</f>
        <v>0.57538947330938217</v>
      </c>
      <c r="V44" s="23">
        <f>[1]Summary!Y63</f>
        <v>0.69094579939841172</v>
      </c>
      <c r="W44" s="23">
        <f>[1]Summary!Z63</f>
        <v>0.60527535253751674</v>
      </c>
      <c r="X44" s="23">
        <f>[1]Summary!AA63</f>
        <v>0.44217798960672383</v>
      </c>
      <c r="Y44" s="23">
        <f>[1]Summary!AB63</f>
        <v>0.37539598811831221</v>
      </c>
      <c r="Z44" s="23">
        <f>[1]Summary!AC63</f>
        <v>0.43704036523504131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12/21/2001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12/21/2001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2821.6064000000001</v>
      </c>
      <c r="D8" s="44">
        <f>Dth_Day!D15</f>
        <v>6659.7461000000003</v>
      </c>
      <c r="E8" s="44">
        <f>Dth_Day!E15</f>
        <v>17437.392400000001</v>
      </c>
    </row>
    <row r="9" spans="1:27" ht="13.5" customHeight="1" x14ac:dyDescent="0.15">
      <c r="A9" s="52" t="s">
        <v>98</v>
      </c>
      <c r="C9" s="44">
        <f>Dth_Day!C16</f>
        <v>-1096.7419</v>
      </c>
      <c r="D9" s="44">
        <f>Dth_Day!D16</f>
        <v>9928.5714000000007</v>
      </c>
      <c r="E9" s="44">
        <f>Dth_Day!E16</f>
        <v>-15258.0645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21724.8645</v>
      </c>
      <c r="D12" s="46">
        <f>SUM(D8:D11)</f>
        <v>26588.317500000001</v>
      </c>
      <c r="E12" s="46">
        <f>SUM(E8:E11)</f>
        <v>12179.3279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0.40852110553301696</v>
      </c>
      <c r="D15" s="109">
        <f>Dth_Day!D40</f>
        <v>0.22028462423965292</v>
      </c>
      <c r="E15" s="109">
        <f>Dth_Day!E40</f>
        <v>9.6560967981641488E-3</v>
      </c>
    </row>
    <row r="16" spans="1:27" ht="13.5" customHeight="1" x14ac:dyDescent="0.15">
      <c r="A16" s="49" t="s">
        <v>93</v>
      </c>
      <c r="C16" s="109">
        <f>Dth_Day!C41</f>
        <v>1.2164432717717277E-3</v>
      </c>
      <c r="D16" s="109">
        <f>Dth_Day!D41</f>
        <v>9.9699728261799514E-3</v>
      </c>
      <c r="E16" s="109">
        <f>Dth_Day!E41</f>
        <v>8.8604430617778007E-4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0.9702313197485084</v>
      </c>
      <c r="D18" s="109">
        <f>Dth_Day!D43</f>
        <v>0.70197328288006056</v>
      </c>
      <c r="E18" s="109">
        <f>Dth_Day!E43</f>
        <v>0.39305157692595727</v>
      </c>
    </row>
    <row r="19" spans="1:18" ht="13.5" customHeight="1" x14ac:dyDescent="0.15">
      <c r="A19" s="49" t="s">
        <v>93</v>
      </c>
      <c r="C19" s="109">
        <f>Dth_Day!C44</f>
        <v>0.1885463896388869</v>
      </c>
      <c r="D19" s="109">
        <f>Dth_Day!D44</f>
        <v>0.17494229714768317</v>
      </c>
      <c r="E19" s="109">
        <f>Dth_Day!E44</f>
        <v>0.12532196722334576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>
      <selection activeCell="G39" sqref="G39"/>
    </sheetView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12/21/2001</v>
      </c>
    </row>
    <row r="3" spans="1:27" ht="12" customHeight="1" x14ac:dyDescent="0.15">
      <c r="A3" s="156" t="str">
        <f>'PLR SUM FIXED INPUT PG'!A3</f>
        <v>Prior Date:          12/20/2001</v>
      </c>
    </row>
    <row r="4" spans="1:27" ht="12" customHeight="1" x14ac:dyDescent="0.15">
      <c r="A4" s="156" t="str">
        <f>'PLR SUM FIXED INPUT PG'!A4</f>
        <v>As of:                  12/21/2001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-25612.903200000001</v>
      </c>
      <c r="D9" s="160">
        <f>'PLR SUM FIXED INPUT PG'!D8</f>
        <v>-17035.678599999999</v>
      </c>
      <c r="E9" s="160">
        <f>'PLR SUM FIXED INPUT PG'!E8</f>
        <v>-6258.0322999999999</v>
      </c>
      <c r="F9" s="160">
        <f>'PLR SUM FIXED INPUT PG'!F8</f>
        <v>-7000</v>
      </c>
      <c r="G9" s="160">
        <f>'PLR SUM FIXED INPUT PG'!G8</f>
        <v>-6032.2581</v>
      </c>
      <c r="H9" s="160">
        <f>'PLR SUM FIXED INPUT PG'!H8</f>
        <v>-7266.6666999999998</v>
      </c>
      <c r="I9" s="160">
        <f>'PLR SUM FIXED INPUT PG'!I8</f>
        <v>-25032.2258</v>
      </c>
      <c r="J9" s="160">
        <f>'PLR SUM FIXED INPUT PG'!J8</f>
        <v>-30387.0645</v>
      </c>
      <c r="K9" s="160">
        <f>'PLR SUM FIXED INPUT PG'!K8</f>
        <v>-25266.666700000002</v>
      </c>
      <c r="L9" s="160">
        <f>'PLR SUM FIXED INPUT PG'!L8</f>
        <v>-20516.129000000001</v>
      </c>
      <c r="M9" s="160">
        <f>'PLR SUM FIXED INPUT PG'!M8</f>
        <v>-18066.633300000001</v>
      </c>
      <c r="N9" s="160">
        <f>'PLR SUM FIXED INPUT PG'!N8</f>
        <v>-20096.7742</v>
      </c>
      <c r="O9" s="160">
        <f>'PLR SUM FIXED INPUT PG'!O8</f>
        <v>-20774.2258</v>
      </c>
      <c r="P9" s="160">
        <f>'PLR SUM FIXED INPUT PG'!P8</f>
        <v>-17107.142899999999</v>
      </c>
      <c r="Q9" s="160">
        <f>'PLR SUM FIXED INPUT PG'!Q8</f>
        <v>-14193.5484</v>
      </c>
      <c r="R9" s="160">
        <f>'PLR SUM FIXED INPUT PG'!R8</f>
        <v>-9500</v>
      </c>
      <c r="S9" s="160">
        <f>'PLR SUM FIXED INPUT PG'!S8</f>
        <v>-612.90319999999997</v>
      </c>
      <c r="T9" s="160">
        <f>'PLR SUM FIXED INPUT PG'!T8</f>
        <v>-6833.3</v>
      </c>
      <c r="U9" s="160">
        <f>'PLR SUM FIXED INPUT PG'!U8</f>
        <v>-21806.516100000001</v>
      </c>
      <c r="V9" s="160">
        <f>'PLR SUM FIXED INPUT PG'!V8</f>
        <v>-26580.6774</v>
      </c>
      <c r="W9" s="160">
        <f>'PLR SUM FIXED INPUT PG'!W8</f>
        <v>-24000</v>
      </c>
      <c r="X9" s="160">
        <f>'PLR SUM FIXED INPUT PG'!X8</f>
        <v>-14354.870999999999</v>
      </c>
      <c r="Y9" s="160">
        <f>'PLR SUM FIXED INPUT PG'!Y8</f>
        <v>-15700</v>
      </c>
      <c r="Z9" s="160">
        <f>'PLR SUM FIXED INPUT PG'!Z8</f>
        <v>-18967.741900000001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2821.6064000000006</v>
      </c>
      <c r="D10" s="161">
        <f t="shared" ref="D10:Z10" si="0">SUM(D8:D9)</f>
        <v>6659.7461000000003</v>
      </c>
      <c r="E10" s="161">
        <f t="shared" si="0"/>
        <v>17437.392400000001</v>
      </c>
      <c r="F10" s="161">
        <f t="shared" si="0"/>
        <v>2478.1699000000008</v>
      </c>
      <c r="G10" s="161">
        <f t="shared" si="0"/>
        <v>3445.9118000000008</v>
      </c>
      <c r="H10" s="161">
        <f t="shared" si="0"/>
        <v>6950.5881000000008</v>
      </c>
      <c r="I10" s="161">
        <f t="shared" si="0"/>
        <v>-10814.971</v>
      </c>
      <c r="J10" s="161">
        <f t="shared" si="0"/>
        <v>-16169.8097</v>
      </c>
      <c r="K10" s="161">
        <f t="shared" si="0"/>
        <v>-11049.411900000001</v>
      </c>
      <c r="L10" s="161">
        <f t="shared" si="0"/>
        <v>-6298.8742000000002</v>
      </c>
      <c r="M10" s="161">
        <f t="shared" si="0"/>
        <v>889.70650000000023</v>
      </c>
      <c r="N10" s="161">
        <f t="shared" si="0"/>
        <v>-1140.4343999999983</v>
      </c>
      <c r="O10" s="161">
        <f t="shared" si="0"/>
        <v>-1817.8859999999986</v>
      </c>
      <c r="P10" s="161">
        <f t="shared" si="0"/>
        <v>1849.1969000000026</v>
      </c>
      <c r="Q10" s="161">
        <f t="shared" si="0"/>
        <v>4762.7914000000019</v>
      </c>
      <c r="R10" s="161">
        <f t="shared" si="0"/>
        <v>-21.83009999999922</v>
      </c>
      <c r="S10" s="161">
        <f t="shared" si="0"/>
        <v>8865.2667000000001</v>
      </c>
      <c r="T10" s="161">
        <f t="shared" si="0"/>
        <v>2644.8699000000006</v>
      </c>
      <c r="U10" s="161">
        <f t="shared" si="0"/>
        <v>-12328.3462</v>
      </c>
      <c r="V10" s="161">
        <f t="shared" si="0"/>
        <v>-17102.5075</v>
      </c>
      <c r="W10" s="161">
        <f t="shared" si="0"/>
        <v>-14521.830099999999</v>
      </c>
      <c r="X10" s="161">
        <f t="shared" si="0"/>
        <v>-4876.7010999999984</v>
      </c>
      <c r="Y10" s="161">
        <f t="shared" si="0"/>
        <v>-15700</v>
      </c>
      <c r="Z10" s="161">
        <f t="shared" si="0"/>
        <v>-18967.741900000001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-21096.741900000001</v>
      </c>
      <c r="D14" s="160">
        <f>'PLR SUM FIXED INPUT PG'!D13</f>
        <v>-10071.428599999999</v>
      </c>
      <c r="E14" s="160">
        <f>'PLR SUM FIXED INPUT PG'!E13</f>
        <v>-258.06450000000001</v>
      </c>
      <c r="F14" s="160">
        <f>'PLR SUM FIXED INPUT PG'!F13</f>
        <v>-233.33330000000001</v>
      </c>
      <c r="G14" s="160">
        <f>'PLR SUM FIXED INPUT PG'!G13</f>
        <v>-2096.7741999999998</v>
      </c>
      <c r="H14" s="160">
        <f>'PLR SUM FIXED INPUT PG'!H13</f>
        <v>-8166.6333000000004</v>
      </c>
      <c r="I14" s="160">
        <f>'PLR SUM FIXED INPUT PG'!I13</f>
        <v>-43000</v>
      </c>
      <c r="J14" s="160">
        <f>'PLR SUM FIXED INPUT PG'!J13</f>
        <v>-63032.258099999999</v>
      </c>
      <c r="K14" s="160">
        <f>'PLR SUM FIXED INPUT PG'!K13</f>
        <v>-45900</v>
      </c>
      <c r="L14" s="160">
        <f>'PLR SUM FIXED INPUT PG'!L13</f>
        <v>-31516.129000000001</v>
      </c>
      <c r="M14" s="160">
        <f>'PLR SUM FIXED INPUT PG'!M13</f>
        <v>-16299.966700000001</v>
      </c>
      <c r="N14" s="160">
        <f>'PLR SUM FIXED INPUT PG'!N13</f>
        <v>-19967.709699999999</v>
      </c>
      <c r="O14" s="160">
        <f>'PLR SUM FIXED INPUT PG'!O13</f>
        <v>-22548.3871</v>
      </c>
      <c r="P14" s="160">
        <f>'PLR SUM FIXED INPUT PG'!P13</f>
        <v>-17749.9643</v>
      </c>
      <c r="Q14" s="160">
        <f>'PLR SUM FIXED INPUT PG'!Q13</f>
        <v>-11129.0645</v>
      </c>
      <c r="R14" s="160">
        <f>'PLR SUM FIXED INPUT PG'!R13</f>
        <v>-10533.3333</v>
      </c>
      <c r="S14" s="160">
        <f>'PLR SUM FIXED INPUT PG'!S13</f>
        <v>-5903.1935000000003</v>
      </c>
      <c r="T14" s="160">
        <f>'PLR SUM FIXED INPUT PG'!T13</f>
        <v>-8366.6666999999998</v>
      </c>
      <c r="U14" s="160">
        <f>'PLR SUM FIXED INPUT PG'!U13</f>
        <v>-40161.3226</v>
      </c>
      <c r="V14" s="160">
        <f>'PLR SUM FIXED INPUT PG'!V13</f>
        <v>-50290.3226</v>
      </c>
      <c r="W14" s="160">
        <f>'PLR SUM FIXED INPUT PG'!W13</f>
        <v>-39900</v>
      </c>
      <c r="X14" s="160">
        <f>'PLR SUM FIXED INPUT PG'!X13</f>
        <v>-20451.6129</v>
      </c>
      <c r="Y14" s="160">
        <f>'PLR SUM FIXED INPUT PG'!Y13</f>
        <v>-16233.3333</v>
      </c>
      <c r="Z14" s="160">
        <f>'PLR SUM FIXED INPUT PG'!Z13</f>
        <v>-22258.0645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18903.258099999999</v>
      </c>
      <c r="D16" s="161">
        <f t="shared" ref="D16:Z16" si="1">SUM(D12:D15)</f>
        <v>19928.571400000001</v>
      </c>
      <c r="E16" s="161">
        <f t="shared" si="1"/>
        <v>-5258.0645000000004</v>
      </c>
      <c r="F16" s="161">
        <f t="shared" si="1"/>
        <v>-10233.3333</v>
      </c>
      <c r="G16" s="161">
        <f t="shared" si="1"/>
        <v>2903.2258000000002</v>
      </c>
      <c r="H16" s="161">
        <f t="shared" si="1"/>
        <v>16833.366699999999</v>
      </c>
      <c r="I16" s="161">
        <f t="shared" si="1"/>
        <v>7000</v>
      </c>
      <c r="J16" s="161">
        <f t="shared" si="1"/>
        <v>-8032.2580999999991</v>
      </c>
      <c r="K16" s="161">
        <f t="shared" si="1"/>
        <v>9100</v>
      </c>
      <c r="L16" s="161">
        <f t="shared" si="1"/>
        <v>23483.870999999999</v>
      </c>
      <c r="M16" s="161">
        <f t="shared" si="1"/>
        <v>8700.0332999999991</v>
      </c>
      <c r="N16" s="161">
        <f t="shared" si="1"/>
        <v>5032.2903000000006</v>
      </c>
      <c r="O16" s="161">
        <f t="shared" si="1"/>
        <v>2451.6129000000001</v>
      </c>
      <c r="P16" s="161">
        <f t="shared" si="1"/>
        <v>2250.0357000000004</v>
      </c>
      <c r="Q16" s="161">
        <f t="shared" si="1"/>
        <v>8870.9354999999996</v>
      </c>
      <c r="R16" s="161">
        <f t="shared" si="1"/>
        <v>-533.33330000000024</v>
      </c>
      <c r="S16" s="161">
        <f t="shared" si="1"/>
        <v>4096.8064999999997</v>
      </c>
      <c r="T16" s="161">
        <f t="shared" si="1"/>
        <v>1633.3333000000002</v>
      </c>
      <c r="U16" s="161">
        <f t="shared" si="1"/>
        <v>-30161.3226</v>
      </c>
      <c r="V16" s="161">
        <f t="shared" si="1"/>
        <v>-40290.3226</v>
      </c>
      <c r="W16" s="161">
        <f t="shared" si="1"/>
        <v>-29900</v>
      </c>
      <c r="X16" s="161">
        <f t="shared" si="1"/>
        <v>-10451.6129</v>
      </c>
      <c r="Y16" s="161">
        <f t="shared" si="1"/>
        <v>-16233.3333</v>
      </c>
      <c r="Z16" s="161">
        <f t="shared" si="1"/>
        <v>-22258.0645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21724.8645</v>
      </c>
      <c r="D20" s="164">
        <f>'PLR SUM FIXED INPUT PG'!D19</f>
        <v>26588.317500000001</v>
      </c>
      <c r="E20" s="164">
        <f>'PLR SUM FIXED INPUT PG'!E19</f>
        <v>12179.3279</v>
      </c>
      <c r="F20" s="164">
        <f>'PLR SUM FIXED INPUT PG'!F19</f>
        <v>-7755.1633999999995</v>
      </c>
      <c r="G20" s="164">
        <f>'PLR SUM FIXED INPUT PG'!G19</f>
        <v>6349.1376000000009</v>
      </c>
      <c r="H20" s="164">
        <f>'PLR SUM FIXED INPUT PG'!H19</f>
        <v>23783.9548</v>
      </c>
      <c r="I20" s="164">
        <f>'PLR SUM FIXED INPUT PG'!I19</f>
        <v>-3814.9709999999995</v>
      </c>
      <c r="J20" s="164">
        <f>'PLR SUM FIXED INPUT PG'!J19</f>
        <v>-24202.067799999997</v>
      </c>
      <c r="K20" s="164">
        <f>'PLR SUM FIXED INPUT PG'!K19</f>
        <v>-1949.411900000001</v>
      </c>
      <c r="L20" s="164">
        <f>'PLR SUM FIXED INPUT PG'!L19</f>
        <v>17184.996800000001</v>
      </c>
      <c r="M20" s="164">
        <f>'PLR SUM FIXED INPUT PG'!M19</f>
        <v>9589.7397999999994</v>
      </c>
      <c r="N20" s="164">
        <f>'PLR SUM FIXED INPUT PG'!N19</f>
        <v>3891.8559000000023</v>
      </c>
      <c r="O20" s="164">
        <f>'PLR SUM FIXED INPUT PG'!O19</f>
        <v>633.72690000000148</v>
      </c>
      <c r="P20" s="164">
        <f>'PLR SUM FIXED INPUT PG'!P19</f>
        <v>4099.232600000003</v>
      </c>
      <c r="Q20" s="164">
        <f>'PLR SUM FIXED INPUT PG'!Q19</f>
        <v>13633.726900000001</v>
      </c>
      <c r="R20" s="164">
        <f>'PLR SUM FIXED INPUT PG'!R19</f>
        <v>-555.16339999999946</v>
      </c>
      <c r="S20" s="164">
        <f>'PLR SUM FIXED INPUT PG'!S19</f>
        <v>12962.073199999999</v>
      </c>
      <c r="T20" s="164">
        <f>'PLR SUM FIXED INPUT PG'!T19</f>
        <v>4278.2032000000008</v>
      </c>
      <c r="U20" s="164">
        <f>'PLR SUM FIXED INPUT PG'!U19</f>
        <v>-42489.668799999999</v>
      </c>
      <c r="V20" s="164">
        <f>'PLR SUM FIXED INPUT PG'!V19</f>
        <v>-57392.830099999999</v>
      </c>
      <c r="W20" s="164">
        <f>'PLR SUM FIXED INPUT PG'!W19</f>
        <v>-44421.830099999999</v>
      </c>
      <c r="X20" s="164">
        <f>'PLR SUM FIXED INPUT PG'!X19</f>
        <v>-15328.313999999998</v>
      </c>
      <c r="Y20" s="164">
        <f>'PLR SUM FIXED INPUT PG'!Y19</f>
        <v>-31933.333299999998</v>
      </c>
      <c r="Z20" s="165">
        <f>'PLR SUM FIXED INPUT PG'!Z19</f>
        <v>-41225.806400000001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10466.799999999999</v>
      </c>
      <c r="D22" s="160">
        <f>'PLR SUM FIXED INPUT PG'!D21</f>
        <v>19231.1747</v>
      </c>
      <c r="E22" s="160">
        <f>'PLR SUM FIXED INPUT PG'!E21</f>
        <v>10243.8441</v>
      </c>
      <c r="F22" s="160">
        <f>'PLR SUM FIXED INPUT PG'!F21</f>
        <v>-8455.1635000000006</v>
      </c>
      <c r="G22" s="160">
        <f>'PLR SUM FIXED INPUT PG'!G21</f>
        <v>5703.9763000000003</v>
      </c>
      <c r="H22" s="160">
        <f>'PLR SUM FIXED INPUT PG'!H21</f>
        <v>23450.621500000001</v>
      </c>
      <c r="I22" s="160">
        <f>'PLR SUM FIXED INPUT PG'!I21</f>
        <v>-7137.5515999999998</v>
      </c>
      <c r="J22" s="160">
        <f>'PLR SUM FIXED INPUT PG'!J21</f>
        <v>-27266.583900000001</v>
      </c>
      <c r="K22" s="160">
        <f>'PLR SUM FIXED INPUT PG'!K21</f>
        <v>-4949.4117999999999</v>
      </c>
      <c r="L22" s="160">
        <f>'PLR SUM FIXED INPUT PG'!L21</f>
        <v>17862.416099999999</v>
      </c>
      <c r="M22" s="160">
        <f>'PLR SUM FIXED INPUT PG'!M21</f>
        <v>7656.4063999999998</v>
      </c>
      <c r="N22" s="160">
        <f>'PLR SUM FIXED INPUT PG'!N21</f>
        <v>1440.2429999999999</v>
      </c>
      <c r="O22" s="160">
        <f>'PLR SUM FIXED INPUT PG'!O21</f>
        <v>-2463.0473000000002</v>
      </c>
      <c r="P22" s="160">
        <f>'PLR SUM FIXED INPUT PG'!P21</f>
        <v>813.51829999999995</v>
      </c>
      <c r="Q22" s="160">
        <f>'PLR SUM FIXED INPUT PG'!Q21</f>
        <v>11536.9527</v>
      </c>
      <c r="R22" s="160">
        <f>'PLR SUM FIXED INPUT PG'!R21</f>
        <v>-2855.1635000000001</v>
      </c>
      <c r="S22" s="160">
        <f>'PLR SUM FIXED INPUT PG'!S21</f>
        <v>12058.847299999999</v>
      </c>
      <c r="T22" s="160">
        <f>'PLR SUM FIXED INPUT PG'!T21</f>
        <v>2544.8699000000001</v>
      </c>
      <c r="U22" s="160">
        <f>'PLR SUM FIXED INPUT PG'!U21</f>
        <v>-45909.023699999998</v>
      </c>
      <c r="V22" s="160">
        <f>'PLR SUM FIXED INPUT PG'!V21</f>
        <v>-60747.668799999999</v>
      </c>
      <c r="W22" s="160">
        <f>'PLR SUM FIXED INPUT PG'!W21</f>
        <v>-47821.830099999999</v>
      </c>
      <c r="X22" s="160">
        <f>'PLR SUM FIXED INPUT PG'!X21</f>
        <v>-17747.668799999999</v>
      </c>
      <c r="Y22" s="160">
        <f>'PLR SUM FIXED INPUT PG'!Y21</f>
        <v>-34300</v>
      </c>
      <c r="Z22" s="160">
        <f>'PLR SUM FIXED INPUT PG'!Z21</f>
        <v>-43903.2258</v>
      </c>
    </row>
    <row r="23" spans="1:27" ht="11.25" customHeight="1" x14ac:dyDescent="0.15">
      <c r="A23" s="160" t="str">
        <f>'PLR SUM FIXED INPUT PG'!A22</f>
        <v>Delta</v>
      </c>
      <c r="C23" s="166">
        <f>C20-C22</f>
        <v>11258.0645</v>
      </c>
      <c r="D23" s="166">
        <f t="shared" ref="D23:Z23" si="2">D20-D22</f>
        <v>7357.1428000000014</v>
      </c>
      <c r="E23" s="166">
        <f t="shared" si="2"/>
        <v>1935.4838</v>
      </c>
      <c r="F23" s="166">
        <f t="shared" si="2"/>
        <v>700.00010000000111</v>
      </c>
      <c r="G23" s="166">
        <f t="shared" si="2"/>
        <v>645.16130000000067</v>
      </c>
      <c r="H23" s="166">
        <f t="shared" si="2"/>
        <v>333.33329999999842</v>
      </c>
      <c r="I23" s="166">
        <f t="shared" si="2"/>
        <v>3322.5806000000002</v>
      </c>
      <c r="J23" s="166">
        <f t="shared" si="2"/>
        <v>3064.5161000000044</v>
      </c>
      <c r="K23" s="166">
        <f t="shared" si="2"/>
        <v>2999.9998999999989</v>
      </c>
      <c r="L23" s="166">
        <f t="shared" si="2"/>
        <v>-677.41929999999775</v>
      </c>
      <c r="M23" s="166">
        <f t="shared" si="2"/>
        <v>1933.3333999999995</v>
      </c>
      <c r="N23" s="166">
        <f t="shared" si="2"/>
        <v>2451.6129000000024</v>
      </c>
      <c r="O23" s="166">
        <f t="shared" si="2"/>
        <v>3096.7742000000017</v>
      </c>
      <c r="P23" s="166">
        <f t="shared" si="2"/>
        <v>3285.7143000000033</v>
      </c>
      <c r="Q23" s="166">
        <f t="shared" si="2"/>
        <v>2096.7742000000017</v>
      </c>
      <c r="R23" s="166">
        <f t="shared" si="2"/>
        <v>2300.0001000000007</v>
      </c>
      <c r="S23" s="166">
        <f t="shared" si="2"/>
        <v>903.22589999999946</v>
      </c>
      <c r="T23" s="166">
        <f t="shared" si="2"/>
        <v>1733.3333000000007</v>
      </c>
      <c r="U23" s="166">
        <f t="shared" si="2"/>
        <v>3419.3548999999985</v>
      </c>
      <c r="V23" s="166">
        <f t="shared" si="2"/>
        <v>3354.8387000000002</v>
      </c>
      <c r="W23" s="166">
        <f t="shared" si="2"/>
        <v>3400</v>
      </c>
      <c r="X23" s="166">
        <f t="shared" si="2"/>
        <v>2419.354800000001</v>
      </c>
      <c r="Y23" s="166">
        <f t="shared" si="2"/>
        <v>2366.6667000000016</v>
      </c>
      <c r="Z23" s="166">
        <f t="shared" si="2"/>
        <v>2677.4193999999989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-5195256</v>
      </c>
      <c r="D26" s="160">
        <f>'PLR SUM FIXED INPUT PG'!D25</f>
        <v>-4462052</v>
      </c>
      <c r="E26" s="160">
        <f>'PLR SUM FIXED INPUT PG'!E25</f>
        <v>-3877263</v>
      </c>
      <c r="F26" s="160">
        <f>'PLR SUM FIXED INPUT PG'!F25</f>
        <v>-2396306</v>
      </c>
      <c r="G26" s="160">
        <f>'PLR SUM FIXED INPUT PG'!G25</f>
        <v>-2812260</v>
      </c>
      <c r="H26" s="160">
        <f>'PLR SUM FIXED INPUT PG'!H25</f>
        <v>-3223170</v>
      </c>
      <c r="I26" s="160">
        <f>'PLR SUM FIXED INPUT PG'!I25</f>
        <v>-3910997</v>
      </c>
      <c r="J26" s="160">
        <f>'PLR SUM FIXED INPUT PG'!J25</f>
        <v>-4203836</v>
      </c>
      <c r="K26" s="160">
        <f>'PLR SUM FIXED INPUT PG'!K25</f>
        <v>-4052247</v>
      </c>
      <c r="L26" s="160">
        <f>'PLR SUM FIXED INPUT PG'!L25</f>
        <v>-4346461</v>
      </c>
      <c r="M26" s="160">
        <f>'PLR SUM FIXED INPUT PG'!M25</f>
        <v>-5324577</v>
      </c>
      <c r="N26" s="160">
        <f>'PLR SUM FIXED INPUT PG'!N25</f>
        <v>-5191662</v>
      </c>
      <c r="O26" s="160">
        <f>'PLR SUM FIXED INPUT PG'!O25</f>
        <v>-5063279</v>
      </c>
      <c r="P26" s="160">
        <f>'PLR SUM FIXED INPUT PG'!P25</f>
        <v>-4455037</v>
      </c>
      <c r="Q26" s="160">
        <f>'PLR SUM FIXED INPUT PG'!Q25</f>
        <v>-5002383</v>
      </c>
      <c r="R26" s="160">
        <f>'PLR SUM FIXED INPUT PG'!R25</f>
        <v>58433</v>
      </c>
      <c r="S26" s="160">
        <f>'PLR SUM FIXED INPUT PG'!S25</f>
        <v>56044</v>
      </c>
      <c r="T26" s="160">
        <f>'PLR SUM FIXED INPUT PG'!T25</f>
        <v>73371</v>
      </c>
      <c r="U26" s="160">
        <f>'PLR SUM FIXED INPUT PG'!U25</f>
        <v>100043</v>
      </c>
      <c r="V26" s="160">
        <f>'PLR SUM FIXED INPUT PG'!V25</f>
        <v>122153</v>
      </c>
      <c r="W26" s="160">
        <f>'PLR SUM FIXED INPUT PG'!W25</f>
        <v>115087</v>
      </c>
      <c r="X26" s="160">
        <f>'PLR SUM FIXED INPUT PG'!X25</f>
        <v>135724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-62855931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15027040</v>
      </c>
      <c r="D27" s="160">
        <f>'PLR SUM FIXED INPUT PG'!D26</f>
        <v>11321178</v>
      </c>
      <c r="E27" s="160">
        <f>'PLR SUM FIXED INPUT PG'!E26</f>
        <v>4260103</v>
      </c>
      <c r="F27" s="160">
        <f>'PLR SUM FIXED INPUT PG'!F26</f>
        <v>1800090</v>
      </c>
      <c r="G27" s="160">
        <f>'PLR SUM FIXED INPUT PG'!G26</f>
        <v>2355567</v>
      </c>
      <c r="H27" s="160">
        <f>'PLR SUM FIXED INPUT PG'!H26</f>
        <v>4268735</v>
      </c>
      <c r="I27" s="160">
        <f>'PLR SUM FIXED INPUT PG'!I26</f>
        <v>6005374</v>
      </c>
      <c r="J27" s="160">
        <f>'PLR SUM FIXED INPUT PG'!J26</f>
        <v>5605279</v>
      </c>
      <c r="K27" s="160">
        <f>'PLR SUM FIXED INPUT PG'!K26</f>
        <v>6134682</v>
      </c>
      <c r="L27" s="160">
        <f>'PLR SUM FIXED INPUT PG'!L26</f>
        <v>6643589</v>
      </c>
      <c r="M27" s="160">
        <f>'PLR SUM FIXED INPUT PG'!M26</f>
        <v>6242041</v>
      </c>
      <c r="N27" s="160">
        <f>'PLR SUM FIXED INPUT PG'!N26</f>
        <v>6239771</v>
      </c>
      <c r="O27" s="160">
        <f>'PLR SUM FIXED INPUT PG'!O26</f>
        <v>2339068</v>
      </c>
      <c r="P27" s="160">
        <f>'PLR SUM FIXED INPUT PG'!P26</f>
        <v>1614094</v>
      </c>
      <c r="Q27" s="160">
        <f>'PLR SUM FIXED INPUT PG'!Q26</f>
        <v>1844239</v>
      </c>
      <c r="R27" s="160">
        <f>'PLR SUM FIXED INPUT PG'!R26</f>
        <v>204852</v>
      </c>
      <c r="S27" s="160">
        <f>'PLR SUM FIXED INPUT PG'!S26</f>
        <v>100871</v>
      </c>
      <c r="T27" s="160">
        <f>'PLR SUM FIXED INPUT PG'!T26</f>
        <v>240827</v>
      </c>
      <c r="U27" s="160">
        <f>'PLR SUM FIXED INPUT PG'!U26</f>
        <v>324410</v>
      </c>
      <c r="V27" s="160">
        <f>'PLR SUM FIXED INPUT PG'!V26</f>
        <v>317038</v>
      </c>
      <c r="W27" s="160">
        <f>'PLR SUM FIXED INPUT PG'!W26</f>
        <v>371618</v>
      </c>
      <c r="X27" s="160">
        <f>'PLR SUM FIXED INPUT PG'!X26</f>
        <v>383830</v>
      </c>
      <c r="Y27" s="160">
        <f>'PLR SUM FIXED INPUT PG'!Y26</f>
        <v>2175254</v>
      </c>
      <c r="Z27" s="160">
        <f>'PLR SUM FIXED INPUT PG'!Z26</f>
        <v>2469368</v>
      </c>
      <c r="AA27" s="160">
        <f>SUM(C27:Z27)</f>
        <v>88288918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9831784</v>
      </c>
      <c r="D28" s="164">
        <f t="shared" ref="D28:AA28" si="3">SUM(D26:D27)</f>
        <v>6859126</v>
      </c>
      <c r="E28" s="164">
        <f t="shared" si="3"/>
        <v>382840</v>
      </c>
      <c r="F28" s="164">
        <f t="shared" si="3"/>
        <v>-596216</v>
      </c>
      <c r="G28" s="164">
        <f t="shared" si="3"/>
        <v>-456693</v>
      </c>
      <c r="H28" s="164">
        <f t="shared" si="3"/>
        <v>1045565</v>
      </c>
      <c r="I28" s="164">
        <f t="shared" si="3"/>
        <v>2094377</v>
      </c>
      <c r="J28" s="164">
        <f t="shared" si="3"/>
        <v>1401443</v>
      </c>
      <c r="K28" s="164">
        <f t="shared" si="3"/>
        <v>2082435</v>
      </c>
      <c r="L28" s="164">
        <f t="shared" si="3"/>
        <v>2297128</v>
      </c>
      <c r="M28" s="164">
        <f t="shared" si="3"/>
        <v>917464</v>
      </c>
      <c r="N28" s="164">
        <f t="shared" si="3"/>
        <v>1048109</v>
      </c>
      <c r="O28" s="164">
        <f t="shared" si="3"/>
        <v>-2724211</v>
      </c>
      <c r="P28" s="164">
        <f t="shared" si="3"/>
        <v>-2840943</v>
      </c>
      <c r="Q28" s="164">
        <f t="shared" si="3"/>
        <v>-3158144</v>
      </c>
      <c r="R28" s="164">
        <f t="shared" si="3"/>
        <v>263285</v>
      </c>
      <c r="S28" s="164">
        <f t="shared" si="3"/>
        <v>156915</v>
      </c>
      <c r="T28" s="164">
        <f t="shared" si="3"/>
        <v>314198</v>
      </c>
      <c r="U28" s="164">
        <f t="shared" si="3"/>
        <v>424453</v>
      </c>
      <c r="V28" s="164">
        <f t="shared" si="3"/>
        <v>439191</v>
      </c>
      <c r="W28" s="164">
        <f t="shared" si="3"/>
        <v>486705</v>
      </c>
      <c r="X28" s="164">
        <f t="shared" si="3"/>
        <v>519554</v>
      </c>
      <c r="Y28" s="164">
        <f t="shared" si="3"/>
        <v>2175254</v>
      </c>
      <c r="Z28" s="164">
        <f t="shared" si="3"/>
        <v>2469368</v>
      </c>
      <c r="AA28" s="164">
        <f t="shared" si="3"/>
        <v>25432987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9767397</v>
      </c>
      <c r="D29" s="160">
        <f>'PLR SUM FIXED INPUT PG'!D28</f>
        <v>6764336</v>
      </c>
      <c r="E29" s="160">
        <f>'PLR SUM FIXED INPUT PG'!E28</f>
        <v>340674</v>
      </c>
      <c r="F29" s="160">
        <f>'PLR SUM FIXED INPUT PG'!F28</f>
        <v>-561850</v>
      </c>
      <c r="G29" s="160">
        <f>'PLR SUM FIXED INPUT PG'!G28</f>
        <v>-485941</v>
      </c>
      <c r="H29" s="160">
        <f>'PLR SUM FIXED INPUT PG'!H28</f>
        <v>965420</v>
      </c>
      <c r="I29" s="160">
        <f>'PLR SUM FIXED INPUT PG'!I28</f>
        <v>2089431</v>
      </c>
      <c r="J29" s="160">
        <f>'PLR SUM FIXED INPUT PG'!J28</f>
        <v>1451903</v>
      </c>
      <c r="K29" s="160">
        <f>'PLR SUM FIXED INPUT PG'!K28</f>
        <v>2070873</v>
      </c>
      <c r="L29" s="160">
        <f>'PLR SUM FIXED INPUT PG'!L28</f>
        <v>2275304</v>
      </c>
      <c r="M29" s="160">
        <f>'PLR SUM FIXED INPUT PG'!M28</f>
        <v>898495</v>
      </c>
      <c r="N29" s="160">
        <f>'PLR SUM FIXED INPUT PG'!N28</f>
        <v>1045460</v>
      </c>
      <c r="O29" s="160">
        <f>'PLR SUM FIXED INPUT PG'!O28</f>
        <v>-2707195</v>
      </c>
      <c r="P29" s="160">
        <f>'PLR SUM FIXED INPUT PG'!P28</f>
        <v>-2840420</v>
      </c>
      <c r="Q29" s="160">
        <f>'PLR SUM FIXED INPUT PG'!Q28</f>
        <v>-3191992</v>
      </c>
      <c r="R29" s="160">
        <f>'PLR SUM FIXED INPUT PG'!R28</f>
        <v>272795</v>
      </c>
      <c r="S29" s="160">
        <f>'PLR SUM FIXED INPUT PG'!S28</f>
        <v>120271</v>
      </c>
      <c r="T29" s="160">
        <f>'PLR SUM FIXED INPUT PG'!T28</f>
        <v>307515</v>
      </c>
      <c r="U29" s="160">
        <f>'PLR SUM FIXED INPUT PG'!U28</f>
        <v>566968</v>
      </c>
      <c r="V29" s="160">
        <f>'PLR SUM FIXED INPUT PG'!V28</f>
        <v>626481</v>
      </c>
      <c r="W29" s="160">
        <f>'PLR SUM FIXED INPUT PG'!W28</f>
        <v>627399</v>
      </c>
      <c r="X29" s="160">
        <f>'PLR SUM FIXED INPUT PG'!X28</f>
        <v>572800</v>
      </c>
      <c r="Y29" s="160">
        <f>'PLR SUM FIXED INPUT PG'!Y28</f>
        <v>2275011</v>
      </c>
      <c r="Z29" s="160">
        <f>'PLR SUM FIXED INPUT PG'!Z28</f>
        <v>2600610</v>
      </c>
      <c r="AA29" s="160">
        <f>SUM(C29:Z29)</f>
        <v>25851745</v>
      </c>
    </row>
    <row r="30" spans="1:27" ht="11.25" customHeight="1" x14ac:dyDescent="0.15">
      <c r="A30" s="160" t="str">
        <f>'PLR SUM FIXED INPUT PG'!A29</f>
        <v>Delta</v>
      </c>
      <c r="C30" s="166">
        <f>C28-C29</f>
        <v>64387</v>
      </c>
      <c r="D30" s="166">
        <f t="shared" ref="D30:AA30" si="4">D28-D29</f>
        <v>94790</v>
      </c>
      <c r="E30" s="166">
        <f t="shared" si="4"/>
        <v>42166</v>
      </c>
      <c r="F30" s="166">
        <f t="shared" si="4"/>
        <v>-34366</v>
      </c>
      <c r="G30" s="166">
        <f t="shared" si="4"/>
        <v>29248</v>
      </c>
      <c r="H30" s="166">
        <f t="shared" si="4"/>
        <v>80145</v>
      </c>
      <c r="I30" s="166">
        <f t="shared" si="4"/>
        <v>4946</v>
      </c>
      <c r="J30" s="166">
        <f t="shared" si="4"/>
        <v>-50460</v>
      </c>
      <c r="K30" s="166">
        <f t="shared" si="4"/>
        <v>11562</v>
      </c>
      <c r="L30" s="166">
        <f t="shared" si="4"/>
        <v>21824</v>
      </c>
      <c r="M30" s="166">
        <f t="shared" si="4"/>
        <v>18969</v>
      </c>
      <c r="N30" s="166">
        <f t="shared" si="4"/>
        <v>2649</v>
      </c>
      <c r="O30" s="166">
        <f t="shared" si="4"/>
        <v>-17016</v>
      </c>
      <c r="P30" s="166">
        <f t="shared" si="4"/>
        <v>-523</v>
      </c>
      <c r="Q30" s="166">
        <f t="shared" si="4"/>
        <v>33848</v>
      </c>
      <c r="R30" s="166">
        <f t="shared" si="4"/>
        <v>-9510</v>
      </c>
      <c r="S30" s="166">
        <f t="shared" si="4"/>
        <v>36644</v>
      </c>
      <c r="T30" s="166">
        <f t="shared" si="4"/>
        <v>6683</v>
      </c>
      <c r="U30" s="166">
        <f t="shared" si="4"/>
        <v>-142515</v>
      </c>
      <c r="V30" s="166">
        <f t="shared" si="4"/>
        <v>-187290</v>
      </c>
      <c r="W30" s="166">
        <f t="shared" si="4"/>
        <v>-140694</v>
      </c>
      <c r="X30" s="166">
        <f t="shared" si="4"/>
        <v>-53246</v>
      </c>
      <c r="Y30" s="166">
        <f t="shared" si="4"/>
        <v>-99757</v>
      </c>
      <c r="Z30" s="166">
        <f t="shared" si="4"/>
        <v>-131242</v>
      </c>
      <c r="AA30" s="166">
        <f t="shared" si="4"/>
        <v>-418758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-328259</v>
      </c>
      <c r="D42" s="157">
        <f>'PLR SUM INDEX INPUT PG'!D25</f>
        <v>-295641</v>
      </c>
      <c r="E42" s="157">
        <f>'PLR SUM INDEX INPUT PG'!E25</f>
        <v>-326527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-950427</v>
      </c>
    </row>
    <row r="43" spans="1:27" ht="11.25" customHeight="1" thickBot="1" x14ac:dyDescent="0.2">
      <c r="A43" s="163" t="s">
        <v>146</v>
      </c>
      <c r="B43" s="164"/>
      <c r="C43" s="164">
        <f>SUM(C42)</f>
        <v>-328259</v>
      </c>
      <c r="D43" s="164">
        <f t="shared" ref="D43:AA43" si="6">SUM(D42)</f>
        <v>-295641</v>
      </c>
      <c r="E43" s="164">
        <f t="shared" si="6"/>
        <v>-326527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-950427</v>
      </c>
    </row>
    <row r="44" spans="1:27" ht="11.25" customHeight="1" x14ac:dyDescent="0.15">
      <c r="A44" s="160" t="s">
        <v>2</v>
      </c>
      <c r="C44" s="160">
        <f>'PLR SUM INDEX INPUT PG'!C28</f>
        <v>-328227</v>
      </c>
      <c r="D44" s="160">
        <f>'PLR SUM INDEX INPUT PG'!D28</f>
        <v>-295614</v>
      </c>
      <c r="E44" s="160">
        <f>'PLR SUM INDEX INPUT PG'!E28</f>
        <v>-326497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-950338</v>
      </c>
    </row>
    <row r="45" spans="1:27" ht="11.25" customHeight="1" x14ac:dyDescent="0.15">
      <c r="A45" s="160" t="s">
        <v>0</v>
      </c>
      <c r="C45" s="166">
        <f>'PLR SUM INDEX INPUT PG'!C29</f>
        <v>-32</v>
      </c>
      <c r="D45" s="166">
        <f>'PLR SUM INDEX INPUT PG'!D29</f>
        <v>-27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>
      <selection activeCell="C1" sqref="C1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12/21/2001</v>
      </c>
    </row>
    <row r="3" spans="1:27" ht="12" customHeight="1" x14ac:dyDescent="0.2">
      <c r="A3" s="178" t="str">
        <f>'PLR DET FIXED INPUT PG'!A3</f>
        <v>Prior Date:          12/20/2001</v>
      </c>
    </row>
    <row r="4" spans="1:27" ht="12" customHeight="1" x14ac:dyDescent="0.2">
      <c r="A4" s="178" t="str">
        <f>'PLR DET FIXED INPUT PG'!A4</f>
        <v>As of:                  12/21/2001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2.9</v>
      </c>
      <c r="D15" s="188">
        <f>'PLR DET FIXED INPUT PG'!D15</f>
        <v>2.89</v>
      </c>
      <c r="E15" s="188">
        <f>'PLR DET FIXED INPUT PG'!E15</f>
        <v>2.87</v>
      </c>
      <c r="F15" s="188">
        <f>'PLR DET FIXED INPUT PG'!F15</f>
        <v>2.82</v>
      </c>
      <c r="G15" s="188">
        <f>'PLR DET FIXED INPUT PG'!G15</f>
        <v>2.86</v>
      </c>
      <c r="H15" s="188">
        <f>'PLR DET FIXED INPUT PG'!H15</f>
        <v>2.91</v>
      </c>
      <c r="I15" s="188">
        <f>'PLR DET FIXED INPUT PG'!I15</f>
        <v>2.95</v>
      </c>
      <c r="J15" s="188">
        <f>'PLR DET FIXED INPUT PG'!J15</f>
        <v>2.99</v>
      </c>
      <c r="K15" s="188">
        <f>'PLR DET FIXED INPUT PG'!K15</f>
        <v>3</v>
      </c>
      <c r="L15" s="188">
        <f>'PLR DET FIXED INPUT PG'!L15</f>
        <v>2.91</v>
      </c>
      <c r="M15" s="188">
        <f>'PLR DET FIXED INPUT PG'!M15</f>
        <v>3.2</v>
      </c>
      <c r="N15" s="188">
        <f>'PLR DET FIXED INPUT PG'!N15</f>
        <v>3.38</v>
      </c>
      <c r="O15" s="188">
        <f>'PLR DET FIXED INPUT PG'!O15</f>
        <v>3.46</v>
      </c>
      <c r="P15" s="188">
        <f>'PLR DET FIXED INPUT PG'!P15</f>
        <v>3.4</v>
      </c>
      <c r="Q15" s="188">
        <f>'PLR DET FIXED INPUT PG'!Q15</f>
        <v>3.32</v>
      </c>
      <c r="R15" s="188">
        <f>'PLR DET FIXED INPUT PG'!R15</f>
        <v>3.16</v>
      </c>
      <c r="S15" s="188">
        <f>'PLR DET FIXED INPUT PG'!S15</f>
        <v>3.16</v>
      </c>
      <c r="T15" s="188">
        <f>'PLR DET FIXED INPUT PG'!T15</f>
        <v>3.19</v>
      </c>
      <c r="U15" s="188">
        <f>'PLR DET FIXED INPUT PG'!U15</f>
        <v>3.23</v>
      </c>
      <c r="V15" s="188">
        <f>'PLR DET FIXED INPUT PG'!V15</f>
        <v>3.28</v>
      </c>
      <c r="W15" s="188">
        <f>'PLR DET FIXED INPUT PG'!W15</f>
        <v>3.27</v>
      </c>
      <c r="X15" s="188">
        <f>'PLR DET FIXED INPUT PG'!X15</f>
        <v>3.3</v>
      </c>
      <c r="Y15" s="188">
        <f>'PLR DET FIXED INPUT PG'!Y15</f>
        <v>3.44</v>
      </c>
      <c r="Z15" s="188">
        <f>'PLR DET FIXED INPUT PG'!Z15</f>
        <v>3.59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2.69</v>
      </c>
      <c r="D16" s="188">
        <f>'PLR DET FIXED INPUT PG'!D16</f>
        <v>2.71</v>
      </c>
      <c r="E16" s="188">
        <f>'PLR DET FIXED INPUT PG'!E16</f>
        <v>2.71</v>
      </c>
      <c r="F16" s="188">
        <f>'PLR DET FIXED INPUT PG'!F16</f>
        <v>2.69</v>
      </c>
      <c r="G16" s="188">
        <f>'PLR DET FIXED INPUT PG'!G16</f>
        <v>2.74</v>
      </c>
      <c r="H16" s="188">
        <f>'PLR DET FIXED INPUT PG'!H16</f>
        <v>2.8</v>
      </c>
      <c r="I16" s="188">
        <f>'PLR DET FIXED INPUT PG'!I16</f>
        <v>2.84</v>
      </c>
      <c r="J16" s="188">
        <f>'PLR DET FIXED INPUT PG'!J16</f>
        <v>2.89</v>
      </c>
      <c r="K16" s="188">
        <f>'PLR DET FIXED INPUT PG'!K16</f>
        <v>2.89</v>
      </c>
      <c r="L16" s="188">
        <f>'PLR DET FIXED INPUT PG'!L16</f>
        <v>2.91</v>
      </c>
      <c r="M16" s="188">
        <f>'PLR DET FIXED INPUT PG'!M16</f>
        <v>3.1</v>
      </c>
      <c r="N16" s="188">
        <f>'PLR DET FIXED INPUT PG'!N16</f>
        <v>3.27</v>
      </c>
      <c r="O16" s="188">
        <f>'PLR DET FIXED INPUT PG'!O16</f>
        <v>3.35</v>
      </c>
      <c r="P16" s="188">
        <f>'PLR DET FIXED INPUT PG'!P16</f>
        <v>3.29</v>
      </c>
      <c r="Q16" s="188">
        <f>'PLR DET FIXED INPUT PG'!Q16</f>
        <v>3.2</v>
      </c>
      <c r="R16" s="188">
        <f>'PLR DET FIXED INPUT PG'!R16</f>
        <v>3.05</v>
      </c>
      <c r="S16" s="188">
        <f>'PLR DET FIXED INPUT PG'!S16</f>
        <v>3.05</v>
      </c>
      <c r="T16" s="188">
        <f>'PLR DET FIXED INPUT PG'!T16</f>
        <v>3.09</v>
      </c>
      <c r="U16" s="188">
        <f>'PLR DET FIXED INPUT PG'!U16</f>
        <v>3.13</v>
      </c>
      <c r="V16" s="188">
        <f>'PLR DET FIXED INPUT PG'!V16</f>
        <v>3.17</v>
      </c>
      <c r="W16" s="188">
        <f>'PLR DET FIXED INPUT PG'!W16</f>
        <v>3.16</v>
      </c>
      <c r="X16" s="188">
        <f>'PLR DET FIXED INPUT PG'!X16</f>
        <v>3.19</v>
      </c>
      <c r="Y16" s="188">
        <f>'PLR DET FIXED INPUT PG'!Y16</f>
        <v>3.34</v>
      </c>
      <c r="Z16" s="188">
        <f>'PLR DET FIXED INPUT PG'!Z16</f>
        <v>3.48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0.21</v>
      </c>
      <c r="D17" s="189">
        <f>'PLR DET FIXED INPUT PG'!D17</f>
        <v>0.18</v>
      </c>
      <c r="E17" s="189">
        <f>'PLR DET FIXED INPUT PG'!E17</f>
        <v>0.16</v>
      </c>
      <c r="F17" s="189">
        <f>'PLR DET FIXED INPUT PG'!F17</f>
        <v>0.13</v>
      </c>
      <c r="G17" s="189">
        <f>'PLR DET FIXED INPUT PG'!G17</f>
        <v>0.12</v>
      </c>
      <c r="H17" s="189">
        <f>'PLR DET FIXED INPUT PG'!H17</f>
        <v>0.11</v>
      </c>
      <c r="I17" s="189">
        <f>'PLR DET FIXED INPUT PG'!I17</f>
        <v>0.11</v>
      </c>
      <c r="J17" s="189">
        <f>'PLR DET FIXED INPUT PG'!J17</f>
        <v>0.1</v>
      </c>
      <c r="K17" s="189">
        <f>'PLR DET FIXED INPUT PG'!K17</f>
        <v>0.11</v>
      </c>
      <c r="L17" s="189">
        <f>'PLR DET FIXED INPUT PG'!L17</f>
        <v>0</v>
      </c>
      <c r="M17" s="189">
        <f>'PLR DET FIXED INPUT PG'!M17</f>
        <v>0.1</v>
      </c>
      <c r="N17" s="189">
        <f>'PLR DET FIXED INPUT PG'!N17</f>
        <v>0.11</v>
      </c>
      <c r="O17" s="189">
        <f>'PLR DET FIXED INPUT PG'!O17</f>
        <v>0.11</v>
      </c>
      <c r="P17" s="189">
        <f>'PLR DET FIXED INPUT PG'!P17</f>
        <v>0.11</v>
      </c>
      <c r="Q17" s="189">
        <f>'PLR DET FIXED INPUT PG'!Q17</f>
        <v>0.12</v>
      </c>
      <c r="R17" s="189">
        <f>'PLR DET FIXED INPUT PG'!R17</f>
        <v>0.11</v>
      </c>
      <c r="S17" s="189">
        <f>'PLR DET FIXED INPUT PG'!S17</f>
        <v>0.11</v>
      </c>
      <c r="T17" s="189">
        <f>'PLR DET FIXED INPUT PG'!T17</f>
        <v>0.1</v>
      </c>
      <c r="U17" s="189">
        <f>'PLR DET FIXED INPUT PG'!U17</f>
        <v>0.1</v>
      </c>
      <c r="V17" s="189">
        <f>'PLR DET FIXED INPUT PG'!V17</f>
        <v>0.11</v>
      </c>
      <c r="W17" s="189">
        <f>'PLR DET FIXED INPUT PG'!W17</f>
        <v>0.11</v>
      </c>
      <c r="X17" s="189">
        <f>'PLR DET FIXED INPUT PG'!X17</f>
        <v>0.11</v>
      </c>
      <c r="Y17" s="189">
        <f>'PLR DET FIXED INPUT PG'!Y17</f>
        <v>0.1</v>
      </c>
      <c r="Z17" s="189">
        <f>'PLR DET FIXED INPUT PG'!Z17</f>
        <v>0.11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-25612.903200000001</v>
      </c>
      <c r="D28" s="186">
        <f>'PLR DET FIXED INPUT PG'!D28</f>
        <v>-17035.678599999999</v>
      </c>
      <c r="E28" s="186">
        <f>'PLR DET FIXED INPUT PG'!E28</f>
        <v>-6258.0322999999999</v>
      </c>
      <c r="F28" s="186">
        <f>'PLR DET FIXED INPUT PG'!F28</f>
        <v>-7000</v>
      </c>
      <c r="G28" s="186">
        <f>'PLR DET FIXED INPUT PG'!G28</f>
        <v>-6032.2581</v>
      </c>
      <c r="H28" s="186">
        <f>'PLR DET FIXED INPUT PG'!H28</f>
        <v>-7266.6666999999998</v>
      </c>
      <c r="I28" s="186">
        <f>'PLR DET FIXED INPUT PG'!I28</f>
        <v>-25032.2258</v>
      </c>
      <c r="J28" s="186">
        <f>'PLR DET FIXED INPUT PG'!J28</f>
        <v>-30387.0645</v>
      </c>
      <c r="K28" s="186">
        <f>'PLR DET FIXED INPUT PG'!K28</f>
        <v>-25266.666700000002</v>
      </c>
      <c r="L28" s="186">
        <f>'PLR DET FIXED INPUT PG'!L28</f>
        <v>-20516.129000000001</v>
      </c>
      <c r="M28" s="186">
        <f>'PLR DET FIXED INPUT PG'!M28</f>
        <v>-18066.633300000001</v>
      </c>
      <c r="N28" s="186">
        <f>'PLR DET FIXED INPUT PG'!N28</f>
        <v>-20096.7742</v>
      </c>
      <c r="O28" s="186">
        <f>'PLR DET FIXED INPUT PG'!O28</f>
        <v>-20774.2258</v>
      </c>
      <c r="P28" s="186">
        <f>'PLR DET FIXED INPUT PG'!P28</f>
        <v>-17107.142899999999</v>
      </c>
      <c r="Q28" s="186">
        <f>'PLR DET FIXED INPUT PG'!Q28</f>
        <v>-14193.5484</v>
      </c>
      <c r="R28" s="186">
        <f>'PLR DET FIXED INPUT PG'!R28</f>
        <v>-9500</v>
      </c>
      <c r="S28" s="186">
        <f>'PLR DET FIXED INPUT PG'!S28</f>
        <v>-612.90319999999997</v>
      </c>
      <c r="T28" s="186">
        <f>'PLR DET FIXED INPUT PG'!T28</f>
        <v>-6833.3</v>
      </c>
      <c r="U28" s="186">
        <f>'PLR DET FIXED INPUT PG'!U28</f>
        <v>-21806.516100000001</v>
      </c>
      <c r="V28" s="186">
        <f>'PLR DET FIXED INPUT PG'!V28</f>
        <v>-26580.6774</v>
      </c>
      <c r="W28" s="186">
        <f>'PLR DET FIXED INPUT PG'!W28</f>
        <v>-24000</v>
      </c>
      <c r="X28" s="186">
        <f>'PLR DET FIXED INPUT PG'!X28</f>
        <v>-14354.870999999999</v>
      </c>
      <c r="Y28" s="186">
        <f>'PLR DET FIXED INPUT PG'!Y28</f>
        <v>-15700</v>
      </c>
      <c r="Z28" s="186">
        <f>'PLR DET FIXED INPUT PG'!Z28</f>
        <v>-18967.741900000001</v>
      </c>
      <c r="AA28" s="186">
        <f>'PLR DET FIXED INPUT PG'!AA28</f>
        <v>-399001.95909999998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7560.6913999999961</v>
      </c>
      <c r="D29" s="187">
        <f t="shared" ref="D29:Z29" si="0">SUM(D27:D28)</f>
        <v>16137.915999999997</v>
      </c>
      <c r="E29" s="187">
        <f t="shared" si="0"/>
        <v>26915.562299999998</v>
      </c>
      <c r="F29" s="187">
        <f t="shared" si="0"/>
        <v>7217.2548000000006</v>
      </c>
      <c r="G29" s="187">
        <f t="shared" si="0"/>
        <v>8184.9967000000006</v>
      </c>
      <c r="H29" s="187">
        <f t="shared" si="0"/>
        <v>6950.5881000000008</v>
      </c>
      <c r="I29" s="187">
        <f t="shared" si="0"/>
        <v>-10814.971</v>
      </c>
      <c r="J29" s="187">
        <f t="shared" si="0"/>
        <v>-16169.8097</v>
      </c>
      <c r="K29" s="187">
        <f t="shared" si="0"/>
        <v>-11049.411900000001</v>
      </c>
      <c r="L29" s="187">
        <f t="shared" si="0"/>
        <v>-6298.8742000000002</v>
      </c>
      <c r="M29" s="187">
        <f t="shared" si="0"/>
        <v>-3849.3785000000007</v>
      </c>
      <c r="N29" s="187">
        <f t="shared" si="0"/>
        <v>-5879.5193999999992</v>
      </c>
      <c r="O29" s="187">
        <f t="shared" si="0"/>
        <v>-6556.9709999999995</v>
      </c>
      <c r="P29" s="187">
        <f t="shared" si="0"/>
        <v>-2889.8880999999983</v>
      </c>
      <c r="Q29" s="187">
        <f t="shared" si="0"/>
        <v>23.70640000000094</v>
      </c>
      <c r="R29" s="187">
        <f t="shared" si="0"/>
        <v>-9500</v>
      </c>
      <c r="S29" s="187">
        <f t="shared" si="0"/>
        <v>-612.90319999999997</v>
      </c>
      <c r="T29" s="187">
        <f t="shared" si="0"/>
        <v>-6833.3</v>
      </c>
      <c r="U29" s="187">
        <f t="shared" si="0"/>
        <v>-21806.516100000001</v>
      </c>
      <c r="V29" s="187">
        <f t="shared" si="0"/>
        <v>-26580.6774</v>
      </c>
      <c r="W29" s="187">
        <f t="shared" si="0"/>
        <v>-24000</v>
      </c>
      <c r="X29" s="187">
        <f t="shared" si="0"/>
        <v>-14354.870999999999</v>
      </c>
      <c r="Y29" s="187">
        <f t="shared" si="0"/>
        <v>-15700</v>
      </c>
      <c r="Z29" s="187">
        <f t="shared" si="0"/>
        <v>-18967.741900000001</v>
      </c>
      <c r="AA29" s="187">
        <f>'PLR DET FIXED INPUT PG'!AA29</f>
        <v>-128874.1177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2821.6064999999962</v>
      </c>
      <c r="D34" s="193">
        <f t="shared" ref="D34:Z34" si="1">D29+D32</f>
        <v>6659.7460999999967</v>
      </c>
      <c r="E34" s="193">
        <f t="shared" si="1"/>
        <v>17437.392399999997</v>
      </c>
      <c r="F34" s="193">
        <f t="shared" si="1"/>
        <v>2478.1699000000008</v>
      </c>
      <c r="G34" s="193">
        <f t="shared" si="1"/>
        <v>3445.9118000000008</v>
      </c>
      <c r="H34" s="193">
        <f t="shared" si="1"/>
        <v>6950.5881000000008</v>
      </c>
      <c r="I34" s="193">
        <f t="shared" si="1"/>
        <v>-10814.971</v>
      </c>
      <c r="J34" s="193">
        <f t="shared" si="1"/>
        <v>-16169.8097</v>
      </c>
      <c r="K34" s="193">
        <f t="shared" si="1"/>
        <v>-11049.411900000001</v>
      </c>
      <c r="L34" s="193">
        <f t="shared" si="1"/>
        <v>-6298.8742000000002</v>
      </c>
      <c r="M34" s="193">
        <f t="shared" si="1"/>
        <v>889.70639999999912</v>
      </c>
      <c r="N34" s="193">
        <f t="shared" si="1"/>
        <v>-1140.4344999999994</v>
      </c>
      <c r="O34" s="193">
        <f t="shared" si="1"/>
        <v>-1817.8860999999997</v>
      </c>
      <c r="P34" s="193">
        <f t="shared" si="1"/>
        <v>1849.1968000000015</v>
      </c>
      <c r="Q34" s="193">
        <f t="shared" si="1"/>
        <v>4762.7913000000008</v>
      </c>
      <c r="R34" s="193">
        <f t="shared" si="1"/>
        <v>-21.83009999999922</v>
      </c>
      <c r="S34" s="193">
        <f t="shared" si="1"/>
        <v>8865.2667000000001</v>
      </c>
      <c r="T34" s="193">
        <f t="shared" si="1"/>
        <v>2644.8699000000006</v>
      </c>
      <c r="U34" s="193">
        <f t="shared" si="1"/>
        <v>-12328.3462</v>
      </c>
      <c r="V34" s="193">
        <f t="shared" si="1"/>
        <v>-17102.5075</v>
      </c>
      <c r="W34" s="193">
        <f t="shared" si="1"/>
        <v>-14521.830099999999</v>
      </c>
      <c r="X34" s="193">
        <f t="shared" si="1"/>
        <v>-4876.7010999999984</v>
      </c>
      <c r="Y34" s="193">
        <f t="shared" si="1"/>
        <v>-15700</v>
      </c>
      <c r="Z34" s="193">
        <f t="shared" si="1"/>
        <v>-18967.741900000001</v>
      </c>
      <c r="AA34" s="194">
        <f>'PLR DET FIXED INPUT PG'!AA34</f>
        <v>-72005.098400000003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-30000</v>
      </c>
      <c r="D38" s="186">
        <f>'PLR DET FIXED INPUT PG'!D38</f>
        <v>-20428.5357</v>
      </c>
      <c r="E38" s="186">
        <f>'PLR DET FIXED INPUT PG'!E38</f>
        <v>-7999.9677000000001</v>
      </c>
      <c r="F38" s="186">
        <f>'PLR DET FIXED INPUT PG'!F38</f>
        <v>-7566.6666999999998</v>
      </c>
      <c r="G38" s="186">
        <f>'PLR DET FIXED INPUT PG'!G38</f>
        <v>-6451.6129000000001</v>
      </c>
      <c r="H38" s="186">
        <f>'PLR DET FIXED INPUT PG'!H38</f>
        <v>-7400</v>
      </c>
      <c r="I38" s="186">
        <f>'PLR DET FIXED INPUT PG'!I38</f>
        <v>-25903.193500000001</v>
      </c>
      <c r="J38" s="186">
        <f>'PLR DET FIXED INPUT PG'!J38</f>
        <v>-31064.483899999999</v>
      </c>
      <c r="K38" s="186">
        <f>'PLR DET FIXED INPUT PG'!K38</f>
        <v>-26100</v>
      </c>
      <c r="L38" s="186">
        <f>'PLR DET FIXED INPUT PG'!L38</f>
        <v>-20258.0645</v>
      </c>
      <c r="M38" s="186">
        <f>'PLR DET FIXED INPUT PG'!M38</f>
        <v>-18933.3</v>
      </c>
      <c r="N38" s="186">
        <f>'PLR DET FIXED INPUT PG'!N38</f>
        <v>-21096.7742</v>
      </c>
      <c r="O38" s="186">
        <f>'PLR DET FIXED INPUT PG'!O38</f>
        <v>-21935.516100000001</v>
      </c>
      <c r="P38" s="186">
        <f>'PLR DET FIXED INPUT PG'!P38</f>
        <v>-18428.571400000001</v>
      </c>
      <c r="Q38" s="186">
        <f>'PLR DET FIXED INPUT PG'!Q38</f>
        <v>-15129.032300000001</v>
      </c>
      <c r="R38" s="186">
        <f>'PLR DET FIXED INPUT PG'!R38</f>
        <v>-10366.6667</v>
      </c>
      <c r="S38" s="186">
        <f>'PLR DET FIXED INPUT PG'!S38</f>
        <v>-677.4194</v>
      </c>
      <c r="T38" s="186">
        <f>'PLR DET FIXED INPUT PG'!T38</f>
        <v>-7466.6333000000004</v>
      </c>
      <c r="U38" s="186">
        <f>'PLR DET FIXED INPUT PG'!U38</f>
        <v>-22677.483899999999</v>
      </c>
      <c r="V38" s="186">
        <f>'PLR DET FIXED INPUT PG'!V38</f>
        <v>-27419.3871</v>
      </c>
      <c r="W38" s="186">
        <f>'PLR DET FIXED INPUT PG'!W38</f>
        <v>-24933.333299999998</v>
      </c>
      <c r="X38" s="186">
        <f>'PLR DET FIXED INPUT PG'!X38</f>
        <v>-15161.3226</v>
      </c>
      <c r="Y38" s="186">
        <f>'PLR DET FIXED INPUT PG'!Y38</f>
        <v>-16633.333299999998</v>
      </c>
      <c r="Z38" s="186">
        <f>'PLR DET FIXED INPUT PG'!Z38</f>
        <v>-19935.483899999999</v>
      </c>
      <c r="AA38" s="186">
        <f>'PLR DET FIXED INPUT PG'!AA38</f>
        <v>-423966.78240000003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-1565.4903000000031</v>
      </c>
      <c r="D40" s="187">
        <f t="shared" ref="D40:Z40" si="2">SUM(D37:D39)</f>
        <v>3266.8889999999956</v>
      </c>
      <c r="E40" s="187">
        <f t="shared" si="2"/>
        <v>15695.456999999995</v>
      </c>
      <c r="F40" s="187">
        <f t="shared" si="2"/>
        <v>1911.503200000001</v>
      </c>
      <c r="G40" s="187">
        <f t="shared" si="2"/>
        <v>3026.5570000000007</v>
      </c>
      <c r="H40" s="187">
        <f t="shared" si="2"/>
        <v>6817.2548000000006</v>
      </c>
      <c r="I40" s="187">
        <f t="shared" si="2"/>
        <v>-11685.938700000001</v>
      </c>
      <c r="J40" s="187">
        <f t="shared" si="2"/>
        <v>-16847.229099999997</v>
      </c>
      <c r="K40" s="187">
        <f t="shared" si="2"/>
        <v>-11882.745199999999</v>
      </c>
      <c r="L40" s="187">
        <f t="shared" si="2"/>
        <v>-6040.8096999999998</v>
      </c>
      <c r="M40" s="187">
        <f t="shared" si="2"/>
        <v>23.039700000001176</v>
      </c>
      <c r="N40" s="187">
        <f t="shared" si="2"/>
        <v>-2140.4344999999994</v>
      </c>
      <c r="O40" s="187">
        <f t="shared" si="2"/>
        <v>-2979.1764000000003</v>
      </c>
      <c r="P40" s="187">
        <f t="shared" si="2"/>
        <v>527.76829999999973</v>
      </c>
      <c r="Q40" s="187">
        <f t="shared" si="2"/>
        <v>3827.3073999999997</v>
      </c>
      <c r="R40" s="187">
        <f t="shared" si="2"/>
        <v>-888.49679999999898</v>
      </c>
      <c r="S40" s="187">
        <f t="shared" si="2"/>
        <v>8800.7505000000001</v>
      </c>
      <c r="T40" s="187">
        <f t="shared" si="2"/>
        <v>2011.5366000000004</v>
      </c>
      <c r="U40" s="187">
        <f t="shared" si="2"/>
        <v>-13199.313999999998</v>
      </c>
      <c r="V40" s="187">
        <f t="shared" si="2"/>
        <v>-17941.217199999999</v>
      </c>
      <c r="W40" s="187">
        <f t="shared" si="2"/>
        <v>-15455.163399999998</v>
      </c>
      <c r="X40" s="187">
        <f t="shared" si="2"/>
        <v>-5683.1526999999987</v>
      </c>
      <c r="Y40" s="187">
        <f t="shared" si="2"/>
        <v>-16633.333299999998</v>
      </c>
      <c r="Z40" s="187">
        <f t="shared" si="2"/>
        <v>-19935.483899999999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4387.0967999999993</v>
      </c>
      <c r="D44" s="186">
        <f t="shared" ref="D44:Z44" si="4">D28-D38</f>
        <v>3392.8571000000011</v>
      </c>
      <c r="E44" s="186">
        <f t="shared" si="4"/>
        <v>1741.9354000000003</v>
      </c>
      <c r="F44" s="186">
        <f t="shared" si="4"/>
        <v>566.66669999999976</v>
      </c>
      <c r="G44" s="186">
        <f t="shared" si="4"/>
        <v>419.35480000000007</v>
      </c>
      <c r="H44" s="186">
        <f t="shared" si="4"/>
        <v>133.33330000000024</v>
      </c>
      <c r="I44" s="186">
        <f t="shared" si="4"/>
        <v>870.96770000000106</v>
      </c>
      <c r="J44" s="186">
        <f t="shared" si="4"/>
        <v>677.41939999999886</v>
      </c>
      <c r="K44" s="186">
        <f t="shared" si="4"/>
        <v>833.33329999999842</v>
      </c>
      <c r="L44" s="186">
        <f t="shared" si="4"/>
        <v>-258.06450000000041</v>
      </c>
      <c r="M44" s="186">
        <f t="shared" si="4"/>
        <v>866.66669999999795</v>
      </c>
      <c r="N44" s="186">
        <f t="shared" si="4"/>
        <v>1000</v>
      </c>
      <c r="O44" s="186">
        <f t="shared" si="4"/>
        <v>1161.2903000000006</v>
      </c>
      <c r="P44" s="186">
        <f t="shared" si="4"/>
        <v>1321.4285000000018</v>
      </c>
      <c r="Q44" s="186">
        <f t="shared" si="4"/>
        <v>935.48390000000109</v>
      </c>
      <c r="R44" s="186">
        <f t="shared" si="4"/>
        <v>866.66669999999976</v>
      </c>
      <c r="S44" s="186">
        <f t="shared" si="4"/>
        <v>64.516200000000026</v>
      </c>
      <c r="T44" s="186">
        <f t="shared" si="4"/>
        <v>633.33330000000024</v>
      </c>
      <c r="U44" s="186">
        <f t="shared" si="4"/>
        <v>870.96779999999853</v>
      </c>
      <c r="V44" s="186">
        <f t="shared" si="4"/>
        <v>838.70969999999943</v>
      </c>
      <c r="W44" s="186">
        <f t="shared" si="4"/>
        <v>933.33329999999842</v>
      </c>
      <c r="X44" s="186">
        <f t="shared" si="4"/>
        <v>806.45160000000033</v>
      </c>
      <c r="Y44" s="186">
        <f t="shared" si="4"/>
        <v>933.33329999999842</v>
      </c>
      <c r="Z44" s="186">
        <f t="shared" si="4"/>
        <v>967.74199999999837</v>
      </c>
      <c r="AA44" s="186">
        <f>'PLR DET FIXED INPUT PG'!AA44</f>
        <v>24964.823300000047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4387.0967999999993</v>
      </c>
      <c r="D46" s="187">
        <f t="shared" ref="D46:Z46" si="6">SUM(D43:D45)</f>
        <v>3392.8571000000011</v>
      </c>
      <c r="E46" s="187">
        <f t="shared" si="6"/>
        <v>1741.9354000000003</v>
      </c>
      <c r="F46" s="187">
        <f t="shared" si="6"/>
        <v>566.66669999999976</v>
      </c>
      <c r="G46" s="187">
        <f t="shared" si="6"/>
        <v>419.35480000000007</v>
      </c>
      <c r="H46" s="187">
        <f t="shared" si="6"/>
        <v>133.33330000000024</v>
      </c>
      <c r="I46" s="187">
        <f t="shared" si="6"/>
        <v>870.96770000000106</v>
      </c>
      <c r="J46" s="187">
        <f t="shared" si="6"/>
        <v>677.41939999999886</v>
      </c>
      <c r="K46" s="187">
        <f t="shared" si="6"/>
        <v>833.33329999999842</v>
      </c>
      <c r="L46" s="187">
        <f t="shared" si="6"/>
        <v>-258.06450000000041</v>
      </c>
      <c r="M46" s="187">
        <f t="shared" si="6"/>
        <v>866.66669999999795</v>
      </c>
      <c r="N46" s="187">
        <f t="shared" si="6"/>
        <v>1000</v>
      </c>
      <c r="O46" s="187">
        <f t="shared" si="6"/>
        <v>1161.2903000000006</v>
      </c>
      <c r="P46" s="187">
        <f t="shared" si="6"/>
        <v>1321.4285000000018</v>
      </c>
      <c r="Q46" s="187">
        <f t="shared" si="6"/>
        <v>935.48390000000109</v>
      </c>
      <c r="R46" s="187">
        <f t="shared" si="6"/>
        <v>866.66669999999976</v>
      </c>
      <c r="S46" s="187">
        <f t="shared" si="6"/>
        <v>64.516200000000026</v>
      </c>
      <c r="T46" s="187">
        <f t="shared" si="6"/>
        <v>633.33330000000024</v>
      </c>
      <c r="U46" s="187">
        <f t="shared" si="6"/>
        <v>870.96779999999853</v>
      </c>
      <c r="V46" s="187">
        <f t="shared" si="6"/>
        <v>838.70969999999943</v>
      </c>
      <c r="W46" s="187">
        <f t="shared" si="6"/>
        <v>933.33329999999842</v>
      </c>
      <c r="X46" s="187">
        <f t="shared" si="6"/>
        <v>806.45160000000033</v>
      </c>
      <c r="Y46" s="187">
        <f t="shared" si="6"/>
        <v>933.33329999999842</v>
      </c>
      <c r="Z46" s="187">
        <f t="shared" si="6"/>
        <v>967.74199999999837</v>
      </c>
      <c r="AA46" s="187">
        <f>'PLR DET FIXED INPUT PG'!AA46</f>
        <v>24964.823300000047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3.74</v>
      </c>
      <c r="D49" s="188">
        <f>'PLR DET FIXED INPUT PG'!D49</f>
        <v>3.6</v>
      </c>
      <c r="E49" s="188">
        <f>'PLR DET FIXED INPUT PG'!E49</f>
        <v>3.55</v>
      </c>
      <c r="F49" s="188">
        <f>'PLR DET FIXED INPUT PG'!F49</f>
        <v>3.46</v>
      </c>
      <c r="G49" s="188">
        <f>'PLR DET FIXED INPUT PG'!G49</f>
        <v>3.51</v>
      </c>
      <c r="H49" s="188">
        <f>'PLR DET FIXED INPUT PG'!H49</f>
        <v>3.59</v>
      </c>
      <c r="I49" s="188">
        <f>'PLR DET FIXED INPUT PG'!I49</f>
        <v>3.65</v>
      </c>
      <c r="J49" s="188">
        <f>'PLR DET FIXED INPUT PG'!J49</f>
        <v>3.7</v>
      </c>
      <c r="K49" s="188">
        <f>'PLR DET FIXED INPUT PG'!K49</f>
        <v>3.71</v>
      </c>
      <c r="L49" s="188">
        <f>'PLR DET FIXED INPUT PG'!L49</f>
        <v>3.59</v>
      </c>
      <c r="M49" s="188">
        <f>'PLR DET FIXED INPUT PG'!M49</f>
        <v>4.18</v>
      </c>
      <c r="N49" s="188">
        <f>'PLR DET FIXED INPUT PG'!N49</f>
        <v>4.4400000000000004</v>
      </c>
      <c r="O49" s="188">
        <f>'PLR DET FIXED INPUT PG'!O49</f>
        <v>4.5599999999999996</v>
      </c>
      <c r="P49" s="188">
        <f>'PLR DET FIXED INPUT PG'!P49</f>
        <v>4.47</v>
      </c>
      <c r="Q49" s="188">
        <f>'PLR DET FIXED INPUT PG'!Q49</f>
        <v>4.3499999999999996</v>
      </c>
      <c r="R49" s="188">
        <f>'PLR DET FIXED INPUT PG'!R49</f>
        <v>4.13</v>
      </c>
      <c r="S49" s="188">
        <f>'PLR DET FIXED INPUT PG'!S49</f>
        <v>4.12</v>
      </c>
      <c r="T49" s="188">
        <f>'PLR DET FIXED INPUT PG'!T49</f>
        <v>4.17</v>
      </c>
      <c r="U49" s="188">
        <f>'PLR DET FIXED INPUT PG'!U49</f>
        <v>4.24</v>
      </c>
      <c r="V49" s="188">
        <f>'PLR DET FIXED INPUT PG'!V49</f>
        <v>4.3</v>
      </c>
      <c r="W49" s="188">
        <f>'PLR DET FIXED INPUT PG'!W49</f>
        <v>4.29</v>
      </c>
      <c r="X49" s="188">
        <f>'PLR DET FIXED INPUT PG'!X49</f>
        <v>4.34</v>
      </c>
      <c r="Y49" s="188">
        <f>'PLR DET FIXED INPUT PG'!Y49</f>
        <v>4.59</v>
      </c>
      <c r="Z49" s="188">
        <f>'PLR DET FIXED INPUT PG'!Z49</f>
        <v>4.8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3.47</v>
      </c>
      <c r="D50" s="188">
        <f>'PLR DET FIXED INPUT PG'!D50</f>
        <v>3.33</v>
      </c>
      <c r="E50" s="188">
        <f>'PLR DET FIXED INPUT PG'!E50</f>
        <v>3.33</v>
      </c>
      <c r="F50" s="188">
        <f>'PLR DET FIXED INPUT PG'!F50</f>
        <v>3.27</v>
      </c>
      <c r="G50" s="188">
        <f>'PLR DET FIXED INPUT PG'!G50</f>
        <v>3.34</v>
      </c>
      <c r="H50" s="188">
        <f>'PLR DET FIXED INPUT PG'!H50</f>
        <v>3.43</v>
      </c>
      <c r="I50" s="188">
        <f>'PLR DET FIXED INPUT PG'!I50</f>
        <v>3.49</v>
      </c>
      <c r="J50" s="188">
        <f>'PLR DET FIXED INPUT PG'!J50</f>
        <v>3.56</v>
      </c>
      <c r="K50" s="188">
        <f>'PLR DET FIXED INPUT PG'!K50</f>
        <v>3.57</v>
      </c>
      <c r="L50" s="188">
        <f>'PLR DET FIXED INPUT PG'!L50</f>
        <v>3.6</v>
      </c>
      <c r="M50" s="188">
        <f>'PLR DET FIXED INPUT PG'!M50</f>
        <v>4.0199999999999996</v>
      </c>
      <c r="N50" s="188">
        <f>'PLR DET FIXED INPUT PG'!N50</f>
        <v>4.28</v>
      </c>
      <c r="O50" s="188">
        <f>'PLR DET FIXED INPUT PG'!O50</f>
        <v>4.4000000000000004</v>
      </c>
      <c r="P50" s="188">
        <f>'PLR DET FIXED INPUT PG'!P50</f>
        <v>4.3099999999999996</v>
      </c>
      <c r="Q50" s="188">
        <f>'PLR DET FIXED INPUT PG'!Q50</f>
        <v>4.18</v>
      </c>
      <c r="R50" s="188">
        <f>'PLR DET FIXED INPUT PG'!R50</f>
        <v>3.96</v>
      </c>
      <c r="S50" s="188">
        <f>'PLR DET FIXED INPUT PG'!S50</f>
        <v>3.96</v>
      </c>
      <c r="T50" s="188">
        <f>'PLR DET FIXED INPUT PG'!T50</f>
        <v>4.01</v>
      </c>
      <c r="U50" s="188">
        <f>'PLR DET FIXED INPUT PG'!U50</f>
        <v>4.08</v>
      </c>
      <c r="V50" s="188">
        <f>'PLR DET FIXED INPUT PG'!V50</f>
        <v>4.1399999999999997</v>
      </c>
      <c r="W50" s="188">
        <f>'PLR DET FIXED INPUT PG'!W50</f>
        <v>4.13</v>
      </c>
      <c r="X50" s="188">
        <f>'PLR DET FIXED INPUT PG'!X50</f>
        <v>4.18</v>
      </c>
      <c r="Y50" s="188">
        <f>'PLR DET FIXED INPUT PG'!Y50</f>
        <v>4.43</v>
      </c>
      <c r="Z50" s="188">
        <f>'PLR DET FIXED INPUT PG'!Z50</f>
        <v>4.6399999999999997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0.27</v>
      </c>
      <c r="D51" s="189">
        <f>'PLR DET FIXED INPUT PG'!D51</f>
        <v>0.27</v>
      </c>
      <c r="E51" s="189">
        <f>'PLR DET FIXED INPUT PG'!E51</f>
        <v>0.22</v>
      </c>
      <c r="F51" s="189">
        <f>'PLR DET FIXED INPUT PG'!F51</f>
        <v>0.19</v>
      </c>
      <c r="G51" s="189">
        <f>'PLR DET FIXED INPUT PG'!G51</f>
        <v>0.17</v>
      </c>
      <c r="H51" s="189">
        <f>'PLR DET FIXED INPUT PG'!H51</f>
        <v>0.16</v>
      </c>
      <c r="I51" s="189">
        <f>'PLR DET FIXED INPUT PG'!I51</f>
        <v>0.16</v>
      </c>
      <c r="J51" s="189">
        <f>'PLR DET FIXED INPUT PG'!J51</f>
        <v>0.14000000000000001</v>
      </c>
      <c r="K51" s="189">
        <f>'PLR DET FIXED INPUT PG'!K51</f>
        <v>0.14000000000000001</v>
      </c>
      <c r="L51" s="189">
        <f>'PLR DET FIXED INPUT PG'!L51</f>
        <v>-1.0000000000000231E-2</v>
      </c>
      <c r="M51" s="189">
        <f>'PLR DET FIXED INPUT PG'!M51</f>
        <v>0.16</v>
      </c>
      <c r="N51" s="189">
        <f>'PLR DET FIXED INPUT PG'!N51</f>
        <v>0.16</v>
      </c>
      <c r="O51" s="189">
        <f>'PLR DET FIXED INPUT PG'!O51</f>
        <v>0.15999999999999925</v>
      </c>
      <c r="P51" s="189">
        <f>'PLR DET FIXED INPUT PG'!P51</f>
        <v>0.16</v>
      </c>
      <c r="Q51" s="189">
        <f>'PLR DET FIXED INPUT PG'!Q51</f>
        <v>0.17</v>
      </c>
      <c r="R51" s="189">
        <f>'PLR DET FIXED INPUT PG'!R51</f>
        <v>0.17</v>
      </c>
      <c r="S51" s="189">
        <f>'PLR DET FIXED INPUT PG'!S51</f>
        <v>0.16</v>
      </c>
      <c r="T51" s="189">
        <f>'PLR DET FIXED INPUT PG'!T51</f>
        <v>0.16</v>
      </c>
      <c r="U51" s="189">
        <f>'PLR DET FIXED INPUT PG'!U51</f>
        <v>0.16</v>
      </c>
      <c r="V51" s="189">
        <f>'PLR DET FIXED INPUT PG'!V51</f>
        <v>0.16</v>
      </c>
      <c r="W51" s="189">
        <f>'PLR DET FIXED INPUT PG'!W51</f>
        <v>0.16</v>
      </c>
      <c r="X51" s="189">
        <f>'PLR DET FIXED INPUT PG'!X51</f>
        <v>0.16</v>
      </c>
      <c r="Y51" s="189">
        <f>'PLR DET FIXED INPUT PG'!Y51</f>
        <v>0.16</v>
      </c>
      <c r="Z51" s="189">
        <f>'PLR DET FIXED INPUT PG'!Z51</f>
        <v>0.16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-1355328</v>
      </c>
      <c r="D58" s="186">
        <f>'PLR DET FIXED INPUT PG'!D58+'PLR DET INDEX INPUT PG'!D58</f>
        <v>-1312707</v>
      </c>
      <c r="E58" s="186">
        <f>'PLR DET FIXED INPUT PG'!E58+'PLR DET INDEX INPUT PG'!E58</f>
        <v>-1474286</v>
      </c>
      <c r="F58" s="186">
        <f>'PLR DET FIXED INPUT PG'!F58+'PLR DET INDEX INPUT PG'!F58</f>
        <v>-907497</v>
      </c>
      <c r="G58" s="186">
        <f>'PLR DET FIXED INPUT PG'!G58+'PLR DET INDEX INPUT PG'!G58</f>
        <v>-927731</v>
      </c>
      <c r="H58" s="186">
        <f>'PLR DET FIXED INPUT PG'!H58+'PLR DET INDEX INPUT PG'!H58</f>
        <v>-965382</v>
      </c>
      <c r="I58" s="186">
        <f>'PLR DET FIXED INPUT PG'!I58+'PLR DET INDEX INPUT PG'!I58</f>
        <v>-977876</v>
      </c>
      <c r="J58" s="186">
        <f>'PLR DET FIXED INPUT PG'!J58+'PLR DET INDEX INPUT PG'!J58</f>
        <v>-961092</v>
      </c>
      <c r="K58" s="186">
        <f>'PLR DET FIXED INPUT PG'!K58+'PLR DET INDEX INPUT PG'!K58</f>
        <v>-925114</v>
      </c>
      <c r="L58" s="186">
        <f>'PLR DET FIXED INPUT PG'!L58+'PLR DET INDEX INPUT PG'!L58</f>
        <v>-988380</v>
      </c>
      <c r="M58" s="186">
        <f>'PLR DET FIXED INPUT PG'!M58+'PLR DET INDEX INPUT PG'!M58</f>
        <v>-1307294</v>
      </c>
      <c r="N58" s="186">
        <f>'PLR DET FIXED INPUT PG'!N58+'PLR DET INDEX INPUT PG'!N58</f>
        <v>-1233127</v>
      </c>
      <c r="O58" s="186">
        <f>'PLR DET FIXED INPUT PG'!O58+'PLR DET INDEX INPUT PG'!O58</f>
        <v>-1182411</v>
      </c>
      <c r="P58" s="186">
        <f>'PLR DET FIXED INPUT PG'!P58+'PLR DET INDEX INPUT PG'!P58</f>
        <v>-1093001</v>
      </c>
      <c r="Q58" s="186">
        <f>'PLR DET FIXED INPUT PG'!Q58+'PLR DET INDEX INPUT PG'!Q58</f>
        <v>-1249569</v>
      </c>
      <c r="R58" s="186">
        <f>'PLR DET FIXED INPUT PG'!R58+'PLR DET INDEX INPUT PG'!R58</f>
        <v>21587</v>
      </c>
      <c r="S58" s="186">
        <f>'PLR DET FIXED INPUT PG'!S58+'PLR DET INDEX INPUT PG'!S58</f>
        <v>20346</v>
      </c>
      <c r="T58" s="186">
        <f>'PLR DET FIXED INPUT PG'!T58+'PLR DET INDEX INPUT PG'!T58</f>
        <v>28487</v>
      </c>
      <c r="U58" s="186">
        <f>'PLR DET FIXED INPUT PG'!U58+'PLR DET INDEX INPUT PG'!U58</f>
        <v>42090</v>
      </c>
      <c r="V58" s="186">
        <f>'PLR DET FIXED INPUT PG'!V58+'PLR DET INDEX INPUT PG'!V58</f>
        <v>52771</v>
      </c>
      <c r="W58" s="186">
        <f>'PLR DET FIXED INPUT PG'!W58+'PLR DET INDEX INPUT PG'!W58</f>
        <v>49022</v>
      </c>
      <c r="X58" s="186">
        <f>'PLR DET FIXED INPUT PG'!X58+'PLR DET INDEX INPUT PG'!X58</f>
        <v>59354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-16587138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3228872</v>
      </c>
      <c r="D59" s="186">
        <f>'PLR DET FIXED INPUT PG'!D59+'PLR DET INDEX INPUT PG'!D59</f>
        <v>2566709</v>
      </c>
      <c r="E59" s="186">
        <f>'PLR DET FIXED INPUT PG'!E59+'PLR DET INDEX INPUT PG'!E59</f>
        <v>2496344</v>
      </c>
      <c r="F59" s="186">
        <f>'PLR DET FIXED INPUT PG'!F59+'PLR DET INDEX INPUT PG'!F59</f>
        <v>1590580</v>
      </c>
      <c r="G59" s="186">
        <f>'PLR DET FIXED INPUT PG'!G59+'PLR DET INDEX INPUT PG'!G59</f>
        <v>147898</v>
      </c>
      <c r="H59" s="186">
        <f>'PLR DET FIXED INPUT PG'!H59+'PLR DET INDEX INPUT PG'!H59</f>
        <v>1428237</v>
      </c>
      <c r="I59" s="186">
        <f>'PLR DET FIXED INPUT PG'!I59+'PLR DET INDEX INPUT PG'!I59</f>
        <v>1388854</v>
      </c>
      <c r="J59" s="186">
        <f>'PLR DET FIXED INPUT PG'!J59+'PLR DET INDEX INPUT PG'!J59</f>
        <v>1329343</v>
      </c>
      <c r="K59" s="186">
        <f>'PLR DET FIXED INPUT PG'!K59+'PLR DET INDEX INPUT PG'!K59</f>
        <v>1349223</v>
      </c>
      <c r="L59" s="186">
        <f>'PLR DET FIXED INPUT PG'!L59+'PLR DET INDEX INPUT PG'!L59</f>
        <v>1510330</v>
      </c>
      <c r="M59" s="186">
        <f>'PLR DET FIXED INPUT PG'!M59+'PLR DET INDEX INPUT PG'!M59</f>
        <v>1388363</v>
      </c>
      <c r="N59" s="186">
        <f>'PLR DET FIXED INPUT PG'!N59+'PLR DET INDEX INPUT PG'!N59</f>
        <v>1271304</v>
      </c>
      <c r="O59" s="186">
        <f>'PLR DET FIXED INPUT PG'!O59+'PLR DET INDEX INPUT PG'!O59</f>
        <v>346503</v>
      </c>
      <c r="P59" s="186">
        <f>'PLR DET FIXED INPUT PG'!P59+'PLR DET INDEX INPUT PG'!P59</f>
        <v>262762</v>
      </c>
      <c r="Q59" s="186">
        <f>'PLR DET FIXED INPUT PG'!Q59+'PLR DET INDEX INPUT PG'!Q59</f>
        <v>276645</v>
      </c>
      <c r="R59" s="186">
        <f>'PLR DET FIXED INPUT PG'!R59+'PLR DET INDEX INPUT PG'!R59</f>
        <v>-17535</v>
      </c>
      <c r="S59" s="186">
        <f>'PLR DET FIXED INPUT PG'!S59+'PLR DET INDEX INPUT PG'!S59</f>
        <v>9284</v>
      </c>
      <c r="T59" s="186">
        <f>'PLR DET FIXED INPUT PG'!T59+'PLR DET INDEX INPUT PG'!T59</f>
        <v>124495</v>
      </c>
      <c r="U59" s="186">
        <f>'PLR DET FIXED INPUT PG'!U59+'PLR DET INDEX INPUT PG'!U59</f>
        <v>105984</v>
      </c>
      <c r="V59" s="186">
        <f>'PLR DET FIXED INPUT PG'!V59+'PLR DET INDEX INPUT PG'!V59</f>
        <v>112164</v>
      </c>
      <c r="W59" s="186">
        <f>'PLR DET FIXED INPUT PG'!W59+'PLR DET INDEX INPUT PG'!W59</f>
        <v>139560</v>
      </c>
      <c r="X59" s="186">
        <f>'PLR DET FIXED INPUT PG'!X59+'PLR DET INDEX INPUT PG'!X59</f>
        <v>155624</v>
      </c>
      <c r="Y59" s="186">
        <f>'PLR DET FIXED INPUT PG'!Y59+'PLR DET INDEX INPUT PG'!Y59</f>
        <v>232544</v>
      </c>
      <c r="Z59" s="186">
        <f>'PLR DET FIXED INPUT PG'!Z59+'PLR DET INDEX INPUT PG'!Z59</f>
        <v>320618</v>
      </c>
      <c r="AA59" s="186">
        <f>'PLR DET FIXED INPUT PG'!AA59+'PLR DET INDEX INPUT PG'!AA59</f>
        <v>21764705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1873544</v>
      </c>
      <c r="D60" s="193">
        <f t="shared" ref="D60:Z60" si="7">SUM(D58:D59)</f>
        <v>1254002</v>
      </c>
      <c r="E60" s="193">
        <f t="shared" si="7"/>
        <v>1022058</v>
      </c>
      <c r="F60" s="193">
        <f t="shared" si="7"/>
        <v>683083</v>
      </c>
      <c r="G60" s="193">
        <f t="shared" si="7"/>
        <v>-779833</v>
      </c>
      <c r="H60" s="193">
        <f t="shared" si="7"/>
        <v>462855</v>
      </c>
      <c r="I60" s="193">
        <f t="shared" si="7"/>
        <v>410978</v>
      </c>
      <c r="J60" s="193">
        <f t="shared" si="7"/>
        <v>368251</v>
      </c>
      <c r="K60" s="193">
        <f t="shared" si="7"/>
        <v>424109</v>
      </c>
      <c r="L60" s="193">
        <f t="shared" si="7"/>
        <v>521950</v>
      </c>
      <c r="M60" s="193">
        <f t="shared" si="7"/>
        <v>81069</v>
      </c>
      <c r="N60" s="193">
        <f t="shared" si="7"/>
        <v>38177</v>
      </c>
      <c r="O60" s="193">
        <f t="shared" si="7"/>
        <v>-835908</v>
      </c>
      <c r="P60" s="193">
        <f t="shared" si="7"/>
        <v>-830239</v>
      </c>
      <c r="Q60" s="193">
        <f t="shared" si="7"/>
        <v>-972924</v>
      </c>
      <c r="R60" s="193">
        <f t="shared" si="7"/>
        <v>4052</v>
      </c>
      <c r="S60" s="193">
        <f t="shared" si="7"/>
        <v>29630</v>
      </c>
      <c r="T60" s="193">
        <f t="shared" si="7"/>
        <v>152982</v>
      </c>
      <c r="U60" s="193">
        <f t="shared" si="7"/>
        <v>148074</v>
      </c>
      <c r="V60" s="193">
        <f t="shared" si="7"/>
        <v>164935</v>
      </c>
      <c r="W60" s="193">
        <f t="shared" si="7"/>
        <v>188582</v>
      </c>
      <c r="X60" s="193">
        <f t="shared" si="7"/>
        <v>214978</v>
      </c>
      <c r="Y60" s="193">
        <f t="shared" si="7"/>
        <v>232544</v>
      </c>
      <c r="Z60" s="193">
        <f t="shared" si="7"/>
        <v>320618</v>
      </c>
      <c r="AA60" s="194">
        <f>'PLR DET FIXED INPUT PG'!AA60</f>
        <v>5177567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1882203</v>
      </c>
      <c r="D61" s="186">
        <f>'PLR DET FIXED INPUT PG'!D61+'PLR DET INDEX INPUT PG'!D61</f>
        <v>1237250</v>
      </c>
      <c r="E61" s="186">
        <f>'PLR DET FIXED INPUT PG'!E61+'PLR DET INDEX INPUT PG'!E61</f>
        <v>950838</v>
      </c>
      <c r="F61" s="186">
        <f>'PLR DET FIXED INPUT PG'!F61+'PLR DET INDEX INPUT PG'!F61</f>
        <v>675742</v>
      </c>
      <c r="G61" s="186">
        <f>'PLR DET FIXED INPUT PG'!G61+'PLR DET INDEX INPUT PG'!G61</f>
        <v>-790349</v>
      </c>
      <c r="H61" s="186">
        <f>'PLR DET FIXED INPUT PG'!H61+'PLR DET INDEX INPUT PG'!H61</f>
        <v>441158</v>
      </c>
      <c r="I61" s="186">
        <f>'PLR DET FIXED INPUT PG'!I61+'PLR DET INDEX INPUT PG'!I61</f>
        <v>449161</v>
      </c>
      <c r="J61" s="186">
        <f>'PLR DET FIXED INPUT PG'!J61+'PLR DET INDEX INPUT PG'!J61</f>
        <v>416438</v>
      </c>
      <c r="K61" s="186">
        <f>'PLR DET FIXED INPUT PG'!K61+'PLR DET INDEX INPUT PG'!K61</f>
        <v>456894</v>
      </c>
      <c r="L61" s="186">
        <f>'PLR DET FIXED INPUT PG'!L61+'PLR DET INDEX INPUT PG'!L61</f>
        <v>520684</v>
      </c>
      <c r="M61" s="186">
        <f>'PLR DET FIXED INPUT PG'!M61+'PLR DET INDEX INPUT PG'!M61</f>
        <v>80905</v>
      </c>
      <c r="N61" s="186">
        <f>'PLR DET FIXED INPUT PG'!N61+'PLR DET INDEX INPUT PG'!N61</f>
        <v>44944</v>
      </c>
      <c r="O61" s="186">
        <f>'PLR DET FIXED INPUT PG'!O61+'PLR DET INDEX INPUT PG'!O61</f>
        <v>-826254</v>
      </c>
      <c r="P61" s="186">
        <f>'PLR DET FIXED INPUT PG'!P61+'PLR DET INDEX INPUT PG'!P61</f>
        <v>-831743</v>
      </c>
      <c r="Q61" s="186">
        <f>'PLR DET FIXED INPUT PG'!Q61+'PLR DET INDEX INPUT PG'!Q61</f>
        <v>-985692</v>
      </c>
      <c r="R61" s="186">
        <f>'PLR DET FIXED INPUT PG'!R61+'PLR DET INDEX INPUT PG'!R61</f>
        <v>6890</v>
      </c>
      <c r="S61" s="186">
        <f>'PLR DET FIXED INPUT PG'!S61+'PLR DET INDEX INPUT PG'!S61</f>
        <v>2152</v>
      </c>
      <c r="T61" s="186">
        <f>'PLR DET FIXED INPUT PG'!T61+'PLR DET INDEX INPUT PG'!T61</f>
        <v>146954</v>
      </c>
      <c r="U61" s="186">
        <f>'PLR DET FIXED INPUT PG'!U61+'PLR DET INDEX INPUT PG'!U61</f>
        <v>188754</v>
      </c>
      <c r="V61" s="186">
        <f>'PLR DET FIXED INPUT PG'!V61+'PLR DET INDEX INPUT PG'!V61</f>
        <v>219994</v>
      </c>
      <c r="W61" s="186">
        <f>'PLR DET FIXED INPUT PG'!W61+'PLR DET INDEX INPUT PG'!W61</f>
        <v>234246</v>
      </c>
      <c r="X61" s="186">
        <f>'PLR DET FIXED INPUT PG'!X61+'PLR DET INDEX INPUT PG'!X61</f>
        <v>232137</v>
      </c>
      <c r="Y61" s="186">
        <f>'PLR DET FIXED INPUT PG'!Y61+'PLR DET INDEX INPUT PG'!Y61</f>
        <v>281061</v>
      </c>
      <c r="Z61" s="186">
        <f>'PLR DET FIXED INPUT PG'!Z61+'PLR DET INDEX INPUT PG'!Z61</f>
        <v>380396</v>
      </c>
      <c r="AA61" s="186">
        <f>'PLR DET FIXED INPUT PG'!AA61</f>
        <v>5414763</v>
      </c>
    </row>
    <row r="62" spans="1:27" ht="11.25" customHeight="1" x14ac:dyDescent="0.2">
      <c r="A62" s="185" t="str">
        <f>'PLR DET FIXED INPUT PG'!A62</f>
        <v>Delta</v>
      </c>
      <c r="C62" s="187">
        <f>C60-C61</f>
        <v>-8659</v>
      </c>
      <c r="D62" s="187">
        <f t="shared" ref="D62:AA62" si="8">D60-D61</f>
        <v>16752</v>
      </c>
      <c r="E62" s="187">
        <f t="shared" si="8"/>
        <v>71220</v>
      </c>
      <c r="F62" s="187">
        <f t="shared" si="8"/>
        <v>7341</v>
      </c>
      <c r="G62" s="187">
        <f t="shared" si="8"/>
        <v>10516</v>
      </c>
      <c r="H62" s="187">
        <f t="shared" si="8"/>
        <v>21697</v>
      </c>
      <c r="I62" s="187">
        <f t="shared" si="8"/>
        <v>-38183</v>
      </c>
      <c r="J62" s="187">
        <f t="shared" si="8"/>
        <v>-48187</v>
      </c>
      <c r="K62" s="187">
        <f t="shared" si="8"/>
        <v>-32785</v>
      </c>
      <c r="L62" s="187">
        <f t="shared" si="8"/>
        <v>1266</v>
      </c>
      <c r="M62" s="187">
        <f t="shared" si="8"/>
        <v>164</v>
      </c>
      <c r="N62" s="187">
        <f t="shared" si="8"/>
        <v>-6767</v>
      </c>
      <c r="O62" s="187">
        <f t="shared" si="8"/>
        <v>-9654</v>
      </c>
      <c r="P62" s="187">
        <f t="shared" si="8"/>
        <v>1504</v>
      </c>
      <c r="Q62" s="187">
        <f t="shared" si="8"/>
        <v>12768</v>
      </c>
      <c r="R62" s="187">
        <f t="shared" si="8"/>
        <v>-2838</v>
      </c>
      <c r="S62" s="187">
        <f t="shared" si="8"/>
        <v>27478</v>
      </c>
      <c r="T62" s="187">
        <f t="shared" si="8"/>
        <v>6028</v>
      </c>
      <c r="U62" s="187">
        <f t="shared" si="8"/>
        <v>-40680</v>
      </c>
      <c r="V62" s="187">
        <f t="shared" si="8"/>
        <v>-55059</v>
      </c>
      <c r="W62" s="187">
        <f t="shared" si="8"/>
        <v>-45664</v>
      </c>
      <c r="X62" s="187">
        <f t="shared" si="8"/>
        <v>-17159</v>
      </c>
      <c r="Y62" s="187">
        <f t="shared" si="8"/>
        <v>-48517</v>
      </c>
      <c r="Z62" s="187">
        <f t="shared" si="8"/>
        <v>-59778</v>
      </c>
      <c r="AA62" s="187">
        <f t="shared" si="8"/>
        <v>-237196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2.4500000000000002</v>
      </c>
      <c r="D89" s="188">
        <f>'PLR DET FIXED INPUT PG'!D89</f>
        <v>2.44</v>
      </c>
      <c r="E89" s="188">
        <f>'PLR DET FIXED INPUT PG'!E89</f>
        <v>2.42</v>
      </c>
      <c r="F89" s="188">
        <f>'PLR DET FIXED INPUT PG'!F89</f>
        <v>2.2400000000000002</v>
      </c>
      <c r="G89" s="188">
        <f>'PLR DET FIXED INPUT PG'!G89</f>
        <v>2.2799999999999998</v>
      </c>
      <c r="H89" s="188">
        <f>'PLR DET FIXED INPUT PG'!H89</f>
        <v>2.33</v>
      </c>
      <c r="I89" s="188">
        <f>'PLR DET FIXED INPUT PG'!I89</f>
        <v>2.37</v>
      </c>
      <c r="J89" s="188">
        <f>'PLR DET FIXED INPUT PG'!J89</f>
        <v>2.41</v>
      </c>
      <c r="K89" s="188">
        <f>'PLR DET FIXED INPUT PG'!K89</f>
        <v>2.41</v>
      </c>
      <c r="L89" s="188">
        <f>'PLR DET FIXED INPUT PG'!L89</f>
        <v>2.33</v>
      </c>
      <c r="M89" s="188">
        <f>'PLR DET FIXED INPUT PG'!M89</f>
        <v>2.89</v>
      </c>
      <c r="N89" s="188">
        <f>'PLR DET FIXED INPUT PG'!N89</f>
        <v>3.07</v>
      </c>
      <c r="O89" s="188">
        <f>'PLR DET FIXED INPUT PG'!O89</f>
        <v>3.15</v>
      </c>
      <c r="P89" s="188">
        <f>'PLR DET FIXED INPUT PG'!P89</f>
        <v>3.09</v>
      </c>
      <c r="Q89" s="188">
        <f>'PLR DET FIXED INPUT PG'!Q89</f>
        <v>3.01</v>
      </c>
      <c r="R89" s="188">
        <f>'PLR DET FIXED INPUT PG'!R89</f>
        <v>2.8</v>
      </c>
      <c r="S89" s="188">
        <f>'PLR DET FIXED INPUT PG'!S89</f>
        <v>2.79</v>
      </c>
      <c r="T89" s="188">
        <f>'PLR DET FIXED INPUT PG'!T89</f>
        <v>2.83</v>
      </c>
      <c r="U89" s="188">
        <f>'PLR DET FIXED INPUT PG'!U89</f>
        <v>2.87</v>
      </c>
      <c r="V89" s="188">
        <f>'PLR DET FIXED INPUT PG'!V89</f>
        <v>2.91</v>
      </c>
      <c r="W89" s="188">
        <f>'PLR DET FIXED INPUT PG'!W89</f>
        <v>2.91</v>
      </c>
      <c r="X89" s="188">
        <f>'PLR DET FIXED INPUT PG'!X89</f>
        <v>2.94</v>
      </c>
      <c r="Y89" s="188">
        <f>'PLR DET FIXED INPUT PG'!Y89</f>
        <v>3.27</v>
      </c>
      <c r="Z89" s="188">
        <f>'PLR DET FIXED INPUT PG'!Z89</f>
        <v>3.41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2.25</v>
      </c>
      <c r="D90" s="188">
        <f>'PLR DET FIXED INPUT PG'!D90</f>
        <v>2.27</v>
      </c>
      <c r="E90" s="188">
        <f>'PLR DET FIXED INPUT PG'!E90</f>
        <v>2.27</v>
      </c>
      <c r="F90" s="188">
        <f>'PLR DET FIXED INPUT PG'!F90</f>
        <v>2.09</v>
      </c>
      <c r="G90" s="188">
        <f>'PLR DET FIXED INPUT PG'!G90</f>
        <v>2.14</v>
      </c>
      <c r="H90" s="188">
        <f>'PLR DET FIXED INPUT PG'!H90</f>
        <v>2.2000000000000002</v>
      </c>
      <c r="I90" s="188">
        <f>'PLR DET FIXED INPUT PG'!I90</f>
        <v>2.2400000000000002</v>
      </c>
      <c r="J90" s="188">
        <f>'PLR DET FIXED INPUT PG'!J90</f>
        <v>2.29</v>
      </c>
      <c r="K90" s="188">
        <f>'PLR DET FIXED INPUT PG'!K90</f>
        <v>2.29</v>
      </c>
      <c r="L90" s="188">
        <f>'PLR DET FIXED INPUT PG'!L90</f>
        <v>2.31</v>
      </c>
      <c r="M90" s="188">
        <f>'PLR DET FIXED INPUT PG'!M90</f>
        <v>2.79</v>
      </c>
      <c r="N90" s="188">
        <f>'PLR DET FIXED INPUT PG'!N90</f>
        <v>2.96</v>
      </c>
      <c r="O90" s="188">
        <f>'PLR DET FIXED INPUT PG'!O90</f>
        <v>3.05</v>
      </c>
      <c r="P90" s="188">
        <f>'PLR DET FIXED INPUT PG'!P90</f>
        <v>2.98</v>
      </c>
      <c r="Q90" s="188">
        <f>'PLR DET FIXED INPUT PG'!Q90</f>
        <v>2.9</v>
      </c>
      <c r="R90" s="188">
        <f>'PLR DET FIXED INPUT PG'!R90</f>
        <v>2.69</v>
      </c>
      <c r="S90" s="188">
        <f>'PLR DET FIXED INPUT PG'!S90</f>
        <v>2.69</v>
      </c>
      <c r="T90" s="188">
        <f>'PLR DET FIXED INPUT PG'!T90</f>
        <v>2.73</v>
      </c>
      <c r="U90" s="188">
        <f>'PLR DET FIXED INPUT PG'!U90</f>
        <v>2.77</v>
      </c>
      <c r="V90" s="188">
        <f>'PLR DET FIXED INPUT PG'!V90</f>
        <v>2.81</v>
      </c>
      <c r="W90" s="188">
        <f>'PLR DET FIXED INPUT PG'!W90</f>
        <v>2.8</v>
      </c>
      <c r="X90" s="188">
        <f>'PLR DET FIXED INPUT PG'!X90</f>
        <v>2.83</v>
      </c>
      <c r="Y90" s="188">
        <f>'PLR DET FIXED INPUT PG'!Y90</f>
        <v>3.16</v>
      </c>
      <c r="Z90" s="188">
        <f>'PLR DET FIXED INPUT PG'!Z90</f>
        <v>3.3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0.2</v>
      </c>
      <c r="D91" s="189">
        <f>'PLR DET FIXED INPUT PG'!D91</f>
        <v>0.17</v>
      </c>
      <c r="E91" s="189">
        <f>'PLR DET FIXED INPUT PG'!E91</f>
        <v>0.15</v>
      </c>
      <c r="F91" s="189">
        <f>'PLR DET FIXED INPUT PG'!F91</f>
        <v>0.15</v>
      </c>
      <c r="G91" s="189">
        <f>'PLR DET FIXED INPUT PG'!G91</f>
        <v>0.14000000000000001</v>
      </c>
      <c r="H91" s="189">
        <f>'PLR DET FIXED INPUT PG'!H91</f>
        <v>0.13</v>
      </c>
      <c r="I91" s="189">
        <f>'PLR DET FIXED INPUT PG'!I91</f>
        <v>0.13</v>
      </c>
      <c r="J91" s="189">
        <f>'PLR DET FIXED INPUT PG'!J91</f>
        <v>0.12</v>
      </c>
      <c r="K91" s="189">
        <f>'PLR DET FIXED INPUT PG'!K91</f>
        <v>0.12</v>
      </c>
      <c r="L91" s="189">
        <f>'PLR DET FIXED INPUT PG'!L91</f>
        <v>0.02</v>
      </c>
      <c r="M91" s="189">
        <f>'PLR DET FIXED INPUT PG'!M91</f>
        <v>0.1</v>
      </c>
      <c r="N91" s="189">
        <f>'PLR DET FIXED INPUT PG'!N91</f>
        <v>0.11</v>
      </c>
      <c r="O91" s="189">
        <f>'PLR DET FIXED INPUT PG'!O91</f>
        <v>0.1</v>
      </c>
      <c r="P91" s="189">
        <f>'PLR DET FIXED INPUT PG'!P91</f>
        <v>0.11</v>
      </c>
      <c r="Q91" s="189">
        <f>'PLR DET FIXED INPUT PG'!Q91</f>
        <v>0.11</v>
      </c>
      <c r="R91" s="189">
        <f>'PLR DET FIXED INPUT PG'!R91</f>
        <v>0.11</v>
      </c>
      <c r="S91" s="189">
        <f>'PLR DET FIXED INPUT PG'!S91</f>
        <v>0.1</v>
      </c>
      <c r="T91" s="189">
        <f>'PLR DET FIXED INPUT PG'!T91</f>
        <v>0.1</v>
      </c>
      <c r="U91" s="189">
        <f>'PLR DET FIXED INPUT PG'!U91</f>
        <v>0.1</v>
      </c>
      <c r="V91" s="189">
        <f>'PLR DET FIXED INPUT PG'!V91</f>
        <v>0.1</v>
      </c>
      <c r="W91" s="189">
        <f>'PLR DET FIXED INPUT PG'!W91</f>
        <v>0.11</v>
      </c>
      <c r="X91" s="189">
        <f>'PLR DET FIXED INPUT PG'!X91</f>
        <v>0.11</v>
      </c>
      <c r="Y91" s="189">
        <f>'PLR DET FIXED INPUT PG'!Y91</f>
        <v>0.11</v>
      </c>
      <c r="Z91" s="189">
        <f>'PLR DET FIXED INPUT PG'!Z91</f>
        <v>0.11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-1344699</v>
      </c>
      <c r="D98" s="186">
        <f>'PLR DET FIXED INPUT PG'!D98+'PLR DET INDEX INPUT PG'!D98</f>
        <v>-907074</v>
      </c>
      <c r="E98" s="186">
        <f>'PLR DET FIXED INPUT PG'!E98+'PLR DET INDEX INPUT PG'!E98</f>
        <v>-749241</v>
      </c>
      <c r="F98" s="186">
        <f>'PLR DET FIXED INPUT PG'!F98+'PLR DET INDEX INPUT PG'!F98</f>
        <v>-1048944</v>
      </c>
      <c r="G98" s="186">
        <f>'PLR DET FIXED INPUT PG'!G98+'PLR DET INDEX INPUT PG'!G98</f>
        <v>-1424452</v>
      </c>
      <c r="H98" s="186">
        <f>'PLR DET FIXED INPUT PG'!H98+'PLR DET INDEX INPUT PG'!H98</f>
        <v>-1360528</v>
      </c>
      <c r="I98" s="186">
        <f>'PLR DET FIXED INPUT PG'!I98+'PLR DET INDEX INPUT PG'!I98</f>
        <v>-1946880</v>
      </c>
      <c r="J98" s="186">
        <f>'PLR DET FIXED INPUT PG'!J98+'PLR DET INDEX INPUT PG'!J98</f>
        <v>-1905769</v>
      </c>
      <c r="K98" s="186">
        <f>'PLR DET FIXED INPUT PG'!K98+'PLR DET INDEX INPUT PG'!K98</f>
        <v>-1839987</v>
      </c>
      <c r="L98" s="186">
        <f>'PLR DET FIXED INPUT PG'!L98+'PLR DET INDEX INPUT PG'!L98</f>
        <v>-1969695</v>
      </c>
      <c r="M98" s="186">
        <f>'PLR DET FIXED INPUT PG'!M98+'PLR DET INDEX INPUT PG'!M98</f>
        <v>-1197800</v>
      </c>
      <c r="N98" s="186">
        <f>'PLR DET FIXED INPUT PG'!N98+'PLR DET INDEX INPUT PG'!N98</f>
        <v>-1112652</v>
      </c>
      <c r="O98" s="186">
        <f>'PLR DET FIXED INPUT PG'!O98+'PLR DET INDEX INPUT PG'!O98</f>
        <v>-1060188</v>
      </c>
      <c r="P98" s="186">
        <f>'PLR DET FIXED INPUT PG'!P98+'PLR DET INDEX INPUT PG'!P98</f>
        <v>-984711</v>
      </c>
      <c r="Q98" s="186">
        <f>'PLR DET FIXED INPUT PG'!Q98+'PLR DET INDEX INPUT PG'!Q98</f>
        <v>-1132467</v>
      </c>
      <c r="R98" s="186">
        <f>'PLR DET FIXED INPUT PG'!R98+'PLR DET INDEX INPUT PG'!R98</f>
        <v>22674</v>
      </c>
      <c r="S98" s="186">
        <f>'PLR DET FIXED INPUT PG'!S98+'PLR DET INDEX INPUT PG'!S98</f>
        <v>21856</v>
      </c>
      <c r="T98" s="186">
        <f>'PLR DET FIXED INPUT PG'!T98+'PLR DET INDEX INPUT PG'!T98</f>
        <v>26649</v>
      </c>
      <c r="U98" s="186">
        <f>'PLR DET FIXED INPUT PG'!U98+'PLR DET INDEX INPUT PG'!U98</f>
        <v>33157</v>
      </c>
      <c r="V98" s="186">
        <f>'PLR DET FIXED INPUT PG'!V98+'PLR DET INDEX INPUT PG'!V98</f>
        <v>38705</v>
      </c>
      <c r="W98" s="186">
        <f>'PLR DET FIXED INPUT PG'!W98+'PLR DET INDEX INPUT PG'!W98</f>
        <v>37239</v>
      </c>
      <c r="X98" s="186">
        <f>'PLR DET FIXED INPUT PG'!X98+'PLR DET INDEX INPUT PG'!X98</f>
        <v>42507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-19762300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-1344699</v>
      </c>
      <c r="D100" s="193">
        <f t="shared" ref="D100:Z100" si="15">SUM(D98:D99)</f>
        <v>-907074</v>
      </c>
      <c r="E100" s="193">
        <f t="shared" si="15"/>
        <v>-749241</v>
      </c>
      <c r="F100" s="193">
        <f t="shared" si="15"/>
        <v>-1048944</v>
      </c>
      <c r="G100" s="193">
        <f t="shared" si="15"/>
        <v>-1424452</v>
      </c>
      <c r="H100" s="193">
        <f t="shared" si="15"/>
        <v>-1360528</v>
      </c>
      <c r="I100" s="193">
        <f t="shared" si="15"/>
        <v>-1946880</v>
      </c>
      <c r="J100" s="193">
        <f t="shared" si="15"/>
        <v>-1905769</v>
      </c>
      <c r="K100" s="193">
        <f t="shared" si="15"/>
        <v>-1839987</v>
      </c>
      <c r="L100" s="193">
        <f t="shared" si="15"/>
        <v>-1969695</v>
      </c>
      <c r="M100" s="193">
        <f t="shared" si="15"/>
        <v>-1197800</v>
      </c>
      <c r="N100" s="193">
        <f t="shared" si="15"/>
        <v>-1112652</v>
      </c>
      <c r="O100" s="193">
        <f t="shared" si="15"/>
        <v>-1060188</v>
      </c>
      <c r="P100" s="193">
        <f t="shared" si="15"/>
        <v>-984711</v>
      </c>
      <c r="Q100" s="193">
        <f t="shared" si="15"/>
        <v>-1132467</v>
      </c>
      <c r="R100" s="193">
        <f t="shared" si="15"/>
        <v>22674</v>
      </c>
      <c r="S100" s="193">
        <f t="shared" si="15"/>
        <v>21856</v>
      </c>
      <c r="T100" s="193">
        <f t="shared" si="15"/>
        <v>26649</v>
      </c>
      <c r="U100" s="193">
        <f t="shared" si="15"/>
        <v>33157</v>
      </c>
      <c r="V100" s="193">
        <f t="shared" si="15"/>
        <v>38705</v>
      </c>
      <c r="W100" s="193">
        <f t="shared" si="15"/>
        <v>37239</v>
      </c>
      <c r="X100" s="193">
        <f t="shared" si="15"/>
        <v>42507</v>
      </c>
      <c r="Y100" s="193">
        <f t="shared" si="15"/>
        <v>0</v>
      </c>
      <c r="Z100" s="193">
        <f t="shared" si="15"/>
        <v>0</v>
      </c>
      <c r="AA100" s="194">
        <f>'PLR DET FIXED INPUT PG'!AA100</f>
        <v>-19762300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-1468431</v>
      </c>
      <c r="D101" s="186">
        <f>'PLR DET FIXED INPUT PG'!D101+'PLR DET INDEX INPUT PG'!D101</f>
        <v>-954400</v>
      </c>
      <c r="E101" s="186">
        <f>'PLR DET FIXED INPUT PG'!E101+'PLR DET INDEX INPUT PG'!E101</f>
        <v>-795375</v>
      </c>
      <c r="F101" s="186">
        <f>'PLR DET FIXED INPUT PG'!F101+'PLR DET INDEX INPUT PG'!F101</f>
        <v>-1026556</v>
      </c>
      <c r="G101" s="186">
        <f>'PLR DET FIXED INPUT PG'!G101+'PLR DET INDEX INPUT PG'!G101</f>
        <v>-1467336</v>
      </c>
      <c r="H101" s="186">
        <f>'PLR DET FIXED INPUT PG'!H101+'PLR DET INDEX INPUT PG'!H101</f>
        <v>-1398971</v>
      </c>
      <c r="I101" s="186">
        <f>'PLR DET FIXED INPUT PG'!I101+'PLR DET INDEX INPUT PG'!I101</f>
        <v>-2065949</v>
      </c>
      <c r="J101" s="186">
        <f>'PLR DET FIXED INPUT PG'!J101+'PLR DET INDEX INPUT PG'!J101</f>
        <v>-2015416</v>
      </c>
      <c r="K101" s="186">
        <f>'PLR DET FIXED INPUT PG'!K101+'PLR DET INDEX INPUT PG'!K101</f>
        <v>-1945849</v>
      </c>
      <c r="L101" s="186">
        <f>'PLR DET FIXED INPUT PG'!L101+'PLR DET INDEX INPUT PG'!L101</f>
        <v>-1987761</v>
      </c>
      <c r="M101" s="186">
        <f>'PLR DET FIXED INPUT PG'!M101+'PLR DET INDEX INPUT PG'!M101</f>
        <v>-1256315</v>
      </c>
      <c r="N101" s="186">
        <f>'PLR DET FIXED INPUT PG'!N101+'PLR DET INDEX INPUT PG'!N101</f>
        <v>-1178193</v>
      </c>
      <c r="O101" s="186">
        <f>'PLR DET FIXED INPUT PG'!O101+'PLR DET INDEX INPUT PG'!O101</f>
        <v>-1119498</v>
      </c>
      <c r="P101" s="186">
        <f>'PLR DET FIXED INPUT PG'!P101+'PLR DET INDEX INPUT PG'!P101</f>
        <v>-1043338</v>
      </c>
      <c r="Q101" s="186">
        <f>'PLR DET FIXED INPUT PG'!Q101+'PLR DET INDEX INPUT PG'!Q101</f>
        <v>-1197078</v>
      </c>
      <c r="R101" s="186">
        <f>'PLR DET FIXED INPUT PG'!R101+'PLR DET INDEX INPUT PG'!R101</f>
        <v>7085</v>
      </c>
      <c r="S101" s="186">
        <f>'PLR DET FIXED INPUT PG'!S101+'PLR DET INDEX INPUT PG'!S101</f>
        <v>7284</v>
      </c>
      <c r="T101" s="186">
        <f>'PLR DET FIXED INPUT PG'!T101+'PLR DET INDEX INPUT PG'!T101</f>
        <v>12622</v>
      </c>
      <c r="U101" s="186">
        <f>'PLR DET FIXED INPUT PG'!U101+'PLR DET INDEX INPUT PG'!U101</f>
        <v>18739</v>
      </c>
      <c r="V101" s="186">
        <f>'PLR DET FIXED INPUT PG'!V101+'PLR DET INDEX INPUT PG'!V101</f>
        <v>24366</v>
      </c>
      <c r="W101" s="186">
        <f>'PLR DET FIXED INPUT PG'!W101+'PLR DET INDEX INPUT PG'!W101</f>
        <v>22065</v>
      </c>
      <c r="X101" s="186">
        <f>'PLR DET FIXED INPUT PG'!X101+'PLR DET INDEX INPUT PG'!X101</f>
        <v>26917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-20801388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123732</v>
      </c>
      <c r="D102" s="187">
        <f t="shared" ref="D102:AA102" si="16">D100-D101</f>
        <v>47326</v>
      </c>
      <c r="E102" s="187">
        <f t="shared" si="16"/>
        <v>46134</v>
      </c>
      <c r="F102" s="187">
        <f t="shared" si="16"/>
        <v>-22388</v>
      </c>
      <c r="G102" s="187">
        <f t="shared" si="16"/>
        <v>42884</v>
      </c>
      <c r="H102" s="187">
        <f t="shared" si="16"/>
        <v>38443</v>
      </c>
      <c r="I102" s="187">
        <f t="shared" si="16"/>
        <v>119069</v>
      </c>
      <c r="J102" s="187">
        <f t="shared" si="16"/>
        <v>109647</v>
      </c>
      <c r="K102" s="187">
        <f t="shared" si="16"/>
        <v>105862</v>
      </c>
      <c r="L102" s="187">
        <f t="shared" si="16"/>
        <v>18066</v>
      </c>
      <c r="M102" s="187">
        <f t="shared" si="16"/>
        <v>58515</v>
      </c>
      <c r="N102" s="187">
        <f t="shared" si="16"/>
        <v>65541</v>
      </c>
      <c r="O102" s="187">
        <f t="shared" si="16"/>
        <v>59310</v>
      </c>
      <c r="P102" s="187">
        <f t="shared" si="16"/>
        <v>58627</v>
      </c>
      <c r="Q102" s="187">
        <f t="shared" si="16"/>
        <v>64611</v>
      </c>
      <c r="R102" s="187">
        <f t="shared" si="16"/>
        <v>15589</v>
      </c>
      <c r="S102" s="187">
        <f t="shared" si="16"/>
        <v>14572</v>
      </c>
      <c r="T102" s="187">
        <f t="shared" si="16"/>
        <v>14027</v>
      </c>
      <c r="U102" s="187">
        <f t="shared" si="16"/>
        <v>14418</v>
      </c>
      <c r="V102" s="187">
        <f t="shared" si="16"/>
        <v>14339</v>
      </c>
      <c r="W102" s="187">
        <f t="shared" si="16"/>
        <v>15174</v>
      </c>
      <c r="X102" s="187">
        <f t="shared" si="16"/>
        <v>15590</v>
      </c>
      <c r="Y102" s="187">
        <f t="shared" si="16"/>
        <v>0</v>
      </c>
      <c r="Z102" s="187">
        <f t="shared" si="16"/>
        <v>0</v>
      </c>
      <c r="AA102" s="187">
        <f t="shared" si="16"/>
        <v>1039088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-21096.741900000001</v>
      </c>
      <c r="D108" s="186">
        <f>'PLR DET FIXED INPUT PG'!D108+'PLR DET INDEX INPUT PG'!D108</f>
        <v>-10071.428599999999</v>
      </c>
      <c r="E108" s="186">
        <f>'PLR DET FIXED INPUT PG'!E108+'PLR DET INDEX INPUT PG'!E108</f>
        <v>-258.06450000000001</v>
      </c>
      <c r="F108" s="186">
        <f>'PLR DET FIXED INPUT PG'!F108+'PLR DET INDEX INPUT PG'!F108</f>
        <v>-233.33330000000001</v>
      </c>
      <c r="G108" s="186">
        <f>'PLR DET FIXED INPUT PG'!G108+'PLR DET INDEX INPUT PG'!G108</f>
        <v>-2096.7741999999998</v>
      </c>
      <c r="H108" s="186">
        <f>'PLR DET FIXED INPUT PG'!H108+'PLR DET INDEX INPUT PG'!H108</f>
        <v>-8166.6333000000004</v>
      </c>
      <c r="I108" s="186">
        <f>'PLR DET FIXED INPUT PG'!I108+'PLR DET INDEX INPUT PG'!I108</f>
        <v>-43000</v>
      </c>
      <c r="J108" s="186">
        <f>'PLR DET FIXED INPUT PG'!J108+'PLR DET INDEX INPUT PG'!J108</f>
        <v>-63032.258099999999</v>
      </c>
      <c r="K108" s="186">
        <f>'PLR DET FIXED INPUT PG'!K108+'PLR DET INDEX INPUT PG'!K108</f>
        <v>-45900</v>
      </c>
      <c r="L108" s="186">
        <f>'PLR DET FIXED INPUT PG'!L108+'PLR DET INDEX INPUT PG'!L108</f>
        <v>-31516.129000000001</v>
      </c>
      <c r="M108" s="186">
        <f>'PLR DET FIXED INPUT PG'!M108+'PLR DET INDEX INPUT PG'!M108</f>
        <v>-16299.966700000001</v>
      </c>
      <c r="N108" s="186">
        <f>'PLR DET FIXED INPUT PG'!N108+'PLR DET INDEX INPUT PG'!N108</f>
        <v>-19967.709699999999</v>
      </c>
      <c r="O108" s="186">
        <f>'PLR DET FIXED INPUT PG'!O108+'PLR DET INDEX INPUT PG'!O108</f>
        <v>-22548.3871</v>
      </c>
      <c r="P108" s="186">
        <f>'PLR DET FIXED INPUT PG'!P108+'PLR DET INDEX INPUT PG'!P108</f>
        <v>-17749.9643</v>
      </c>
      <c r="Q108" s="186">
        <f>'PLR DET FIXED INPUT PG'!Q108+'PLR DET INDEX INPUT PG'!Q108</f>
        <v>-11129.0645</v>
      </c>
      <c r="R108" s="186">
        <f>'PLR DET FIXED INPUT PG'!R108+'PLR DET INDEX INPUT PG'!R108</f>
        <v>-10533.3333</v>
      </c>
      <c r="S108" s="186">
        <f>'PLR DET FIXED INPUT PG'!S108+'PLR DET INDEX INPUT PG'!S108</f>
        <v>-5903.1935000000003</v>
      </c>
      <c r="T108" s="186">
        <f>'PLR DET FIXED INPUT PG'!T108+'PLR DET INDEX INPUT PG'!T108</f>
        <v>-8366.6666999999998</v>
      </c>
      <c r="U108" s="186">
        <f>'PLR DET FIXED INPUT PG'!U108+'PLR DET INDEX INPUT PG'!U108</f>
        <v>-40161.3226</v>
      </c>
      <c r="V108" s="186">
        <f>'PLR DET FIXED INPUT PG'!V108+'PLR DET INDEX INPUT PG'!V108</f>
        <v>-50290.3226</v>
      </c>
      <c r="W108" s="186">
        <f>'PLR DET FIXED INPUT PG'!W108+'PLR DET INDEX INPUT PG'!W108</f>
        <v>-39900</v>
      </c>
      <c r="X108" s="186">
        <f>'PLR DET FIXED INPUT PG'!X108+'PLR DET INDEX INPUT PG'!X108</f>
        <v>-20451.6129</v>
      </c>
      <c r="Y108" s="186">
        <f>'PLR DET FIXED INPUT PG'!Y108+'PLR DET INDEX INPUT PG'!Y108</f>
        <v>-16233.3333</v>
      </c>
      <c r="Z108" s="186">
        <f>'PLR DET FIXED INPUT PG'!Z108+'PLR DET INDEX INPUT PG'!Z108</f>
        <v>-22258.0645</v>
      </c>
      <c r="AA108" s="186">
        <f>'PLR DET FIXED INPUT PG'!AA108</f>
        <v>-527164.30460000003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23903.258099999999</v>
      </c>
      <c r="D109" s="187">
        <f t="shared" ref="D109:AA109" si="17">SUM(D107:D108)</f>
        <v>34928.571400000001</v>
      </c>
      <c r="E109" s="187">
        <f t="shared" si="17"/>
        <v>34741.9355</v>
      </c>
      <c r="F109" s="187">
        <f t="shared" si="17"/>
        <v>9766.6666999999998</v>
      </c>
      <c r="G109" s="187">
        <f t="shared" si="17"/>
        <v>7903.2258000000002</v>
      </c>
      <c r="H109" s="187">
        <f t="shared" si="17"/>
        <v>6833.3666999999996</v>
      </c>
      <c r="I109" s="187">
        <f t="shared" si="17"/>
        <v>-18000</v>
      </c>
      <c r="J109" s="187">
        <f t="shared" si="17"/>
        <v>-33032.258099999999</v>
      </c>
      <c r="K109" s="187">
        <f t="shared" si="17"/>
        <v>-15900</v>
      </c>
      <c r="L109" s="187">
        <f t="shared" si="17"/>
        <v>-1516.1290000000008</v>
      </c>
      <c r="M109" s="187">
        <f t="shared" si="17"/>
        <v>-1299.9667000000009</v>
      </c>
      <c r="N109" s="187">
        <f t="shared" si="17"/>
        <v>-4967.7096999999994</v>
      </c>
      <c r="O109" s="187">
        <f t="shared" si="17"/>
        <v>-7548.3870999999999</v>
      </c>
      <c r="P109" s="187">
        <f t="shared" si="17"/>
        <v>-2749.9642999999996</v>
      </c>
      <c r="Q109" s="187">
        <f t="shared" si="17"/>
        <v>3870.9354999999996</v>
      </c>
      <c r="R109" s="187">
        <f t="shared" si="17"/>
        <v>-10533.3333</v>
      </c>
      <c r="S109" s="187">
        <f t="shared" si="17"/>
        <v>-5903.1935000000003</v>
      </c>
      <c r="T109" s="187">
        <f t="shared" si="17"/>
        <v>-8366.6666999999998</v>
      </c>
      <c r="U109" s="187">
        <f t="shared" si="17"/>
        <v>-40161.3226</v>
      </c>
      <c r="V109" s="187">
        <f t="shared" si="17"/>
        <v>-50290.3226</v>
      </c>
      <c r="W109" s="187">
        <f t="shared" si="17"/>
        <v>-39900</v>
      </c>
      <c r="X109" s="187">
        <f t="shared" si="17"/>
        <v>-20451.6129</v>
      </c>
      <c r="Y109" s="187">
        <f t="shared" si="17"/>
        <v>-16233.3333</v>
      </c>
      <c r="Z109" s="187">
        <f t="shared" si="17"/>
        <v>-22258.0645</v>
      </c>
      <c r="AA109" s="187">
        <f t="shared" si="17"/>
        <v>-252164.30460000003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-1096.7419000000009</v>
      </c>
      <c r="D114" s="193">
        <f t="shared" ref="D114:AA114" si="18">D109+D112</f>
        <v>9928.5714000000007</v>
      </c>
      <c r="E114" s="193">
        <f t="shared" si="18"/>
        <v>-15258.0645</v>
      </c>
      <c r="F114" s="193">
        <f t="shared" si="18"/>
        <v>-5233.3333000000002</v>
      </c>
      <c r="G114" s="193">
        <f t="shared" si="18"/>
        <v>-7096.7741999999998</v>
      </c>
      <c r="H114" s="193">
        <f t="shared" si="18"/>
        <v>6833.3666999999996</v>
      </c>
      <c r="I114" s="193">
        <f t="shared" si="18"/>
        <v>-23000</v>
      </c>
      <c r="J114" s="193">
        <f t="shared" si="18"/>
        <v>-38032.258099999999</v>
      </c>
      <c r="K114" s="193">
        <f t="shared" si="18"/>
        <v>-20900</v>
      </c>
      <c r="L114" s="193">
        <f t="shared" si="18"/>
        <v>-6516.1290000000008</v>
      </c>
      <c r="M114" s="193">
        <f t="shared" si="18"/>
        <v>-11299.966700000001</v>
      </c>
      <c r="N114" s="193">
        <f t="shared" si="18"/>
        <v>-14967.709699999999</v>
      </c>
      <c r="O114" s="193">
        <f t="shared" si="18"/>
        <v>-17548.3871</v>
      </c>
      <c r="P114" s="193">
        <f t="shared" si="18"/>
        <v>-17749.9643</v>
      </c>
      <c r="Q114" s="193">
        <f t="shared" si="18"/>
        <v>-11129.0645</v>
      </c>
      <c r="R114" s="193">
        <f t="shared" si="18"/>
        <v>-5533.3333000000002</v>
      </c>
      <c r="S114" s="193">
        <f t="shared" si="18"/>
        <v>-903.19350000000031</v>
      </c>
      <c r="T114" s="193">
        <f t="shared" si="18"/>
        <v>-3366.6666999999998</v>
      </c>
      <c r="U114" s="193">
        <f t="shared" si="18"/>
        <v>-35161.3226</v>
      </c>
      <c r="V114" s="193">
        <f t="shared" si="18"/>
        <v>-45290.3226</v>
      </c>
      <c r="W114" s="193">
        <f t="shared" si="18"/>
        <v>-34900</v>
      </c>
      <c r="X114" s="193">
        <f t="shared" si="18"/>
        <v>-15451.6129</v>
      </c>
      <c r="Y114" s="193">
        <f t="shared" si="18"/>
        <v>-16233.3333</v>
      </c>
      <c r="Z114" s="193">
        <f t="shared" si="18"/>
        <v>-22258.0645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-27967.709699999999</v>
      </c>
      <c r="D118" s="186">
        <f>'PLR DET FIXED INPUT PG'!D118+'PLR DET INDEX INPUT PG'!D118</f>
        <v>-14035.7143</v>
      </c>
      <c r="E118" s="186">
        <f>'PLR DET FIXED INPUT PG'!E118+'PLR DET INDEX INPUT PG'!E118</f>
        <v>-451.61290000000002</v>
      </c>
      <c r="F118" s="186">
        <f>'PLR DET FIXED INPUT PG'!F118+'PLR DET INDEX INPUT PG'!F118</f>
        <v>-366.66669999999999</v>
      </c>
      <c r="G118" s="186">
        <f>'PLR DET FIXED INPUT PG'!G118+'PLR DET INDEX INPUT PG'!G118</f>
        <v>-2322.5805999999998</v>
      </c>
      <c r="H118" s="186">
        <f>'PLR DET FIXED INPUT PG'!H118+'PLR DET INDEX INPUT PG'!H118</f>
        <v>-8366.6332999999995</v>
      </c>
      <c r="I118" s="186">
        <f>'PLR DET FIXED INPUT PG'!I118+'PLR DET INDEX INPUT PG'!I118</f>
        <v>-45451.6129</v>
      </c>
      <c r="J118" s="186">
        <f>'PLR DET FIXED INPUT PG'!J118+'PLR DET INDEX INPUT PG'!J118</f>
        <v>-65419.354800000001</v>
      </c>
      <c r="K118" s="186">
        <f>'PLR DET FIXED INPUT PG'!K118+'PLR DET INDEX INPUT PG'!K118</f>
        <v>-48066.666700000002</v>
      </c>
      <c r="L118" s="186">
        <f>'PLR DET FIXED INPUT PG'!L118+'PLR DET INDEX INPUT PG'!L118</f>
        <v>-31096.7742</v>
      </c>
      <c r="M118" s="186">
        <f>'PLR DET FIXED INPUT PG'!M118+'PLR DET INDEX INPUT PG'!M118</f>
        <v>-17366.633300000001</v>
      </c>
      <c r="N118" s="186">
        <f>'PLR DET FIXED INPUT PG'!N118+'PLR DET INDEX INPUT PG'!N118</f>
        <v>-21419.3226</v>
      </c>
      <c r="O118" s="186">
        <f>'PLR DET FIXED INPUT PG'!O118+'PLR DET INDEX INPUT PG'!O118</f>
        <v>-24483.870999999999</v>
      </c>
      <c r="P118" s="186">
        <f>'PLR DET FIXED INPUT PG'!P118+'PLR DET INDEX INPUT PG'!P118</f>
        <v>-19714.25</v>
      </c>
      <c r="Q118" s="186">
        <f>'PLR DET FIXED INPUT PG'!Q118+'PLR DET INDEX INPUT PG'!Q118</f>
        <v>-12290.354799999999</v>
      </c>
      <c r="R118" s="186">
        <f>'PLR DET FIXED INPUT PG'!R118+'PLR DET INDEX INPUT PG'!R118</f>
        <v>-11966.6667</v>
      </c>
      <c r="S118" s="186">
        <f>'PLR DET FIXED INPUT PG'!S118+'PLR DET INDEX INPUT PG'!S118</f>
        <v>-6741.9031999999997</v>
      </c>
      <c r="T118" s="186">
        <f>'PLR DET FIXED INPUT PG'!T118+'PLR DET INDEX INPUT PG'!T118</f>
        <v>-9466.6666999999998</v>
      </c>
      <c r="U118" s="186">
        <f>'PLR DET FIXED INPUT PG'!U118+'PLR DET INDEX INPUT PG'!U118</f>
        <v>-42709.709699999999</v>
      </c>
      <c r="V118" s="186">
        <f>'PLR DET FIXED INPUT PG'!V118+'PLR DET INDEX INPUT PG'!V118</f>
        <v>-52806.4516</v>
      </c>
      <c r="W118" s="186">
        <f>'PLR DET FIXED INPUT PG'!W118+'PLR DET INDEX INPUT PG'!W118</f>
        <v>-42366.666700000002</v>
      </c>
      <c r="X118" s="186">
        <f>'PLR DET FIXED INPUT PG'!X118+'PLR DET INDEX INPUT PG'!X118</f>
        <v>-22064.516100000001</v>
      </c>
      <c r="Y118" s="186">
        <f>'PLR DET FIXED INPUT PG'!Y118+'PLR DET INDEX INPUT PG'!Y118</f>
        <v>-17666.666700000002</v>
      </c>
      <c r="Z118" s="186">
        <f>'PLR DET FIXED INPUT PG'!Z118+'PLR DET INDEX INPUT PG'!Z118</f>
        <v>-23967.741900000001</v>
      </c>
      <c r="AA118" s="186">
        <f>'PLR DET FIXED INPUT PG'!AA118</f>
        <v>-568576.74710000004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-7967.7096999999994</v>
      </c>
      <c r="D120" s="187">
        <f t="shared" ref="D120:AA120" si="19">SUM(D117:D119)</f>
        <v>5964.2857000000004</v>
      </c>
      <c r="E120" s="187">
        <f t="shared" si="19"/>
        <v>-15451.6129</v>
      </c>
      <c r="F120" s="187">
        <f t="shared" si="19"/>
        <v>-5366.6666999999998</v>
      </c>
      <c r="G120" s="187">
        <f t="shared" si="19"/>
        <v>-7322.5805999999993</v>
      </c>
      <c r="H120" s="187">
        <f t="shared" si="19"/>
        <v>6633.3667000000005</v>
      </c>
      <c r="I120" s="187">
        <f t="shared" si="19"/>
        <v>-25451.6129</v>
      </c>
      <c r="J120" s="187">
        <f t="shared" si="19"/>
        <v>-40419.354800000001</v>
      </c>
      <c r="K120" s="187">
        <f t="shared" si="19"/>
        <v>-23066.666700000002</v>
      </c>
      <c r="L120" s="187">
        <f t="shared" si="19"/>
        <v>-6096.7741999999998</v>
      </c>
      <c r="M120" s="187">
        <f t="shared" si="19"/>
        <v>-12366.633300000001</v>
      </c>
      <c r="N120" s="187">
        <f t="shared" si="19"/>
        <v>-16419.3226</v>
      </c>
      <c r="O120" s="187">
        <f t="shared" si="19"/>
        <v>-19483.870999999999</v>
      </c>
      <c r="P120" s="187">
        <f t="shared" si="19"/>
        <v>-19714.25</v>
      </c>
      <c r="Q120" s="187">
        <f t="shared" si="19"/>
        <v>-12290.354799999999</v>
      </c>
      <c r="R120" s="187">
        <f t="shared" si="19"/>
        <v>-6966.6666999999998</v>
      </c>
      <c r="S120" s="187">
        <f t="shared" si="19"/>
        <v>-1741.9031999999997</v>
      </c>
      <c r="T120" s="187">
        <f t="shared" si="19"/>
        <v>-4466.6666999999998</v>
      </c>
      <c r="U120" s="187">
        <f t="shared" si="19"/>
        <v>-37709.709699999999</v>
      </c>
      <c r="V120" s="187">
        <f t="shared" si="19"/>
        <v>-47806.4516</v>
      </c>
      <c r="W120" s="187">
        <f t="shared" si="19"/>
        <v>-37366.666700000002</v>
      </c>
      <c r="X120" s="187">
        <f t="shared" si="19"/>
        <v>-17064.516100000001</v>
      </c>
      <c r="Y120" s="187">
        <f t="shared" si="19"/>
        <v>-17666.666700000002</v>
      </c>
      <c r="Z120" s="187">
        <f t="shared" si="19"/>
        <v>-23967.741900000001</v>
      </c>
      <c r="AA120" s="187">
        <f t="shared" si="19"/>
        <v>-468576.74710000004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6870.9677999999985</v>
      </c>
      <c r="D124" s="186">
        <f t="shared" ref="D124:AA124" si="21">D108-D118</f>
        <v>3964.2857000000004</v>
      </c>
      <c r="E124" s="186">
        <f t="shared" si="21"/>
        <v>193.54840000000002</v>
      </c>
      <c r="F124" s="186">
        <f t="shared" si="21"/>
        <v>133.33339999999998</v>
      </c>
      <c r="G124" s="186">
        <f t="shared" si="21"/>
        <v>225.80639999999994</v>
      </c>
      <c r="H124" s="186">
        <f t="shared" si="21"/>
        <v>199.99999999999909</v>
      </c>
      <c r="I124" s="186">
        <f t="shared" si="21"/>
        <v>2451.6129000000001</v>
      </c>
      <c r="J124" s="186">
        <f t="shared" si="21"/>
        <v>2387.0967000000019</v>
      </c>
      <c r="K124" s="186">
        <f t="shared" si="21"/>
        <v>2166.6667000000016</v>
      </c>
      <c r="L124" s="186">
        <f t="shared" si="21"/>
        <v>-419.35480000000098</v>
      </c>
      <c r="M124" s="186">
        <f t="shared" si="21"/>
        <v>1066.6666000000005</v>
      </c>
      <c r="N124" s="186">
        <f t="shared" si="21"/>
        <v>1451.6129000000001</v>
      </c>
      <c r="O124" s="186">
        <f t="shared" si="21"/>
        <v>1935.4838999999993</v>
      </c>
      <c r="P124" s="186">
        <f t="shared" si="21"/>
        <v>1964.2857000000004</v>
      </c>
      <c r="Q124" s="186">
        <f t="shared" si="21"/>
        <v>1161.2902999999988</v>
      </c>
      <c r="R124" s="186">
        <f t="shared" si="21"/>
        <v>1433.3333999999995</v>
      </c>
      <c r="S124" s="186">
        <f t="shared" si="21"/>
        <v>838.70969999999943</v>
      </c>
      <c r="T124" s="186">
        <f t="shared" si="21"/>
        <v>1100</v>
      </c>
      <c r="U124" s="186">
        <f t="shared" si="21"/>
        <v>2548.3870999999999</v>
      </c>
      <c r="V124" s="186">
        <f t="shared" si="21"/>
        <v>2516.1290000000008</v>
      </c>
      <c r="W124" s="186">
        <f t="shared" si="21"/>
        <v>2466.6667000000016</v>
      </c>
      <c r="X124" s="186">
        <f t="shared" si="21"/>
        <v>1612.9032000000007</v>
      </c>
      <c r="Y124" s="186">
        <f t="shared" si="21"/>
        <v>1433.3334000000013</v>
      </c>
      <c r="Z124" s="186">
        <f t="shared" si="21"/>
        <v>1709.6774000000005</v>
      </c>
      <c r="AA124" s="186">
        <f t="shared" si="21"/>
        <v>41412.442500000005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6870.9677999999985</v>
      </c>
      <c r="D126" s="187">
        <f t="shared" ref="D126:AA126" si="23">SUM(D123:D125)</f>
        <v>3964.2857000000004</v>
      </c>
      <c r="E126" s="187">
        <f t="shared" si="23"/>
        <v>193.54840000000002</v>
      </c>
      <c r="F126" s="187">
        <f t="shared" si="23"/>
        <v>133.33339999999998</v>
      </c>
      <c r="G126" s="187">
        <f t="shared" si="23"/>
        <v>225.80639999999994</v>
      </c>
      <c r="H126" s="187">
        <f t="shared" si="23"/>
        <v>199.99999999999909</v>
      </c>
      <c r="I126" s="187">
        <f t="shared" si="23"/>
        <v>2451.6129000000001</v>
      </c>
      <c r="J126" s="187">
        <f t="shared" si="23"/>
        <v>2387.0967000000019</v>
      </c>
      <c r="K126" s="187">
        <f t="shared" si="23"/>
        <v>2166.6667000000016</v>
      </c>
      <c r="L126" s="187">
        <f t="shared" si="23"/>
        <v>-419.35480000000098</v>
      </c>
      <c r="M126" s="187">
        <f t="shared" si="23"/>
        <v>1066.6666000000005</v>
      </c>
      <c r="N126" s="187">
        <f t="shared" si="23"/>
        <v>1451.6129000000001</v>
      </c>
      <c r="O126" s="187">
        <f t="shared" si="23"/>
        <v>1935.4838999999993</v>
      </c>
      <c r="P126" s="187">
        <f t="shared" si="23"/>
        <v>1964.2857000000004</v>
      </c>
      <c r="Q126" s="187">
        <f t="shared" si="23"/>
        <v>1161.2902999999988</v>
      </c>
      <c r="R126" s="187">
        <f t="shared" si="23"/>
        <v>1433.3333999999995</v>
      </c>
      <c r="S126" s="187">
        <f t="shared" si="23"/>
        <v>838.70969999999943</v>
      </c>
      <c r="T126" s="187">
        <f t="shared" si="23"/>
        <v>1100</v>
      </c>
      <c r="U126" s="187">
        <f t="shared" si="23"/>
        <v>2548.3870999999999</v>
      </c>
      <c r="V126" s="187">
        <f t="shared" si="23"/>
        <v>2516.1290000000008</v>
      </c>
      <c r="W126" s="187">
        <f t="shared" si="23"/>
        <v>2466.6667000000016</v>
      </c>
      <c r="X126" s="187">
        <f t="shared" si="23"/>
        <v>1612.9032000000007</v>
      </c>
      <c r="Y126" s="187">
        <f t="shared" si="23"/>
        <v>1433.3334000000013</v>
      </c>
      <c r="Z126" s="187">
        <f t="shared" si="23"/>
        <v>1709.6774000000005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2.64</v>
      </c>
      <c r="D129" s="188">
        <f>'PLR DET FIXED INPUT PG'!D129</f>
        <v>2.649</v>
      </c>
      <c r="E129" s="188">
        <f>'PLR DET FIXED INPUT PG'!E129</f>
        <v>2.629</v>
      </c>
      <c r="F129" s="188">
        <f>'PLR DET FIXED INPUT PG'!F129</f>
        <v>2.3969999999999998</v>
      </c>
      <c r="G129" s="188">
        <f>'PLR DET FIXED INPUT PG'!G129</f>
        <v>2.4340000000000002</v>
      </c>
      <c r="H129" s="188">
        <f>'PLR DET FIXED INPUT PG'!H129</f>
        <v>2.4849999999999999</v>
      </c>
      <c r="I129" s="188">
        <f>'PLR DET FIXED INPUT PG'!I129</f>
        <v>2.5249999999999999</v>
      </c>
      <c r="J129" s="188">
        <f>'PLR DET FIXED INPUT PG'!J129</f>
        <v>2.5630000000000002</v>
      </c>
      <c r="K129" s="188">
        <f>'PLR DET FIXED INPUT PG'!K129</f>
        <v>2.5680000000000001</v>
      </c>
      <c r="L129" s="188">
        <f>'PLR DET FIXED INPUT PG'!L129</f>
        <v>2.4870000000000001</v>
      </c>
      <c r="M129" s="188">
        <f>'PLR DET FIXED INPUT PG'!M129</f>
        <v>3.262</v>
      </c>
      <c r="N129" s="188">
        <f>'PLR DET FIXED INPUT PG'!N129</f>
        <v>3.4369999999999998</v>
      </c>
      <c r="O129" s="188">
        <f>'PLR DET FIXED INPUT PG'!O129</f>
        <v>3.5219999999999998</v>
      </c>
      <c r="P129" s="188">
        <f>'PLR DET FIXED INPUT PG'!P129</f>
        <v>3.4569999999999999</v>
      </c>
      <c r="Q129" s="188">
        <f>'PLR DET FIXED INPUT PG'!Q129</f>
        <v>3.3769999999999998</v>
      </c>
      <c r="R129" s="188">
        <f>'PLR DET FIXED INPUT PG'!R129</f>
        <v>2.98</v>
      </c>
      <c r="S129" s="188">
        <f>'PLR DET FIXED INPUT PG'!S129</f>
        <v>2.9750000000000001</v>
      </c>
      <c r="T129" s="188">
        <f>'PLR DET FIXED INPUT PG'!T129</f>
        <v>3.01</v>
      </c>
      <c r="U129" s="188">
        <f>'PLR DET FIXED INPUT PG'!U129</f>
        <v>3.052</v>
      </c>
      <c r="V129" s="188">
        <f>'PLR DET FIXED INPUT PG'!V129</f>
        <v>3.0939999999999999</v>
      </c>
      <c r="W129" s="188">
        <f>'PLR DET FIXED INPUT PG'!W129</f>
        <v>3.089</v>
      </c>
      <c r="X129" s="188">
        <f>'PLR DET FIXED INPUT PG'!X129</f>
        <v>3.1190000000000002</v>
      </c>
      <c r="Y129" s="188">
        <f>'PLR DET FIXED INPUT PG'!Y129</f>
        <v>3.6280000000000001</v>
      </c>
      <c r="Z129" s="188">
        <f>'PLR DET FIXED INPUT PG'!Z129</f>
        <v>3.7709999999999999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2.431</v>
      </c>
      <c r="D130" s="188">
        <f>'PLR DET FIXED INPUT PG'!D130</f>
        <v>2.468</v>
      </c>
      <c r="E130" s="188">
        <f>'PLR DET FIXED INPUT PG'!E130</f>
        <v>2.4710000000000001</v>
      </c>
      <c r="F130" s="188">
        <f>'PLR DET FIXED INPUT PG'!F130</f>
        <v>2.2759999999999998</v>
      </c>
      <c r="G130" s="188">
        <f>'PLR DET FIXED INPUT PG'!G130</f>
        <v>2.3260000000000001</v>
      </c>
      <c r="H130" s="188">
        <f>'PLR DET FIXED INPUT PG'!H130</f>
        <v>2.3839999999999999</v>
      </c>
      <c r="I130" s="188">
        <f>'PLR DET FIXED INPUT PG'!I130</f>
        <v>2.427</v>
      </c>
      <c r="J130" s="188">
        <f>'PLR DET FIXED INPUT PG'!J130</f>
        <v>2.472</v>
      </c>
      <c r="K130" s="188">
        <f>'PLR DET FIXED INPUT PG'!K130</f>
        <v>2.4769999999999999</v>
      </c>
      <c r="L130" s="188">
        <f>'PLR DET FIXED INPUT PG'!L130</f>
        <v>2.4990000000000001</v>
      </c>
      <c r="M130" s="188">
        <f>'PLR DET FIXED INPUT PG'!M130</f>
        <v>3.1520000000000001</v>
      </c>
      <c r="N130" s="188">
        <f>'PLR DET FIXED INPUT PG'!N130</f>
        <v>3.3220000000000001</v>
      </c>
      <c r="O130" s="188">
        <f>'PLR DET FIXED INPUT PG'!O130</f>
        <v>3.407</v>
      </c>
      <c r="P130" s="188">
        <f>'PLR DET FIXED INPUT PG'!P130</f>
        <v>3.3420000000000001</v>
      </c>
      <c r="Q130" s="188">
        <f>'PLR DET FIXED INPUT PG'!Q130</f>
        <v>3.2570000000000001</v>
      </c>
      <c r="R130" s="188">
        <f>'PLR DET FIXED INPUT PG'!R130</f>
        <v>2.867</v>
      </c>
      <c r="S130" s="188">
        <f>'PLR DET FIXED INPUT PG'!S130</f>
        <v>2.8679999999999999</v>
      </c>
      <c r="T130" s="188">
        <f>'PLR DET FIXED INPUT PG'!T130</f>
        <v>2.903</v>
      </c>
      <c r="U130" s="188">
        <f>'PLR DET FIXED INPUT PG'!U130</f>
        <v>2.9449999999999998</v>
      </c>
      <c r="V130" s="188">
        <f>'PLR DET FIXED INPUT PG'!V130</f>
        <v>2.9870000000000001</v>
      </c>
      <c r="W130" s="188">
        <f>'PLR DET FIXED INPUT PG'!W130</f>
        <v>2.9820000000000002</v>
      </c>
      <c r="X130" s="188">
        <f>'PLR DET FIXED INPUT PG'!X130</f>
        <v>3.012</v>
      </c>
      <c r="Y130" s="188">
        <f>'PLR DET FIXED INPUT PG'!Y130</f>
        <v>3.5209999999999999</v>
      </c>
      <c r="Z130" s="188">
        <f>'PLR DET FIXED INPUT PG'!Z130</f>
        <v>3.6640000000000001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0.20900000000000007</v>
      </c>
      <c r="D131" s="189">
        <f>'PLR DET FIXED INPUT PG'!D131</f>
        <v>0.18100000000000005</v>
      </c>
      <c r="E131" s="189">
        <f>'PLR DET FIXED INPUT PG'!E131</f>
        <v>0.15799999999999992</v>
      </c>
      <c r="F131" s="189">
        <f>'PLR DET FIXED INPUT PG'!F131</f>
        <v>0.121</v>
      </c>
      <c r="G131" s="189">
        <f>'PLR DET FIXED INPUT PG'!G131</f>
        <v>0.1080000000000001</v>
      </c>
      <c r="H131" s="189">
        <f>'PLR DET FIXED INPUT PG'!H131</f>
        <v>0.10099999999999998</v>
      </c>
      <c r="I131" s="189">
        <f>'PLR DET FIXED INPUT PG'!I131</f>
        <v>9.7999999999999865E-2</v>
      </c>
      <c r="J131" s="189">
        <f>'PLR DET FIXED INPUT PG'!J131</f>
        <v>9.1000000000000192E-2</v>
      </c>
      <c r="K131" s="189">
        <f>'PLR DET FIXED INPUT PG'!K131</f>
        <v>9.1000000000000192E-2</v>
      </c>
      <c r="L131" s="189">
        <f>'PLR DET FIXED INPUT PG'!L131</f>
        <v>-1.2000000000000011E-2</v>
      </c>
      <c r="M131" s="189">
        <f>'PLR DET FIXED INPUT PG'!M131</f>
        <v>0.11</v>
      </c>
      <c r="N131" s="189">
        <f>'PLR DET FIXED INPUT PG'!N131</f>
        <v>0.115</v>
      </c>
      <c r="O131" s="189">
        <f>'PLR DET FIXED INPUT PG'!O131</f>
        <v>0.115</v>
      </c>
      <c r="P131" s="189">
        <f>'PLR DET FIXED INPUT PG'!P131</f>
        <v>0.115</v>
      </c>
      <c r="Q131" s="189">
        <f>'PLR DET FIXED INPUT PG'!Q131</f>
        <v>0.12</v>
      </c>
      <c r="R131" s="189">
        <f>'PLR DET FIXED INPUT PG'!R131</f>
        <v>0.11299999999999999</v>
      </c>
      <c r="S131" s="189">
        <f>'PLR DET FIXED INPUT PG'!S131</f>
        <v>0.10700000000000021</v>
      </c>
      <c r="T131" s="189">
        <f>'PLR DET FIXED INPUT PG'!T131</f>
        <v>0.10699999999999976</v>
      </c>
      <c r="U131" s="189">
        <f>'PLR DET FIXED INPUT PG'!U131</f>
        <v>0.10700000000000021</v>
      </c>
      <c r="V131" s="189">
        <f>'PLR DET FIXED INPUT PG'!V131</f>
        <v>0.10699999999999976</v>
      </c>
      <c r="W131" s="189">
        <f>'PLR DET FIXED INPUT PG'!W131</f>
        <v>0.10699999999999976</v>
      </c>
      <c r="X131" s="189">
        <f>'PLR DET FIXED INPUT PG'!X131</f>
        <v>0.10700000000000021</v>
      </c>
      <c r="Y131" s="189">
        <f>'PLR DET FIXED INPUT PG'!Y131</f>
        <v>0.10700000000000021</v>
      </c>
      <c r="Z131" s="189">
        <f>'PLR DET FIXED INPUT PG'!Z131</f>
        <v>0.10699999999999976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-2823488</v>
      </c>
      <c r="D138" s="186">
        <f>'PLR DET FIXED INPUT PG'!D138+'PLR DET INDEX INPUT PG'!D138</f>
        <v>-2537911</v>
      </c>
      <c r="E138" s="186">
        <f>'PLR DET FIXED INPUT PG'!E138+'PLR DET INDEX INPUT PG'!E138</f>
        <v>-1980263</v>
      </c>
      <c r="F138" s="186">
        <f>'PLR DET FIXED INPUT PG'!F138+'PLR DET INDEX INPUT PG'!F138</f>
        <v>-439865</v>
      </c>
      <c r="G138" s="186">
        <f>'PLR DET FIXED INPUT PG'!G138+'PLR DET INDEX INPUT PG'!G138</f>
        <v>-460078</v>
      </c>
      <c r="H138" s="186">
        <f>'PLR DET FIXED INPUT PG'!H138+'PLR DET INDEX INPUT PG'!H138</f>
        <v>-897259</v>
      </c>
      <c r="I138" s="186">
        <f>'PLR DET FIXED INPUT PG'!I138+'PLR DET INDEX INPUT PG'!I138</f>
        <v>-986241</v>
      </c>
      <c r="J138" s="186">
        <f>'PLR DET FIXED INPUT PG'!J138+'PLR DET INDEX INPUT PG'!J138</f>
        <v>-1336974</v>
      </c>
      <c r="K138" s="186">
        <f>'PLR DET FIXED INPUT PG'!K138+'PLR DET INDEX INPUT PG'!K138</f>
        <v>-1287145</v>
      </c>
      <c r="L138" s="186">
        <f>'PLR DET FIXED INPUT PG'!L138+'PLR DET INDEX INPUT PG'!L138</f>
        <v>-1388386</v>
      </c>
      <c r="M138" s="186">
        <f>'PLR DET FIXED INPUT PG'!M138+'PLR DET INDEX INPUT PG'!M138</f>
        <v>-2819483</v>
      </c>
      <c r="N138" s="186">
        <f>'PLR DET FIXED INPUT PG'!N138+'PLR DET INDEX INPUT PG'!N138</f>
        <v>-2845882</v>
      </c>
      <c r="O138" s="186">
        <f>'PLR DET FIXED INPUT PG'!O138+'PLR DET INDEX INPUT PG'!O138</f>
        <v>-2820680</v>
      </c>
      <c r="P138" s="186">
        <f>'PLR DET FIXED INPUT PG'!P138+'PLR DET INDEX INPUT PG'!P138</f>
        <v>-2377325</v>
      </c>
      <c r="Q138" s="186">
        <f>'PLR DET FIXED INPUT PG'!Q138+'PLR DET INDEX INPUT PG'!Q138</f>
        <v>-2620347</v>
      </c>
      <c r="R138" s="186">
        <f>'PLR DET FIXED INPUT PG'!R138+'PLR DET INDEX INPUT PG'!R138</f>
        <v>14172</v>
      </c>
      <c r="S138" s="186">
        <f>'PLR DET FIXED INPUT PG'!S138+'PLR DET INDEX INPUT PG'!S138</f>
        <v>13842</v>
      </c>
      <c r="T138" s="186">
        <f>'PLR DET FIXED INPUT PG'!T138+'PLR DET INDEX INPUT PG'!T138</f>
        <v>18234</v>
      </c>
      <c r="U138" s="186">
        <f>'PLR DET FIXED INPUT PG'!U138+'PLR DET INDEX INPUT PG'!U138</f>
        <v>24796</v>
      </c>
      <c r="V138" s="186">
        <f>'PLR DET FIXED INPUT PG'!V138+'PLR DET INDEX INPUT PG'!V138</f>
        <v>30677</v>
      </c>
      <c r="W138" s="186">
        <f>'PLR DET FIXED INPUT PG'!W138+'PLR DET INDEX INPUT PG'!W138</f>
        <v>28826</v>
      </c>
      <c r="X138" s="186">
        <f>'PLR DET FIXED INPUT PG'!X138+'PLR DET INDEX INPUT PG'!X138</f>
        <v>33864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-26506489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11798169</v>
      </c>
      <c r="D139" s="186">
        <f>'PLR DET FIXED INPUT PG'!D139+'PLR DET INDEX INPUT PG'!D139</f>
        <v>8754469</v>
      </c>
      <c r="E139" s="186">
        <f>'PLR DET FIXED INPUT PG'!E139+'PLR DET INDEX INPUT PG'!E139</f>
        <v>1763759</v>
      </c>
      <c r="F139" s="186">
        <f>'PLR DET FIXED INPUT PG'!F139+'PLR DET INDEX INPUT PG'!F139</f>
        <v>209510</v>
      </c>
      <c r="G139" s="186">
        <f>'PLR DET FIXED INPUT PG'!G139+'PLR DET INDEX INPUT PG'!G139</f>
        <v>2207669</v>
      </c>
      <c r="H139" s="186">
        <f>'PLR DET FIXED INPUT PG'!H139+'PLR DET INDEX INPUT PG'!H139</f>
        <v>2840499</v>
      </c>
      <c r="I139" s="186">
        <f>'PLR DET FIXED INPUT PG'!I139+'PLR DET INDEX INPUT PG'!I139</f>
        <v>4616520</v>
      </c>
      <c r="J139" s="186">
        <f>'PLR DET FIXED INPUT PG'!J139+'PLR DET INDEX INPUT PG'!J139</f>
        <v>4275936</v>
      </c>
      <c r="K139" s="186">
        <f>'PLR DET FIXED INPUT PG'!K139+'PLR DET INDEX INPUT PG'!K139</f>
        <v>4785458</v>
      </c>
      <c r="L139" s="186">
        <f>'PLR DET FIXED INPUT PG'!L139+'PLR DET INDEX INPUT PG'!L139</f>
        <v>5133259</v>
      </c>
      <c r="M139" s="186">
        <f>'PLR DET FIXED INPUT PG'!M139+'PLR DET INDEX INPUT PG'!M139</f>
        <v>4853679</v>
      </c>
      <c r="N139" s="186">
        <f>'PLR DET FIXED INPUT PG'!N139+'PLR DET INDEX INPUT PG'!N139</f>
        <v>4968466</v>
      </c>
      <c r="O139" s="186">
        <f>'PLR DET FIXED INPUT PG'!O139+'PLR DET INDEX INPUT PG'!O139</f>
        <v>1992565</v>
      </c>
      <c r="P139" s="186">
        <f>'PLR DET FIXED INPUT PG'!P139+'PLR DET INDEX INPUT PG'!P139</f>
        <v>1351332</v>
      </c>
      <c r="Q139" s="186">
        <f>'PLR DET FIXED INPUT PG'!Q139+'PLR DET INDEX INPUT PG'!Q139</f>
        <v>1567594</v>
      </c>
      <c r="R139" s="186">
        <f>'PLR DET FIXED INPUT PG'!R139+'PLR DET INDEX INPUT PG'!R139</f>
        <v>222387</v>
      </c>
      <c r="S139" s="186">
        <f>'PLR DET FIXED INPUT PG'!S139+'PLR DET INDEX INPUT PG'!S139</f>
        <v>91587</v>
      </c>
      <c r="T139" s="186">
        <f>'PLR DET FIXED INPUT PG'!T139+'PLR DET INDEX INPUT PG'!T139</f>
        <v>116332</v>
      </c>
      <c r="U139" s="186">
        <f>'PLR DET FIXED INPUT PG'!U139+'PLR DET INDEX INPUT PG'!U139</f>
        <v>218426</v>
      </c>
      <c r="V139" s="186">
        <f>'PLR DET FIXED INPUT PG'!V139+'PLR DET INDEX INPUT PG'!V139</f>
        <v>204874</v>
      </c>
      <c r="W139" s="186">
        <f>'PLR DET FIXED INPUT PG'!W139+'PLR DET INDEX INPUT PG'!W139</f>
        <v>232058</v>
      </c>
      <c r="X139" s="186">
        <f>'PLR DET FIXED INPUT PG'!X139+'PLR DET INDEX INPUT PG'!X139</f>
        <v>228206</v>
      </c>
      <c r="Y139" s="186">
        <f>'PLR DET FIXED INPUT PG'!Y139+'PLR DET INDEX INPUT PG'!Y139</f>
        <v>1942710</v>
      </c>
      <c r="Z139" s="186">
        <f>'PLR DET FIXED INPUT PG'!Z139+'PLR DET INDEX INPUT PG'!Z139</f>
        <v>2148750</v>
      </c>
      <c r="AA139" s="186">
        <f>'PLR DET FIXED INPUT PG'!AA139</f>
        <v>66524214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8974681</v>
      </c>
      <c r="D140" s="193">
        <f t="shared" ref="D140:Z140" si="24">SUM(D138:D139)</f>
        <v>6216558</v>
      </c>
      <c r="E140" s="193">
        <f t="shared" si="24"/>
        <v>-216504</v>
      </c>
      <c r="F140" s="193">
        <f t="shared" si="24"/>
        <v>-230355</v>
      </c>
      <c r="G140" s="193">
        <f t="shared" si="24"/>
        <v>1747591</v>
      </c>
      <c r="H140" s="193">
        <f t="shared" si="24"/>
        <v>1943240</v>
      </c>
      <c r="I140" s="193">
        <f t="shared" si="24"/>
        <v>3630279</v>
      </c>
      <c r="J140" s="193">
        <f t="shared" si="24"/>
        <v>2938962</v>
      </c>
      <c r="K140" s="193">
        <f t="shared" si="24"/>
        <v>3498313</v>
      </c>
      <c r="L140" s="193">
        <f t="shared" si="24"/>
        <v>3744873</v>
      </c>
      <c r="M140" s="193">
        <f t="shared" si="24"/>
        <v>2034196</v>
      </c>
      <c r="N140" s="193">
        <f t="shared" si="24"/>
        <v>2122584</v>
      </c>
      <c r="O140" s="193">
        <f t="shared" si="24"/>
        <v>-828115</v>
      </c>
      <c r="P140" s="193">
        <f t="shared" si="24"/>
        <v>-1025993</v>
      </c>
      <c r="Q140" s="193">
        <f t="shared" si="24"/>
        <v>-1052753</v>
      </c>
      <c r="R140" s="193">
        <f t="shared" si="24"/>
        <v>236559</v>
      </c>
      <c r="S140" s="193">
        <f t="shared" si="24"/>
        <v>105429</v>
      </c>
      <c r="T140" s="193">
        <f t="shared" si="24"/>
        <v>134566</v>
      </c>
      <c r="U140" s="193">
        <f t="shared" si="24"/>
        <v>243222</v>
      </c>
      <c r="V140" s="193">
        <f t="shared" si="24"/>
        <v>235551</v>
      </c>
      <c r="W140" s="193">
        <f t="shared" si="24"/>
        <v>260884</v>
      </c>
      <c r="X140" s="193">
        <f t="shared" si="24"/>
        <v>262070</v>
      </c>
      <c r="Y140" s="193">
        <f t="shared" si="24"/>
        <v>1942710</v>
      </c>
      <c r="Z140" s="193">
        <f t="shared" si="24"/>
        <v>2148750</v>
      </c>
      <c r="AA140" s="194">
        <f>'PLR DET FIXED INPUT PG'!AA140</f>
        <v>40017725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9025397</v>
      </c>
      <c r="D141" s="186">
        <f>'PLR DET FIXED INPUT PG'!D141+'PLR DET INDEX INPUT PG'!D141</f>
        <v>6185872</v>
      </c>
      <c r="E141" s="186">
        <f>'PLR DET FIXED INPUT PG'!E141+'PLR DET INDEX INPUT PG'!E141</f>
        <v>-141286</v>
      </c>
      <c r="F141" s="186">
        <f>'PLR DET FIXED INPUT PG'!F141+'PLR DET INDEX INPUT PG'!F141</f>
        <v>-211035</v>
      </c>
      <c r="G141" s="186">
        <f>'PLR DET FIXED INPUT PG'!G141+'PLR DET INDEX INPUT PG'!G141</f>
        <v>1771745</v>
      </c>
      <c r="H141" s="186">
        <f>'PLR DET FIXED INPUT PG'!H141+'PLR DET INDEX INPUT PG'!H141</f>
        <v>1923233</v>
      </c>
      <c r="I141" s="186">
        <f>'PLR DET FIXED INPUT PG'!I141+'PLR DET INDEX INPUT PG'!I141</f>
        <v>3706219</v>
      </c>
      <c r="J141" s="186">
        <f>'PLR DET FIXED INPUT PG'!J141+'PLR DET INDEX INPUT PG'!J141</f>
        <v>3050880</v>
      </c>
      <c r="K141" s="186">
        <f>'PLR DET FIXED INPUT PG'!K141+'PLR DET INDEX INPUT PG'!K141</f>
        <v>3559829</v>
      </c>
      <c r="L141" s="186">
        <f>'PLR DET FIXED INPUT PG'!L141+'PLR DET INDEX INPUT PG'!L141</f>
        <v>3742381</v>
      </c>
      <c r="M141" s="186">
        <f>'PLR DET FIXED INPUT PG'!M141+'PLR DET INDEX INPUT PG'!M141</f>
        <v>2073904</v>
      </c>
      <c r="N141" s="186">
        <f>'PLR DET FIXED INPUT PG'!N141+'PLR DET INDEX INPUT PG'!N141</f>
        <v>2178708</v>
      </c>
      <c r="O141" s="186">
        <f>'PLR DET FIXED INPUT PG'!O141+'PLR DET INDEX INPUT PG'!O141</f>
        <v>-761442</v>
      </c>
      <c r="P141" s="186">
        <f>'PLR DET FIXED INPUT PG'!P141+'PLR DET INDEX INPUT PG'!P141</f>
        <v>-965340</v>
      </c>
      <c r="Q141" s="186">
        <f>'PLR DET FIXED INPUT PG'!Q141+'PLR DET INDEX INPUT PG'!Q141</f>
        <v>-1009222</v>
      </c>
      <c r="R141" s="186">
        <f>'PLR DET FIXED INPUT PG'!R141+'PLR DET INDEX INPUT PG'!R141</f>
        <v>258820</v>
      </c>
      <c r="S141" s="186">
        <f>'PLR DET FIXED INPUT PG'!S141+'PLR DET INDEX INPUT PG'!S141</f>
        <v>110834</v>
      </c>
      <c r="T141" s="186">
        <f>'PLR DET FIXED INPUT PG'!T141+'PLR DET INDEX INPUT PG'!T141</f>
        <v>147939</v>
      </c>
      <c r="U141" s="186">
        <f>'PLR DET FIXED INPUT PG'!U141+'PLR DET INDEX INPUT PG'!U141</f>
        <v>359475</v>
      </c>
      <c r="V141" s="186">
        <f>'PLR DET FIXED INPUT PG'!V141+'PLR DET INDEX INPUT PG'!V141</f>
        <v>382120</v>
      </c>
      <c r="W141" s="186">
        <f>'PLR DET FIXED INPUT PG'!W141+'PLR DET INDEX INPUT PG'!W141</f>
        <v>371089</v>
      </c>
      <c r="X141" s="186">
        <f>'PLR DET FIXED INPUT PG'!X141+'PLR DET INDEX INPUT PG'!X141</f>
        <v>313745</v>
      </c>
      <c r="Y141" s="186">
        <f>'PLR DET FIXED INPUT PG'!Y141+'PLR DET INDEX INPUT PG'!Y141</f>
        <v>1993950</v>
      </c>
      <c r="Z141" s="186">
        <f>'PLR DET FIXED INPUT PG'!Z141+'PLR DET INDEX INPUT PG'!Z141</f>
        <v>2220214</v>
      </c>
      <c r="AA141" s="186">
        <f>'PLR DET FIXED INPUT PG'!AA141</f>
        <v>41238367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-50716</v>
      </c>
      <c r="D142" s="187">
        <f t="shared" ref="D142:Z142" si="25">D140-D141</f>
        <v>30686</v>
      </c>
      <c r="E142" s="187">
        <f t="shared" si="25"/>
        <v>-75218</v>
      </c>
      <c r="F142" s="187">
        <f t="shared" si="25"/>
        <v>-19320</v>
      </c>
      <c r="G142" s="187">
        <f t="shared" si="25"/>
        <v>-24154</v>
      </c>
      <c r="H142" s="187">
        <f t="shared" si="25"/>
        <v>20007</v>
      </c>
      <c r="I142" s="187">
        <f t="shared" si="25"/>
        <v>-75940</v>
      </c>
      <c r="J142" s="187">
        <f t="shared" si="25"/>
        <v>-111918</v>
      </c>
      <c r="K142" s="187">
        <f t="shared" si="25"/>
        <v>-61516</v>
      </c>
      <c r="L142" s="187">
        <f t="shared" si="25"/>
        <v>2492</v>
      </c>
      <c r="M142" s="187">
        <f t="shared" si="25"/>
        <v>-39708</v>
      </c>
      <c r="N142" s="187">
        <f t="shared" si="25"/>
        <v>-56124</v>
      </c>
      <c r="O142" s="187">
        <f t="shared" si="25"/>
        <v>-66673</v>
      </c>
      <c r="P142" s="187">
        <f t="shared" si="25"/>
        <v>-60653</v>
      </c>
      <c r="Q142" s="187">
        <f t="shared" si="25"/>
        <v>-43531</v>
      </c>
      <c r="R142" s="187">
        <f t="shared" si="25"/>
        <v>-22261</v>
      </c>
      <c r="S142" s="187">
        <f t="shared" si="25"/>
        <v>-5405</v>
      </c>
      <c r="T142" s="187">
        <f t="shared" si="25"/>
        <v>-13373</v>
      </c>
      <c r="U142" s="187">
        <f t="shared" si="25"/>
        <v>-116253</v>
      </c>
      <c r="V142" s="187">
        <f t="shared" si="25"/>
        <v>-146569</v>
      </c>
      <c r="W142" s="187">
        <f t="shared" si="25"/>
        <v>-110205</v>
      </c>
      <c r="X142" s="187">
        <f t="shared" si="25"/>
        <v>-51675</v>
      </c>
      <c r="Y142" s="187">
        <f t="shared" si="25"/>
        <v>-51240</v>
      </c>
      <c r="Z142" s="187">
        <f t="shared" si="25"/>
        <v>-71464</v>
      </c>
      <c r="AA142" s="187">
        <f>'PLR DET FIXED INPUT PG'!AA142</f>
        <v>-1220642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H9" sqref="H9"/>
    </sheetView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21,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467221</v>
      </c>
      <c r="F9" s="68" t="s">
        <v>15</v>
      </c>
      <c r="I9" s="53">
        <f>O52+9500</f>
        <v>9544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274705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3008576.6032664902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4562658.5432664901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132261+4100+9500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428569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38652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467221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161592</v>
      </c>
      <c r="D33" s="64">
        <f>'SPEC REPORT DETAILS'!K10+'SPEC REPORT DETAILS'!K22+'SPEC REPORT DETAILS'!K34+'SPEC REPORT DETAILS'!K47</f>
        <v>145535</v>
      </c>
      <c r="E33" s="64">
        <f>'SPEC REPORT DETAILS'!L10+'SPEC REPORT DETAILS'!L22+'SPEC REPORT DETAILS'!L34+'SPEC REPORT DETAILS'!L47</f>
        <v>160739</v>
      </c>
      <c r="F33" s="64">
        <f>'SPEC REPORT DETAILS'!M10+'SPEC REPORT DETAILS'!M22+'SPEC REPORT DETAILS'!M34+'SPEC REPORT DETAILS'!M47</f>
        <v>-5538</v>
      </c>
      <c r="G33" s="64">
        <f>'SPEC REPORT DETAILS'!N10+'SPEC REPORT DETAILS'!N22+'SPEC REPORT DETAILS'!N34+'SPEC REPORT DETAILS'!N47</f>
        <v>-5720</v>
      </c>
      <c r="H33" s="64">
        <f>'SPEC REPORT DETAILS'!O10+'SPEC REPORT DETAILS'!O22+'SPEC REPORT DETAILS'!O34+'SPEC REPORT DETAILS'!O47</f>
        <v>-5523</v>
      </c>
      <c r="I33" s="64">
        <f>'SPEC REPORT DETAILS'!P10+'SPEC REPORT DETAILS'!P22+'SPEC REPORT DETAILS'!P34+'SPEC REPORT DETAILS'!P47</f>
        <v>-5694</v>
      </c>
      <c r="J33" s="64">
        <f>'SPEC REPORT DETAILS'!Q10+'SPEC REPORT DETAILS'!Q22+'SPEC REPORT DETAILS'!Q34+'SPEC REPORT DETAILS'!Q47</f>
        <v>-5682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-5655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-15794</v>
      </c>
      <c r="D35" s="64">
        <f>'SPEC BASIS'!D17</f>
        <v>-14224</v>
      </c>
      <c r="E35" s="64">
        <f>'SPEC BASIS'!E17</f>
        <v>-15710</v>
      </c>
      <c r="F35" s="64">
        <f>'SPEC BASIS'!F17</f>
        <v>11890</v>
      </c>
      <c r="G35" s="64">
        <f>'SPEC BASIS'!G17</f>
        <v>12283</v>
      </c>
      <c r="H35" s="64">
        <f>'SPEC BASIS'!H17</f>
        <v>11860</v>
      </c>
      <c r="I35" s="64">
        <f>'SPEC BASIS'!I17</f>
        <v>12228</v>
      </c>
      <c r="J35" s="64">
        <f>'SPEC BASIS'!J17</f>
        <v>12199</v>
      </c>
      <c r="K35" s="64">
        <f>'SPEC BASIS'!K17</f>
        <v>11778</v>
      </c>
      <c r="L35" s="64">
        <f>'SPEC BASIS'!L17</f>
        <v>12142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145798</v>
      </c>
      <c r="D36" s="55">
        <f t="shared" ref="D36:N36" si="1">SUM(D33:D35)</f>
        <v>131311</v>
      </c>
      <c r="E36" s="55">
        <f t="shared" si="1"/>
        <v>145029</v>
      </c>
      <c r="F36" s="55">
        <f t="shared" si="1"/>
        <v>6352</v>
      </c>
      <c r="G36" s="55">
        <f t="shared" si="1"/>
        <v>6563</v>
      </c>
      <c r="H36" s="55">
        <f t="shared" si="1"/>
        <v>6337</v>
      </c>
      <c r="I36" s="55">
        <f t="shared" si="1"/>
        <v>6534</v>
      </c>
      <c r="J36" s="55">
        <f t="shared" si="1"/>
        <v>6517</v>
      </c>
      <c r="K36" s="55">
        <f t="shared" si="1"/>
        <v>6293</v>
      </c>
      <c r="L36" s="55">
        <f t="shared" si="1"/>
        <v>6487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145784</v>
      </c>
      <c r="D37" s="215">
        <f>'SPEC BASIS'!D18+'SPEC SUM FIXED INPUT PG'!D28</f>
        <v>131299</v>
      </c>
      <c r="E37" s="215">
        <f>'SPEC BASIS'!E18+'SPEC SUM FIXED INPUT PG'!E28</f>
        <v>145016</v>
      </c>
      <c r="F37" s="215">
        <f>'SPEC BASIS'!F18+'SPEC SUM FIXED INPUT PG'!F28</f>
        <v>6352</v>
      </c>
      <c r="G37" s="215">
        <f>'SPEC BASIS'!G18+'SPEC SUM FIXED INPUT PG'!G28</f>
        <v>6562</v>
      </c>
      <c r="H37" s="215">
        <f>'SPEC BASIS'!H18+'SPEC SUM FIXED INPUT PG'!H28</f>
        <v>6336</v>
      </c>
      <c r="I37" s="215">
        <f>'SPEC BASIS'!I18+'SPEC SUM FIXED INPUT PG'!I28</f>
        <v>6533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6486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14</v>
      </c>
      <c r="D38" s="64">
        <f t="shared" ref="D38:N38" si="2">D36-D37</f>
        <v>12</v>
      </c>
      <c r="E38" s="64">
        <f t="shared" si="2"/>
        <v>13</v>
      </c>
      <c r="F38" s="64">
        <f t="shared" si="2"/>
        <v>0</v>
      </c>
      <c r="G38" s="64">
        <f t="shared" si="2"/>
        <v>1</v>
      </c>
      <c r="H38" s="64">
        <f t="shared" si="2"/>
        <v>1</v>
      </c>
      <c r="I38" s="64">
        <f t="shared" si="2"/>
        <v>1</v>
      </c>
      <c r="J38" s="64">
        <f t="shared" si="2"/>
        <v>0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428569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38652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467221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467177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44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 activeCell="B1" sqref="B1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21,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-5479</v>
      </c>
      <c r="K10" s="64">
        <f t="shared" si="0"/>
        <v>-4935</v>
      </c>
      <c r="L10" s="64">
        <f t="shared" si="0"/>
        <v>-5451</v>
      </c>
      <c r="M10" s="64">
        <f t="shared" si="0"/>
        <v>-52356</v>
      </c>
      <c r="N10" s="64">
        <f t="shared" si="0"/>
        <v>-54085</v>
      </c>
      <c r="O10" s="64">
        <f t="shared" si="0"/>
        <v>-52221</v>
      </c>
      <c r="P10" s="64">
        <f t="shared" si="0"/>
        <v>-53841</v>
      </c>
      <c r="Q10" s="64">
        <f t="shared" si="0"/>
        <v>-53717</v>
      </c>
      <c r="R10" s="64">
        <f t="shared" si="0"/>
        <v>-51862</v>
      </c>
      <c r="S10" s="64">
        <f t="shared" si="0"/>
        <v>-53465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-387412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-5479</v>
      </c>
      <c r="K12" s="55">
        <f>'SPEC DET FIXED INPUT PG'!D60</f>
        <v>-4935</v>
      </c>
      <c r="L12" s="55">
        <f>'SPEC DET FIXED INPUT PG'!E60</f>
        <v>-5451</v>
      </c>
      <c r="M12" s="55">
        <f>'SPEC DET FIXED INPUT PG'!F60</f>
        <v>-52356</v>
      </c>
      <c r="N12" s="55">
        <f>'SPEC DET FIXED INPUT PG'!G60</f>
        <v>-54085</v>
      </c>
      <c r="O12" s="55">
        <f>'SPEC DET FIXED INPUT PG'!H60</f>
        <v>-52221</v>
      </c>
      <c r="P12" s="55">
        <f>'SPEC DET FIXED INPUT PG'!I60</f>
        <v>-53841</v>
      </c>
      <c r="Q12" s="55">
        <f>'SPEC DET FIXED INPUT PG'!J60</f>
        <v>-53717</v>
      </c>
      <c r="R12" s="55">
        <f>'SPEC DET FIXED INPUT PG'!K60</f>
        <v>-51862</v>
      </c>
      <c r="S12" s="55">
        <f>'SPEC DET FIXED INPUT PG'!L60</f>
        <v>-53465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-387412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21551</v>
      </c>
      <c r="N22" s="64">
        <f t="shared" si="2"/>
        <v>22263</v>
      </c>
      <c r="O22" s="64">
        <f t="shared" si="2"/>
        <v>21496</v>
      </c>
      <c r="P22" s="64">
        <f t="shared" si="2"/>
        <v>22163</v>
      </c>
      <c r="Q22" s="64">
        <f t="shared" si="2"/>
        <v>22111</v>
      </c>
      <c r="R22" s="64">
        <f t="shared" si="2"/>
        <v>21348</v>
      </c>
      <c r="S22" s="64">
        <f t="shared" si="2"/>
        <v>22008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152940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21551</v>
      </c>
      <c r="N24" s="55">
        <f>'SPEC DET FIXED INPUT PG'!G100</f>
        <v>22263</v>
      </c>
      <c r="O24" s="55">
        <f>'SPEC DET FIXED INPUT PG'!H100</f>
        <v>21496</v>
      </c>
      <c r="P24" s="55">
        <f>'SPEC DET FIXED INPUT PG'!I100</f>
        <v>22163</v>
      </c>
      <c r="Q24" s="55">
        <f>'SPEC DET FIXED INPUT PG'!J100</f>
        <v>22111</v>
      </c>
      <c r="R24" s="55">
        <f>'SPEC DET FIXED INPUT PG'!K100</f>
        <v>21348</v>
      </c>
      <c r="S24" s="55">
        <f>'SPEC DET FIXED INPUT PG'!L100</f>
        <v>22008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152940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167071</v>
      </c>
      <c r="K34" s="64">
        <f t="shared" si="4"/>
        <v>150470</v>
      </c>
      <c r="L34" s="64">
        <f t="shared" si="4"/>
        <v>166190</v>
      </c>
      <c r="M34" s="64">
        <f t="shared" si="4"/>
        <v>25267</v>
      </c>
      <c r="N34" s="64">
        <f t="shared" si="4"/>
        <v>26102</v>
      </c>
      <c r="O34" s="64">
        <f t="shared" si="4"/>
        <v>25202</v>
      </c>
      <c r="P34" s="64">
        <f t="shared" si="4"/>
        <v>25984</v>
      </c>
      <c r="Q34" s="64">
        <f t="shared" si="4"/>
        <v>25924</v>
      </c>
      <c r="R34" s="53">
        <f t="shared" si="4"/>
        <v>25029</v>
      </c>
      <c r="S34" s="53">
        <f t="shared" si="4"/>
        <v>25802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663041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167071</v>
      </c>
      <c r="K36" s="55">
        <f>'SPEC DET FIXED INPUT PG'!D140</f>
        <v>150470</v>
      </c>
      <c r="L36" s="55">
        <f>'SPEC DET FIXED INPUT PG'!E140</f>
        <v>166190</v>
      </c>
      <c r="M36" s="55">
        <f>'SPEC DET FIXED INPUT PG'!F140</f>
        <v>25267</v>
      </c>
      <c r="N36" s="55">
        <f>'SPEC DET FIXED INPUT PG'!G140</f>
        <v>26102</v>
      </c>
      <c r="O36" s="55">
        <f>'SPEC DET FIXED INPUT PG'!H140</f>
        <v>25202</v>
      </c>
      <c r="P36" s="55">
        <f>'SPEC DET FIXED INPUT PG'!I140</f>
        <v>25984</v>
      </c>
      <c r="Q36" s="55">
        <f>'SPEC DET FIXED INPUT PG'!J140</f>
        <v>25924</v>
      </c>
      <c r="R36" s="55">
        <f>'SPEC DET FIXED INPUT PG'!K140</f>
        <v>25029</v>
      </c>
      <c r="S36" s="55">
        <f>'SPEC DET FIXED INPUT PG'!L140</f>
        <v>25802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663041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51047</v>
      </c>
      <c r="K46" s="64">
        <f t="shared" si="6"/>
        <v>32622</v>
      </c>
      <c r="L46" s="64">
        <f t="shared" si="6"/>
        <v>10434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94103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51047</v>
      </c>
      <c r="K48" s="55">
        <f>'SPEC DET FIXED INPUT PG'!D20</f>
        <v>32622</v>
      </c>
      <c r="L48" s="55">
        <f>'SPEC DET FIXED INPUT PG'!E20</f>
        <v>10434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94103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B3" sqref="B3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208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202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-15794</v>
      </c>
      <c r="D17" s="164">
        <v>-14224</v>
      </c>
      <c r="E17" s="164">
        <v>-15710</v>
      </c>
      <c r="F17" s="164">
        <v>11890</v>
      </c>
      <c r="G17" s="164">
        <v>12283</v>
      </c>
      <c r="H17" s="164">
        <v>11860</v>
      </c>
      <c r="I17" s="164">
        <v>12228</v>
      </c>
      <c r="J17" s="164">
        <v>12199</v>
      </c>
      <c r="K17" s="164">
        <v>11778</v>
      </c>
      <c r="L17" s="164">
        <v>12142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38652</v>
      </c>
    </row>
    <row r="18" spans="1:27" ht="11.25" customHeight="1" x14ac:dyDescent="0.2">
      <c r="A18" s="160" t="s">
        <v>2</v>
      </c>
      <c r="B18" s="157"/>
      <c r="C18" s="160">
        <v>-15792</v>
      </c>
      <c r="D18" s="160">
        <v>-14223</v>
      </c>
      <c r="E18" s="160">
        <v>-15709</v>
      </c>
      <c r="F18" s="160">
        <v>11889</v>
      </c>
      <c r="G18" s="160">
        <v>12282</v>
      </c>
      <c r="H18" s="160">
        <v>11859</v>
      </c>
      <c r="I18" s="160">
        <v>12227</v>
      </c>
      <c r="J18" s="160">
        <v>12198</v>
      </c>
      <c r="K18" s="160">
        <v>11777</v>
      </c>
      <c r="L18" s="160">
        <v>12141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38649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154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2821.6064000000001</v>
      </c>
      <c r="D6" s="125">
        <v>6659.7461000000003</v>
      </c>
      <c r="E6" s="125">
        <v>17437.392400000001</v>
      </c>
      <c r="F6" s="125">
        <v>2478.1698999999999</v>
      </c>
      <c r="G6" s="125">
        <v>3445.9117999999999</v>
      </c>
      <c r="H6" s="125">
        <v>6950.5882000000001</v>
      </c>
      <c r="I6" s="125">
        <v>-10814.971</v>
      </c>
      <c r="J6" s="125">
        <v>-16169.8097</v>
      </c>
      <c r="K6" s="125">
        <v>-11049.4118</v>
      </c>
      <c r="L6" s="125">
        <v>-6298.8742000000002</v>
      </c>
      <c r="M6" s="125">
        <v>889.70640000000003</v>
      </c>
      <c r="N6" s="125">
        <v>-1140.4344000000001</v>
      </c>
      <c r="O6" s="125">
        <v>-1817.886</v>
      </c>
      <c r="P6" s="125">
        <v>1849.1968999999999</v>
      </c>
      <c r="Q6" s="125">
        <v>4762.7914000000001</v>
      </c>
      <c r="R6" s="125">
        <v>-21.830100000000002</v>
      </c>
      <c r="S6" s="125">
        <v>8865.2667000000001</v>
      </c>
      <c r="T6" s="125">
        <v>2644.8699000000001</v>
      </c>
      <c r="U6" s="125">
        <v>-12328.3462</v>
      </c>
      <c r="V6" s="125">
        <v>-17102.5075</v>
      </c>
      <c r="W6" s="125">
        <v>-14521.830099999999</v>
      </c>
      <c r="X6" s="125">
        <v>-4876.7011000000002</v>
      </c>
      <c r="Y6" s="125">
        <v>-15700</v>
      </c>
      <c r="Z6" s="125">
        <v>-18967.741900000001</v>
      </c>
      <c r="AA6" s="121">
        <v>-3053.9110999999998</v>
      </c>
    </row>
    <row r="7" spans="1:27" s="121" customFormat="1" ht="11.25" customHeight="1" x14ac:dyDescent="0.15">
      <c r="A7" s="124" t="s">
        <v>98</v>
      </c>
      <c r="C7" s="125">
        <v>-1096.7419</v>
      </c>
      <c r="D7" s="125">
        <v>9928.5714000000007</v>
      </c>
      <c r="E7" s="125">
        <v>-15258.0645</v>
      </c>
      <c r="F7" s="125">
        <v>-5233.3333000000002</v>
      </c>
      <c r="G7" s="125">
        <v>-7096.7741999999998</v>
      </c>
      <c r="H7" s="125">
        <v>6833.3666999999996</v>
      </c>
      <c r="I7" s="125">
        <v>-26254</v>
      </c>
      <c r="J7" s="125">
        <v>-41411.2258</v>
      </c>
      <c r="K7" s="125">
        <v>-24064.799999999999</v>
      </c>
      <c r="L7" s="125">
        <v>-6516.1289999999999</v>
      </c>
      <c r="M7" s="125">
        <v>-11299.966700000001</v>
      </c>
      <c r="N7" s="125">
        <v>-14967.709699999999</v>
      </c>
      <c r="O7" s="125">
        <v>-17548.3871</v>
      </c>
      <c r="P7" s="125">
        <v>-17749.9643</v>
      </c>
      <c r="Q7" s="125">
        <v>-11129.0645</v>
      </c>
      <c r="R7" s="125">
        <v>-5533.3333000000002</v>
      </c>
      <c r="S7" s="125">
        <v>-903.19349999999997</v>
      </c>
      <c r="T7" s="125">
        <v>-3366.6667000000002</v>
      </c>
      <c r="U7" s="125">
        <v>-38448.967799999999</v>
      </c>
      <c r="V7" s="125">
        <v>-48577.967799999999</v>
      </c>
      <c r="W7" s="125">
        <v>-38196.433299999997</v>
      </c>
      <c r="X7" s="125">
        <v>-15451.6129</v>
      </c>
      <c r="Y7" s="125">
        <v>-16233.3333</v>
      </c>
      <c r="Z7" s="125">
        <v>-22258.0645</v>
      </c>
      <c r="AA7" s="121">
        <v>-15625.0535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21724.8645</v>
      </c>
      <c r="D10" s="36">
        <v>26588.317500000001</v>
      </c>
      <c r="E10" s="36">
        <v>12179.3279</v>
      </c>
      <c r="F10" s="36">
        <v>-7755.1634000000004</v>
      </c>
      <c r="G10" s="36">
        <v>6349.1376</v>
      </c>
      <c r="H10" s="36">
        <v>23783.954900000001</v>
      </c>
      <c r="I10" s="36">
        <v>-7068.9709999999977</v>
      </c>
      <c r="J10" s="36">
        <v>-27581.035499999998</v>
      </c>
      <c r="K10" s="36">
        <v>-5114.2117999999973</v>
      </c>
      <c r="L10" s="36">
        <v>17184.996800000001</v>
      </c>
      <c r="M10" s="36">
        <v>9589.7396999999983</v>
      </c>
      <c r="N10" s="36">
        <v>3891.8559000000005</v>
      </c>
      <c r="O10" s="36">
        <v>633.72690000000148</v>
      </c>
      <c r="P10" s="36">
        <v>4099.2325999999994</v>
      </c>
      <c r="Q10" s="36">
        <v>13633.7269</v>
      </c>
      <c r="R10" s="36">
        <v>-555.16340000000037</v>
      </c>
      <c r="S10" s="36">
        <v>12962.073199999999</v>
      </c>
      <c r="T10" s="36">
        <v>4278.2031999999999</v>
      </c>
      <c r="U10" s="36">
        <v>-45777.313999999998</v>
      </c>
      <c r="V10" s="36">
        <v>-60680.475299999991</v>
      </c>
      <c r="W10" s="36">
        <v>-47718.263399999996</v>
      </c>
      <c r="X10" s="36">
        <v>-15328.313999999998</v>
      </c>
      <c r="Y10" s="36">
        <v>-31933.333299999998</v>
      </c>
      <c r="Z10" s="37">
        <v>-41225.806400000001</v>
      </c>
      <c r="AA10" s="121">
        <v>-5733.7590999999993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2821.6064000000001</v>
      </c>
      <c r="D15" s="125">
        <v>6659.7461000000003</v>
      </c>
      <c r="E15" s="125">
        <v>17437.392400000001</v>
      </c>
      <c r="F15" s="125">
        <v>2478.1698999999999</v>
      </c>
      <c r="G15" s="125">
        <v>3445.9117999999999</v>
      </c>
      <c r="H15" s="125">
        <v>6950.5882000000001</v>
      </c>
      <c r="I15" s="125">
        <v>-10814.971</v>
      </c>
      <c r="J15" s="125">
        <v>-16169.8097</v>
      </c>
      <c r="K15" s="125">
        <v>-11049.4118</v>
      </c>
      <c r="L15" s="125">
        <v>-6298.8742000000002</v>
      </c>
      <c r="M15" s="125">
        <v>889.70640000000003</v>
      </c>
      <c r="N15" s="125">
        <v>-1140.4344000000001</v>
      </c>
      <c r="O15" s="125">
        <v>-1817.886</v>
      </c>
      <c r="P15" s="125">
        <v>1849.1968999999999</v>
      </c>
      <c r="Q15" s="125">
        <v>4762.7914000000001</v>
      </c>
      <c r="R15" s="125">
        <v>-21.830100000000002</v>
      </c>
      <c r="S15" s="125">
        <v>8865.2667000000001</v>
      </c>
      <c r="T15" s="125">
        <v>2644.8699000000001</v>
      </c>
      <c r="U15" s="125">
        <v>-12328.3462</v>
      </c>
      <c r="V15" s="125">
        <v>-17102.5075</v>
      </c>
      <c r="W15" s="125">
        <v>-14521.830099999999</v>
      </c>
      <c r="X15" s="125">
        <v>-4876.7011000000002</v>
      </c>
      <c r="Y15" s="125">
        <v>-15700</v>
      </c>
      <c r="Z15" s="125">
        <v>-18967.741900000001</v>
      </c>
      <c r="AA15" s="121">
        <v>-3053.9110999999998</v>
      </c>
    </row>
    <row r="16" spans="1:27" s="121" customFormat="1" ht="11.25" customHeight="1" x14ac:dyDescent="0.15">
      <c r="A16" s="124" t="s">
        <v>98</v>
      </c>
      <c r="C16" s="125">
        <v>-1096.7419</v>
      </c>
      <c r="D16" s="125">
        <v>9928.5714000000007</v>
      </c>
      <c r="E16" s="125">
        <v>-15258.0645</v>
      </c>
      <c r="F16" s="125">
        <v>-5233.3333000000002</v>
      </c>
      <c r="G16" s="125">
        <v>-7096.7741999999998</v>
      </c>
      <c r="H16" s="125">
        <v>6833.3666999999996</v>
      </c>
      <c r="I16" s="125">
        <v>-23000</v>
      </c>
      <c r="J16" s="125">
        <v>-38032.258099999999</v>
      </c>
      <c r="K16" s="125">
        <v>-20900</v>
      </c>
      <c r="L16" s="125">
        <v>-6516.1289999999999</v>
      </c>
      <c r="M16" s="125">
        <v>-11299.966700000001</v>
      </c>
      <c r="N16" s="125">
        <v>-14967.709699999999</v>
      </c>
      <c r="O16" s="125">
        <v>-17548.3871</v>
      </c>
      <c r="P16" s="125">
        <v>-17749.9643</v>
      </c>
      <c r="Q16" s="125">
        <v>-11129.0645</v>
      </c>
      <c r="R16" s="125">
        <v>-5533.3333000000002</v>
      </c>
      <c r="S16" s="125">
        <v>-903.19349999999997</v>
      </c>
      <c r="T16" s="125">
        <v>-3366.6667000000002</v>
      </c>
      <c r="U16" s="125">
        <v>-35161.3226</v>
      </c>
      <c r="V16" s="125">
        <v>-45290.3226</v>
      </c>
      <c r="W16" s="125">
        <v>-34900</v>
      </c>
      <c r="X16" s="125">
        <v>-15451.6129</v>
      </c>
      <c r="Y16" s="125">
        <v>-16233.3333</v>
      </c>
      <c r="Z16" s="125">
        <v>-22258.0645</v>
      </c>
      <c r="AA16" s="121">
        <v>-14798.6247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21724.8645</v>
      </c>
      <c r="D19" s="36">
        <v>26588.317500000001</v>
      </c>
      <c r="E19" s="36">
        <v>12179.3279</v>
      </c>
      <c r="F19" s="36">
        <v>-7755.1634000000004</v>
      </c>
      <c r="G19" s="36">
        <v>6349.1376</v>
      </c>
      <c r="H19" s="36">
        <v>23783.954900000001</v>
      </c>
      <c r="I19" s="36">
        <v>-3814.9709999999977</v>
      </c>
      <c r="J19" s="36">
        <v>-24202.067799999997</v>
      </c>
      <c r="K19" s="36">
        <v>-1949.4118000000017</v>
      </c>
      <c r="L19" s="36">
        <v>17184.996800000001</v>
      </c>
      <c r="M19" s="36">
        <v>9589.7396999999983</v>
      </c>
      <c r="N19" s="36">
        <v>3891.8559000000005</v>
      </c>
      <c r="O19" s="36">
        <v>633.72690000000148</v>
      </c>
      <c r="P19" s="36">
        <v>4099.2325999999994</v>
      </c>
      <c r="Q19" s="36">
        <v>13633.7269</v>
      </c>
      <c r="R19" s="36">
        <v>-555.16340000000037</v>
      </c>
      <c r="S19" s="36">
        <v>12962.073199999999</v>
      </c>
      <c r="T19" s="36">
        <v>4278.2031999999999</v>
      </c>
      <c r="U19" s="36">
        <v>-42489.668799999999</v>
      </c>
      <c r="V19" s="36">
        <v>-57392.830099999999</v>
      </c>
      <c r="W19" s="36">
        <v>-44421.830099999999</v>
      </c>
      <c r="X19" s="36">
        <v>-15328.313999999998</v>
      </c>
      <c r="Y19" s="36">
        <v>-31933.333299999998</v>
      </c>
      <c r="Z19" s="37">
        <v>-41225.806400000001</v>
      </c>
      <c r="AA19" s="121">
        <v>-4907.3303000000014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1724.8644999999997</v>
      </c>
      <c r="D22" s="36">
        <v>6588.317500000001</v>
      </c>
      <c r="E22" s="36">
        <v>0</v>
      </c>
      <c r="F22" s="36">
        <v>0</v>
      </c>
      <c r="G22" s="36">
        <v>0</v>
      </c>
      <c r="H22" s="36">
        <v>3783.9549000000006</v>
      </c>
      <c r="I22" s="36">
        <v>0</v>
      </c>
      <c r="J22" s="36">
        <v>-4202.0677999999971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-2489.6687999999995</v>
      </c>
      <c r="V22" s="36">
        <v>-17392.830099999999</v>
      </c>
      <c r="W22" s="36">
        <v>-4421.8300999999992</v>
      </c>
      <c r="X22" s="36">
        <v>0</v>
      </c>
      <c r="Y22" s="36">
        <v>0</v>
      </c>
      <c r="Z22" s="36">
        <v>-1225.8064000000013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182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205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197</v>
      </c>
      <c r="C8" s="25">
        <v>-25612.903200000001</v>
      </c>
      <c r="D8" s="25">
        <v>-17035.678599999999</v>
      </c>
      <c r="E8" s="25">
        <v>-6258.0322999999999</v>
      </c>
      <c r="F8" s="25">
        <v>-7000</v>
      </c>
      <c r="G8" s="25">
        <v>-6032.2581</v>
      </c>
      <c r="H8" s="25">
        <v>-7266.6666999999998</v>
      </c>
      <c r="I8" s="25">
        <v>-25032.2258</v>
      </c>
      <c r="J8" s="25">
        <v>-30387.0645</v>
      </c>
      <c r="K8" s="25">
        <v>-25266.666700000002</v>
      </c>
      <c r="L8" s="25">
        <v>-20516.129000000001</v>
      </c>
      <c r="M8" s="25">
        <v>-18066.633300000001</v>
      </c>
      <c r="N8" s="25">
        <v>-20096.7742</v>
      </c>
      <c r="O8" s="25">
        <v>-20774.2258</v>
      </c>
      <c r="P8" s="25">
        <v>-17107.142899999999</v>
      </c>
      <c r="Q8" s="25">
        <v>-14193.5484</v>
      </c>
      <c r="R8" s="25">
        <v>-9500</v>
      </c>
      <c r="S8" s="25">
        <v>-612.90319999999997</v>
      </c>
      <c r="T8" s="25">
        <v>-6833.3</v>
      </c>
      <c r="U8" s="25">
        <v>-21806.516100000001</v>
      </c>
      <c r="V8" s="25">
        <v>-26580.6774</v>
      </c>
      <c r="W8" s="25">
        <v>-24000</v>
      </c>
      <c r="X8" s="25">
        <v>-14354.870999999999</v>
      </c>
      <c r="Y8" s="25">
        <v>-15700</v>
      </c>
      <c r="Z8" s="25">
        <v>-18967.741900000001</v>
      </c>
    </row>
    <row r="9" spans="1:27" ht="11.25" customHeight="1" x14ac:dyDescent="0.15">
      <c r="A9" s="221" t="s">
        <v>198</v>
      </c>
      <c r="C9" s="26">
        <v>2821.6064000000006</v>
      </c>
      <c r="D9" s="26">
        <v>6659.7461000000003</v>
      </c>
      <c r="E9" s="26">
        <v>17437.392400000001</v>
      </c>
      <c r="F9" s="26">
        <v>2478.1699000000008</v>
      </c>
      <c r="G9" s="26">
        <v>3445.9118000000008</v>
      </c>
      <c r="H9" s="26">
        <v>6950.5881000000008</v>
      </c>
      <c r="I9" s="26">
        <v>-10814.971</v>
      </c>
      <c r="J9" s="26">
        <v>-16169.8097</v>
      </c>
      <c r="K9" s="26">
        <v>-11049.411900000001</v>
      </c>
      <c r="L9" s="26">
        <v>-6298.8742000000002</v>
      </c>
      <c r="M9" s="26">
        <v>889.70650000000023</v>
      </c>
      <c r="N9" s="26">
        <v>-1140.4343999999983</v>
      </c>
      <c r="O9" s="26">
        <v>-1817.8859999999986</v>
      </c>
      <c r="P9" s="26">
        <v>1849.1969000000026</v>
      </c>
      <c r="Q9" s="26">
        <v>4762.7914000000019</v>
      </c>
      <c r="R9" s="26">
        <v>-21.83009999999922</v>
      </c>
      <c r="S9" s="26">
        <v>8865.2667000000001</v>
      </c>
      <c r="T9" s="26">
        <v>2644.8699000000006</v>
      </c>
      <c r="U9" s="26">
        <v>-12328.3462</v>
      </c>
      <c r="V9" s="26">
        <v>-17102.5075</v>
      </c>
      <c r="W9" s="26">
        <v>-14521.830099999999</v>
      </c>
      <c r="X9" s="26">
        <v>-4876.7010999999984</v>
      </c>
      <c r="Y9" s="26">
        <v>-15700</v>
      </c>
      <c r="Z9" s="26">
        <v>-18967.741900000001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199</v>
      </c>
      <c r="C13" s="25">
        <v>-21096.741900000001</v>
      </c>
      <c r="D13" s="25">
        <v>-10071.428599999999</v>
      </c>
      <c r="E13" s="25">
        <v>-258.06450000000001</v>
      </c>
      <c r="F13" s="25">
        <v>-233.33330000000001</v>
      </c>
      <c r="G13" s="25">
        <v>-2096.7741999999998</v>
      </c>
      <c r="H13" s="25">
        <v>-8166.6333000000004</v>
      </c>
      <c r="I13" s="25">
        <v>-43000</v>
      </c>
      <c r="J13" s="25">
        <v>-63032.258099999999</v>
      </c>
      <c r="K13" s="25">
        <v>-45900</v>
      </c>
      <c r="L13" s="25">
        <v>-31516.129000000001</v>
      </c>
      <c r="M13" s="25">
        <v>-16299.966700000001</v>
      </c>
      <c r="N13" s="25">
        <v>-19967.709699999999</v>
      </c>
      <c r="O13" s="25">
        <v>-22548.3871</v>
      </c>
      <c r="P13" s="25">
        <v>-17749.9643</v>
      </c>
      <c r="Q13" s="25">
        <v>-11129.0645</v>
      </c>
      <c r="R13" s="25">
        <v>-10533.3333</v>
      </c>
      <c r="S13" s="25">
        <v>-5903.1935000000003</v>
      </c>
      <c r="T13" s="25">
        <v>-8366.6666999999998</v>
      </c>
      <c r="U13" s="25">
        <v>-40161.3226</v>
      </c>
      <c r="V13" s="25">
        <v>-50290.3226</v>
      </c>
      <c r="W13" s="25">
        <v>-39900</v>
      </c>
      <c r="X13" s="25">
        <v>-20451.6129</v>
      </c>
      <c r="Y13" s="25">
        <v>-16233.3333</v>
      </c>
      <c r="Z13" s="25">
        <v>-22258.0645</v>
      </c>
    </row>
    <row r="14" spans="1:27" ht="11.25" customHeight="1" thickBot="1" x14ac:dyDescent="0.2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201</v>
      </c>
      <c r="C15" s="26">
        <v>18903.258099999999</v>
      </c>
      <c r="D15" s="26">
        <v>19928.571400000001</v>
      </c>
      <c r="E15" s="26">
        <v>-5258.0645000000004</v>
      </c>
      <c r="F15" s="26">
        <v>-10233.3333</v>
      </c>
      <c r="G15" s="26">
        <v>2903.2258000000002</v>
      </c>
      <c r="H15" s="26">
        <v>16833.366699999999</v>
      </c>
      <c r="I15" s="26">
        <v>7000</v>
      </c>
      <c r="J15" s="26">
        <v>-8032.2580999999991</v>
      </c>
      <c r="K15" s="26">
        <v>9100</v>
      </c>
      <c r="L15" s="26">
        <v>23483.870999999999</v>
      </c>
      <c r="M15" s="26">
        <v>8700.0332999999991</v>
      </c>
      <c r="N15" s="26">
        <v>5032.2903000000006</v>
      </c>
      <c r="O15" s="26">
        <v>2451.6129000000001</v>
      </c>
      <c r="P15" s="26">
        <v>2250.0357000000004</v>
      </c>
      <c r="Q15" s="26">
        <v>8870.9354999999996</v>
      </c>
      <c r="R15" s="26">
        <v>-533.33330000000024</v>
      </c>
      <c r="S15" s="26">
        <v>4096.8064999999997</v>
      </c>
      <c r="T15" s="26">
        <v>1633.3333000000002</v>
      </c>
      <c r="U15" s="26">
        <v>-30161.3226</v>
      </c>
      <c r="V15" s="26">
        <v>-40290.3226</v>
      </c>
      <c r="W15" s="26">
        <v>-29900</v>
      </c>
      <c r="X15" s="26">
        <v>-10451.6129</v>
      </c>
      <c r="Y15" s="26">
        <v>-16233.3333</v>
      </c>
      <c r="Z15" s="26">
        <v>-22258.0645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21724.8645</v>
      </c>
      <c r="D19" s="29">
        <v>26588.317500000001</v>
      </c>
      <c r="E19" s="29">
        <v>12179.3279</v>
      </c>
      <c r="F19" s="29">
        <v>-7755.1633999999995</v>
      </c>
      <c r="G19" s="29">
        <v>6349.1376000000009</v>
      </c>
      <c r="H19" s="29">
        <v>23783.9548</v>
      </c>
      <c r="I19" s="29">
        <v>-3814.9709999999995</v>
      </c>
      <c r="J19" s="29">
        <v>-24202.067799999997</v>
      </c>
      <c r="K19" s="29">
        <v>-1949.411900000001</v>
      </c>
      <c r="L19" s="29">
        <v>17184.996800000001</v>
      </c>
      <c r="M19" s="29">
        <v>9589.7397999999994</v>
      </c>
      <c r="N19" s="29">
        <v>3891.8559000000023</v>
      </c>
      <c r="O19" s="29">
        <v>633.72690000000148</v>
      </c>
      <c r="P19" s="29">
        <v>4099.232600000003</v>
      </c>
      <c r="Q19" s="29">
        <v>13633.726900000001</v>
      </c>
      <c r="R19" s="29">
        <v>-555.16339999999946</v>
      </c>
      <c r="S19" s="29">
        <v>12962.073199999999</v>
      </c>
      <c r="T19" s="29">
        <v>4278.2032000000008</v>
      </c>
      <c r="U19" s="29">
        <v>-42489.668799999999</v>
      </c>
      <c r="V19" s="29">
        <v>-57392.830099999999</v>
      </c>
      <c r="W19" s="29">
        <v>-44421.830099999999</v>
      </c>
      <c r="X19" s="29">
        <v>-15328.313999999998</v>
      </c>
      <c r="Y19" s="29">
        <v>-31933.333299999998</v>
      </c>
      <c r="Z19" s="1">
        <v>-41225.806400000001</v>
      </c>
    </row>
    <row r="21" spans="1:27" ht="11.25" customHeight="1" x14ac:dyDescent="0.15">
      <c r="A21" s="25" t="s">
        <v>202</v>
      </c>
      <c r="C21" s="25">
        <v>10466.799999999999</v>
      </c>
      <c r="D21" s="25">
        <v>19231.1747</v>
      </c>
      <c r="E21" s="25">
        <v>10243.8441</v>
      </c>
      <c r="F21" s="25">
        <v>-8455.1635000000006</v>
      </c>
      <c r="G21" s="25">
        <v>5703.9763000000003</v>
      </c>
      <c r="H21" s="25">
        <v>23450.621500000001</v>
      </c>
      <c r="I21" s="25">
        <v>-7137.5515999999998</v>
      </c>
      <c r="J21" s="25">
        <v>-27266.583900000001</v>
      </c>
      <c r="K21" s="25">
        <v>-4949.4117999999999</v>
      </c>
      <c r="L21" s="25">
        <v>17862.416099999999</v>
      </c>
      <c r="M21" s="25">
        <v>7656.4063999999998</v>
      </c>
      <c r="N21" s="25">
        <v>1440.2429999999999</v>
      </c>
      <c r="O21" s="25">
        <v>-2463.0473000000002</v>
      </c>
      <c r="P21" s="25">
        <v>813.51829999999995</v>
      </c>
      <c r="Q21" s="25">
        <v>11536.9527</v>
      </c>
      <c r="R21" s="25">
        <v>-2855.1635000000001</v>
      </c>
      <c r="S21" s="25">
        <v>12058.847299999999</v>
      </c>
      <c r="T21" s="25">
        <v>2544.8699000000001</v>
      </c>
      <c r="U21" s="25">
        <v>-45909.023699999998</v>
      </c>
      <c r="V21" s="25">
        <v>-60747.668799999999</v>
      </c>
      <c r="W21" s="25">
        <v>-47821.830099999999</v>
      </c>
      <c r="X21" s="25">
        <v>-17747.668799999999</v>
      </c>
      <c r="Y21" s="25">
        <v>-34300</v>
      </c>
      <c r="Z21" s="25">
        <v>-43903.2258</v>
      </c>
    </row>
    <row r="22" spans="1:27" ht="11.25" customHeight="1" x14ac:dyDescent="0.15">
      <c r="A22" s="25" t="s">
        <v>0</v>
      </c>
      <c r="C22" s="2">
        <v>11258.0645</v>
      </c>
      <c r="D22" s="2">
        <v>7357.1428000000014</v>
      </c>
      <c r="E22" s="2">
        <v>1935.4838</v>
      </c>
      <c r="F22" s="2">
        <v>700.00010000000111</v>
      </c>
      <c r="G22" s="2">
        <v>645.16130000000067</v>
      </c>
      <c r="H22" s="2">
        <v>333.33329999999842</v>
      </c>
      <c r="I22" s="2">
        <v>3322.5806000000002</v>
      </c>
      <c r="J22" s="2">
        <v>3064.5161000000044</v>
      </c>
      <c r="K22" s="2">
        <v>2999.9998999999989</v>
      </c>
      <c r="L22" s="2">
        <v>-677.41929999999775</v>
      </c>
      <c r="M22" s="2">
        <v>1933.3333999999995</v>
      </c>
      <c r="N22" s="2">
        <v>2451.6129000000024</v>
      </c>
      <c r="O22" s="2">
        <v>3096.7742000000017</v>
      </c>
      <c r="P22" s="2">
        <v>3285.7143000000033</v>
      </c>
      <c r="Q22" s="2">
        <v>2096.7742000000017</v>
      </c>
      <c r="R22" s="2">
        <v>2300.0001000000007</v>
      </c>
      <c r="S22" s="2">
        <v>903.22589999999946</v>
      </c>
      <c r="T22" s="2">
        <v>1733.3333000000007</v>
      </c>
      <c r="U22" s="2">
        <v>3419.3548999999985</v>
      </c>
      <c r="V22" s="2">
        <v>3354.8387000000002</v>
      </c>
      <c r="W22" s="2">
        <v>3400</v>
      </c>
      <c r="X22" s="2">
        <v>2419.354800000001</v>
      </c>
      <c r="Y22" s="2">
        <v>2366.6667000000016</v>
      </c>
      <c r="Z22" s="2">
        <v>2677.4193999999989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-5195256</v>
      </c>
      <c r="D25" s="25">
        <v>-4462052</v>
      </c>
      <c r="E25" s="25">
        <v>-3877263</v>
      </c>
      <c r="F25" s="25">
        <v>-2396306</v>
      </c>
      <c r="G25" s="25">
        <v>-2812260</v>
      </c>
      <c r="H25" s="25">
        <v>-3223170</v>
      </c>
      <c r="I25" s="25">
        <v>-3910997</v>
      </c>
      <c r="J25" s="25">
        <v>-4203836</v>
      </c>
      <c r="K25" s="25">
        <v>-4052247</v>
      </c>
      <c r="L25" s="25">
        <v>-4346461</v>
      </c>
      <c r="M25" s="25">
        <v>-5324577</v>
      </c>
      <c r="N25" s="25">
        <v>-5191662</v>
      </c>
      <c r="O25" s="25">
        <v>-5063279</v>
      </c>
      <c r="P25" s="25">
        <v>-4455037</v>
      </c>
      <c r="Q25" s="25">
        <v>-5002383</v>
      </c>
      <c r="R25" s="25">
        <v>58433</v>
      </c>
      <c r="S25" s="25">
        <v>56044</v>
      </c>
      <c r="T25" s="25">
        <v>73371</v>
      </c>
      <c r="U25" s="25">
        <v>100043</v>
      </c>
      <c r="V25" s="25">
        <v>122153</v>
      </c>
      <c r="W25" s="25">
        <v>115087</v>
      </c>
      <c r="X25" s="25">
        <v>135724</v>
      </c>
      <c r="Y25" s="25">
        <v>0</v>
      </c>
      <c r="Z25" s="25">
        <v>0</v>
      </c>
      <c r="AA25" s="25">
        <v>-62855931</v>
      </c>
    </row>
    <row r="26" spans="1:27" ht="11.25" customHeight="1" thickBot="1" x14ac:dyDescent="0.2">
      <c r="A26" s="25" t="s">
        <v>203</v>
      </c>
      <c r="C26" s="25">
        <v>15027040</v>
      </c>
      <c r="D26" s="25">
        <v>11321178</v>
      </c>
      <c r="E26" s="25">
        <v>4260103</v>
      </c>
      <c r="F26" s="25">
        <v>1800090</v>
      </c>
      <c r="G26" s="25">
        <v>2355567</v>
      </c>
      <c r="H26" s="25">
        <v>4268735</v>
      </c>
      <c r="I26" s="25">
        <v>6005374</v>
      </c>
      <c r="J26" s="25">
        <v>5605279</v>
      </c>
      <c r="K26" s="25">
        <v>6134682</v>
      </c>
      <c r="L26" s="25">
        <v>6643589</v>
      </c>
      <c r="M26" s="25">
        <v>6242041</v>
      </c>
      <c r="N26" s="25">
        <v>6239771</v>
      </c>
      <c r="O26" s="25">
        <v>2339068</v>
      </c>
      <c r="P26" s="25">
        <v>1614094</v>
      </c>
      <c r="Q26" s="25">
        <v>1844239</v>
      </c>
      <c r="R26" s="25">
        <v>204852</v>
      </c>
      <c r="S26" s="25">
        <v>100871</v>
      </c>
      <c r="T26" s="25">
        <v>240827</v>
      </c>
      <c r="U26" s="25">
        <v>324410</v>
      </c>
      <c r="V26" s="25">
        <v>317038</v>
      </c>
      <c r="W26" s="25">
        <v>371618</v>
      </c>
      <c r="X26" s="25">
        <v>383830</v>
      </c>
      <c r="Y26" s="25">
        <v>2175254</v>
      </c>
      <c r="Z26" s="25">
        <v>2469368</v>
      </c>
      <c r="AA26" s="25">
        <v>88288918</v>
      </c>
    </row>
    <row r="27" spans="1:27" ht="11.25" customHeight="1" thickBot="1" x14ac:dyDescent="0.2">
      <c r="A27" s="28" t="s">
        <v>146</v>
      </c>
      <c r="B27" s="29"/>
      <c r="C27" s="29">
        <v>9831784</v>
      </c>
      <c r="D27" s="29">
        <v>6859126</v>
      </c>
      <c r="E27" s="29">
        <v>382840</v>
      </c>
      <c r="F27" s="29">
        <v>-596216</v>
      </c>
      <c r="G27" s="29">
        <v>-456693</v>
      </c>
      <c r="H27" s="29">
        <v>1045565</v>
      </c>
      <c r="I27" s="29">
        <v>2094377</v>
      </c>
      <c r="J27" s="29">
        <v>1401443</v>
      </c>
      <c r="K27" s="29">
        <v>2082435</v>
      </c>
      <c r="L27" s="29">
        <v>2297128</v>
      </c>
      <c r="M27" s="29">
        <v>917464</v>
      </c>
      <c r="N27" s="29">
        <v>1048109</v>
      </c>
      <c r="O27" s="29">
        <v>-2724211</v>
      </c>
      <c r="P27" s="29">
        <v>-2840943</v>
      </c>
      <c r="Q27" s="29">
        <v>-3158144</v>
      </c>
      <c r="R27" s="29">
        <v>263285</v>
      </c>
      <c r="S27" s="29">
        <v>156915</v>
      </c>
      <c r="T27" s="29">
        <v>314198</v>
      </c>
      <c r="U27" s="29">
        <v>424453</v>
      </c>
      <c r="V27" s="29">
        <v>439191</v>
      </c>
      <c r="W27" s="29">
        <v>486705</v>
      </c>
      <c r="X27" s="29">
        <v>519554</v>
      </c>
      <c r="Y27" s="29">
        <v>2175254</v>
      </c>
      <c r="Z27" s="29">
        <v>2469368</v>
      </c>
      <c r="AA27" s="1">
        <v>25432987</v>
      </c>
    </row>
    <row r="28" spans="1:27" ht="11.25" customHeight="1" x14ac:dyDescent="0.15">
      <c r="A28" s="25" t="s">
        <v>2</v>
      </c>
      <c r="C28" s="25">
        <v>9767397</v>
      </c>
      <c r="D28" s="25">
        <v>6764336</v>
      </c>
      <c r="E28" s="25">
        <v>340674</v>
      </c>
      <c r="F28" s="25">
        <v>-561850</v>
      </c>
      <c r="G28" s="25">
        <v>-485941</v>
      </c>
      <c r="H28" s="25">
        <v>965420</v>
      </c>
      <c r="I28" s="25">
        <v>2089431</v>
      </c>
      <c r="J28" s="25">
        <v>1451903</v>
      </c>
      <c r="K28" s="25">
        <v>2070873</v>
      </c>
      <c r="L28" s="25">
        <v>2275304</v>
      </c>
      <c r="M28" s="25">
        <v>898495</v>
      </c>
      <c r="N28" s="25">
        <v>1045460</v>
      </c>
      <c r="O28" s="25">
        <v>-2707195</v>
      </c>
      <c r="P28" s="25">
        <v>-2840420</v>
      </c>
      <c r="Q28" s="25">
        <v>-3191992</v>
      </c>
      <c r="R28" s="25">
        <v>272795</v>
      </c>
      <c r="S28" s="25">
        <v>120271</v>
      </c>
      <c r="T28" s="25">
        <v>307515</v>
      </c>
      <c r="U28" s="25">
        <v>566968</v>
      </c>
      <c r="V28" s="25">
        <v>626481</v>
      </c>
      <c r="W28" s="25">
        <v>627399</v>
      </c>
      <c r="X28" s="25">
        <v>572800</v>
      </c>
      <c r="Y28" s="25">
        <v>2275011</v>
      </c>
      <c r="Z28" s="25">
        <v>2600610</v>
      </c>
      <c r="AA28" s="25">
        <v>25851745</v>
      </c>
    </row>
    <row r="29" spans="1:27" ht="11.25" customHeight="1" x14ac:dyDescent="0.15">
      <c r="A29" s="25" t="s">
        <v>0</v>
      </c>
      <c r="C29" s="2">
        <v>64387</v>
      </c>
      <c r="D29" s="2">
        <v>94790</v>
      </c>
      <c r="E29" s="2">
        <v>42166</v>
      </c>
      <c r="F29" s="2">
        <v>-34366</v>
      </c>
      <c r="G29" s="2">
        <v>29248</v>
      </c>
      <c r="H29" s="2">
        <v>80145</v>
      </c>
      <c r="I29" s="2">
        <v>4946</v>
      </c>
      <c r="J29" s="2">
        <v>-50460</v>
      </c>
      <c r="K29" s="2">
        <v>11562</v>
      </c>
      <c r="L29" s="2">
        <v>21824</v>
      </c>
      <c r="M29" s="2">
        <v>18969</v>
      </c>
      <c r="N29" s="2">
        <v>2649</v>
      </c>
      <c r="O29" s="2">
        <v>-17016</v>
      </c>
      <c r="P29" s="2">
        <v>-523</v>
      </c>
      <c r="Q29" s="2">
        <v>33848</v>
      </c>
      <c r="R29" s="2">
        <v>-9510</v>
      </c>
      <c r="S29" s="2">
        <v>36644</v>
      </c>
      <c r="T29" s="2">
        <v>6683</v>
      </c>
      <c r="U29" s="2">
        <v>-142515</v>
      </c>
      <c r="V29" s="2">
        <v>-187290</v>
      </c>
      <c r="W29" s="2">
        <v>-140694</v>
      </c>
      <c r="X29" s="2">
        <v>-53246</v>
      </c>
      <c r="Y29" s="2">
        <v>-99757</v>
      </c>
      <c r="Z29" s="2">
        <v>-131242</v>
      </c>
      <c r="AA29" s="2">
        <v>-418758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196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201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202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-328259</v>
      </c>
      <c r="D25" s="25">
        <v>-295641</v>
      </c>
      <c r="E25" s="25">
        <v>-326527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-950427</v>
      </c>
    </row>
    <row r="26" spans="1:27" ht="11.25" customHeight="1" thickBot="1" x14ac:dyDescent="0.2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-328259</v>
      </c>
      <c r="D27" s="29">
        <v>-295641</v>
      </c>
      <c r="E27" s="29">
        <v>-326527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-950427</v>
      </c>
    </row>
    <row r="28" spans="1:27" ht="11.25" customHeight="1" x14ac:dyDescent="0.15">
      <c r="A28" s="25" t="s">
        <v>2</v>
      </c>
      <c r="C28" s="25">
        <v>-328227</v>
      </c>
      <c r="D28" s="25">
        <v>-295614</v>
      </c>
      <c r="E28" s="25">
        <v>-326497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-950338</v>
      </c>
    </row>
    <row r="29" spans="1:27" ht="11.25" customHeight="1" x14ac:dyDescent="0.15">
      <c r="A29" s="25" t="s">
        <v>0</v>
      </c>
      <c r="C29" s="2">
        <v>-32</v>
      </c>
      <c r="D29" s="2">
        <v>-27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209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201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202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161592</v>
      </c>
      <c r="D25" s="25">
        <v>145535</v>
      </c>
      <c r="E25" s="25">
        <v>160739</v>
      </c>
      <c r="F25" s="25">
        <v>-5538</v>
      </c>
      <c r="G25" s="25">
        <v>-5721</v>
      </c>
      <c r="H25" s="25">
        <v>-5523</v>
      </c>
      <c r="I25" s="25">
        <v>-5695</v>
      </c>
      <c r="J25" s="25">
        <v>-5682</v>
      </c>
      <c r="K25" s="25">
        <v>-5486</v>
      </c>
      <c r="L25" s="25">
        <v>-5655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428566</v>
      </c>
    </row>
    <row r="26" spans="1:27" ht="11.25" customHeight="1" x14ac:dyDescent="0.15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161592</v>
      </c>
      <c r="D27" s="29">
        <v>145535</v>
      </c>
      <c r="E27" s="29">
        <v>160739</v>
      </c>
      <c r="F27" s="29">
        <v>-5538</v>
      </c>
      <c r="G27" s="29">
        <v>-5721</v>
      </c>
      <c r="H27" s="29">
        <v>-5523</v>
      </c>
      <c r="I27" s="29">
        <v>-5695</v>
      </c>
      <c r="J27" s="29">
        <v>-5682</v>
      </c>
      <c r="K27" s="29">
        <v>-5486</v>
      </c>
      <c r="L27" s="29">
        <v>-5655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428566</v>
      </c>
    </row>
    <row r="28" spans="1:27" ht="11.25" customHeight="1" x14ac:dyDescent="0.15">
      <c r="A28" s="25" t="s">
        <v>2</v>
      </c>
      <c r="C28" s="25">
        <v>161576</v>
      </c>
      <c r="D28" s="25">
        <v>145522</v>
      </c>
      <c r="E28" s="25">
        <v>160725</v>
      </c>
      <c r="F28" s="25">
        <v>-5537</v>
      </c>
      <c r="G28" s="25">
        <v>-5720</v>
      </c>
      <c r="H28" s="25">
        <v>-5523</v>
      </c>
      <c r="I28" s="25">
        <v>-5694</v>
      </c>
      <c r="J28" s="25">
        <v>-5681</v>
      </c>
      <c r="K28" s="25">
        <v>-5485</v>
      </c>
      <c r="L28" s="25">
        <v>-5655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428528</v>
      </c>
    </row>
    <row r="29" spans="1:27" ht="11.25" customHeight="1" x14ac:dyDescent="0.15">
      <c r="A29" s="25" t="s">
        <v>0</v>
      </c>
      <c r="C29" s="2">
        <v>16</v>
      </c>
      <c r="D29" s="2">
        <v>13</v>
      </c>
      <c r="E29" s="2">
        <v>14</v>
      </c>
      <c r="F29" s="2">
        <v>-1</v>
      </c>
      <c r="G29" s="2">
        <v>-1</v>
      </c>
      <c r="H29" s="2">
        <v>0</v>
      </c>
      <c r="I29" s="2">
        <v>-1</v>
      </c>
      <c r="J29" s="2">
        <v>-1</v>
      </c>
      <c r="K29" s="2">
        <v>-1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38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207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201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202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204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192</v>
      </c>
      <c r="C28" s="186">
        <v>-25612.903200000001</v>
      </c>
      <c r="D28" s="186">
        <v>-17035.678599999999</v>
      </c>
      <c r="E28" s="186">
        <v>-6258.0322999999999</v>
      </c>
      <c r="F28" s="186">
        <v>-7000</v>
      </c>
      <c r="G28" s="186">
        <v>-6032.2581</v>
      </c>
      <c r="H28" s="186">
        <v>-7266.6666999999998</v>
      </c>
      <c r="I28" s="186">
        <v>-25032.2258</v>
      </c>
      <c r="J28" s="186">
        <v>-30387.0645</v>
      </c>
      <c r="K28" s="186">
        <v>-25266.666700000002</v>
      </c>
      <c r="L28" s="186">
        <v>-20516.129000000001</v>
      </c>
      <c r="M28" s="186">
        <v>-18066.633300000001</v>
      </c>
      <c r="N28" s="186">
        <v>-20096.7742</v>
      </c>
      <c r="O28" s="186">
        <v>-20774.2258</v>
      </c>
      <c r="P28" s="186">
        <v>-17107.142899999999</v>
      </c>
      <c r="Q28" s="186">
        <v>-14193.5484</v>
      </c>
      <c r="R28" s="186">
        <v>-9500</v>
      </c>
      <c r="S28" s="186">
        <v>-612.90319999999997</v>
      </c>
      <c r="T28" s="186">
        <v>-6833.3</v>
      </c>
      <c r="U28" s="186">
        <v>-21806.516100000001</v>
      </c>
      <c r="V28" s="186">
        <v>-26580.6774</v>
      </c>
      <c r="W28" s="186">
        <v>-24000</v>
      </c>
      <c r="X28" s="186">
        <v>-14354.870999999999</v>
      </c>
      <c r="Y28" s="186">
        <v>-15700</v>
      </c>
      <c r="Z28" s="186">
        <v>-18967.741900000001</v>
      </c>
      <c r="AA28" s="186">
        <v>-399001.95909999998</v>
      </c>
    </row>
    <row r="29" spans="1:27" ht="11.25" customHeight="1" x14ac:dyDescent="0.2">
      <c r="A29" s="185" t="s">
        <v>193</v>
      </c>
      <c r="C29" s="187">
        <v>7560.6913999999961</v>
      </c>
      <c r="D29" s="187">
        <v>16137.915999999997</v>
      </c>
      <c r="E29" s="187">
        <v>26915.562299999998</v>
      </c>
      <c r="F29" s="187">
        <v>7217.2548000000006</v>
      </c>
      <c r="G29" s="187">
        <v>8184.9967000000006</v>
      </c>
      <c r="H29" s="187">
        <v>6950.5881000000008</v>
      </c>
      <c r="I29" s="187">
        <v>-10814.971</v>
      </c>
      <c r="J29" s="187">
        <v>-16169.8097</v>
      </c>
      <c r="K29" s="187">
        <v>-11049.411900000001</v>
      </c>
      <c r="L29" s="187">
        <v>-6298.8742000000002</v>
      </c>
      <c r="M29" s="187">
        <v>-3849.3785000000007</v>
      </c>
      <c r="N29" s="187">
        <v>-5879.5193999999992</v>
      </c>
      <c r="O29" s="187">
        <v>-6556.9709999999995</v>
      </c>
      <c r="P29" s="187">
        <v>-2889.8880999999983</v>
      </c>
      <c r="Q29" s="187">
        <v>23.70640000000094</v>
      </c>
      <c r="R29" s="187">
        <v>-9500</v>
      </c>
      <c r="S29" s="187">
        <v>-612.90319999999997</v>
      </c>
      <c r="T29" s="187">
        <v>-6833.3</v>
      </c>
      <c r="U29" s="187">
        <v>-21806.516100000001</v>
      </c>
      <c r="V29" s="187">
        <v>-26580.6774</v>
      </c>
      <c r="W29" s="187">
        <v>-24000</v>
      </c>
      <c r="X29" s="187">
        <v>-14354.870999999999</v>
      </c>
      <c r="Y29" s="187">
        <v>-15700</v>
      </c>
      <c r="Z29" s="187">
        <v>-18967.741900000001</v>
      </c>
      <c r="AA29" s="187">
        <v>-128874.1177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2821.6064999999962</v>
      </c>
      <c r="D34" s="193">
        <v>6659.7460999999967</v>
      </c>
      <c r="E34" s="193">
        <v>17437.392399999997</v>
      </c>
      <c r="F34" s="193">
        <v>2478.1699000000008</v>
      </c>
      <c r="G34" s="193">
        <v>3445.9118000000008</v>
      </c>
      <c r="H34" s="193">
        <v>6950.5881000000008</v>
      </c>
      <c r="I34" s="193">
        <v>-10814.971</v>
      </c>
      <c r="J34" s="193">
        <v>-16169.8097</v>
      </c>
      <c r="K34" s="193">
        <v>-11049.411900000001</v>
      </c>
      <c r="L34" s="193">
        <v>-6298.8742000000002</v>
      </c>
      <c r="M34" s="193">
        <v>889.70639999999912</v>
      </c>
      <c r="N34" s="193">
        <v>-1140.4344999999994</v>
      </c>
      <c r="O34" s="193">
        <v>-1817.8860999999997</v>
      </c>
      <c r="P34" s="193">
        <v>1849.1968000000015</v>
      </c>
      <c r="Q34" s="193">
        <v>4762.7913000000008</v>
      </c>
      <c r="R34" s="193">
        <v>-21.83009999999922</v>
      </c>
      <c r="S34" s="193">
        <v>8865.2667000000001</v>
      </c>
      <c r="T34" s="193">
        <v>2644.8699000000006</v>
      </c>
      <c r="U34" s="193">
        <v>-12328.3462</v>
      </c>
      <c r="V34" s="193">
        <v>-17102.5075</v>
      </c>
      <c r="W34" s="193">
        <v>-14521.830099999999</v>
      </c>
      <c r="X34" s="193">
        <v>-4876.7010999999984</v>
      </c>
      <c r="Y34" s="193">
        <v>-15700</v>
      </c>
      <c r="Z34" s="193">
        <v>-18967.741900000001</v>
      </c>
      <c r="AA34" s="194">
        <v>-72005.098400000003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192</v>
      </c>
      <c r="C38" s="186">
        <v>-30000</v>
      </c>
      <c r="D38" s="186">
        <v>-20428.5357</v>
      </c>
      <c r="E38" s="186">
        <v>-7999.9677000000001</v>
      </c>
      <c r="F38" s="186">
        <v>-7566.6666999999998</v>
      </c>
      <c r="G38" s="186">
        <v>-6451.6129000000001</v>
      </c>
      <c r="H38" s="186">
        <v>-7400</v>
      </c>
      <c r="I38" s="186">
        <v>-25903.193500000001</v>
      </c>
      <c r="J38" s="186">
        <v>-31064.483899999999</v>
      </c>
      <c r="K38" s="186">
        <v>-26100</v>
      </c>
      <c r="L38" s="186">
        <v>-20258.0645</v>
      </c>
      <c r="M38" s="186">
        <v>-18933.3</v>
      </c>
      <c r="N38" s="186">
        <v>-21096.7742</v>
      </c>
      <c r="O38" s="186">
        <v>-21935.516100000001</v>
      </c>
      <c r="P38" s="186">
        <v>-18428.571400000001</v>
      </c>
      <c r="Q38" s="186">
        <v>-15129.032300000001</v>
      </c>
      <c r="R38" s="186">
        <v>-10366.6667</v>
      </c>
      <c r="S38" s="186">
        <v>-677.4194</v>
      </c>
      <c r="T38" s="186">
        <v>-7466.6333000000004</v>
      </c>
      <c r="U38" s="186">
        <v>-22677.483899999999</v>
      </c>
      <c r="V38" s="186">
        <v>-27419.3871</v>
      </c>
      <c r="W38" s="186">
        <v>-24933.333299999998</v>
      </c>
      <c r="X38" s="186">
        <v>-15161.3226</v>
      </c>
      <c r="Y38" s="186">
        <v>-16633.333299999998</v>
      </c>
      <c r="Z38" s="186">
        <v>-19935.483899999999</v>
      </c>
      <c r="AA38" s="186">
        <v>-423966.78240000003</v>
      </c>
    </row>
    <row r="39" spans="1:27" ht="11.25" customHeight="1" x14ac:dyDescent="0.2">
      <c r="A39" s="185" t="s">
        <v>194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193</v>
      </c>
      <c r="C40" s="187">
        <v>-1565.4903000000031</v>
      </c>
      <c r="D40" s="187">
        <v>3266.8889999999956</v>
      </c>
      <c r="E40" s="187">
        <v>15695.456999999995</v>
      </c>
      <c r="F40" s="187">
        <v>1911.503200000001</v>
      </c>
      <c r="G40" s="187">
        <v>3026.5570000000007</v>
      </c>
      <c r="H40" s="187">
        <v>6817.2548000000006</v>
      </c>
      <c r="I40" s="187">
        <v>-11685.938700000001</v>
      </c>
      <c r="J40" s="187">
        <v>-16847.229099999997</v>
      </c>
      <c r="K40" s="187">
        <v>-11882.745199999999</v>
      </c>
      <c r="L40" s="187">
        <v>-6040.8096999999998</v>
      </c>
      <c r="M40" s="187">
        <v>23.039700000001176</v>
      </c>
      <c r="N40" s="187">
        <v>-2140.4344999999994</v>
      </c>
      <c r="O40" s="187">
        <v>-2979.1764000000003</v>
      </c>
      <c r="P40" s="187">
        <v>527.76829999999973</v>
      </c>
      <c r="Q40" s="187">
        <v>3827.3073999999997</v>
      </c>
      <c r="R40" s="187">
        <v>-888.49679999999898</v>
      </c>
      <c r="S40" s="187">
        <v>8800.7505000000001</v>
      </c>
      <c r="T40" s="187">
        <v>2011.5366000000004</v>
      </c>
      <c r="U40" s="187">
        <v>-13199.313999999998</v>
      </c>
      <c r="V40" s="187">
        <v>-17941.217199999999</v>
      </c>
      <c r="W40" s="187">
        <v>-15455.163399999998</v>
      </c>
      <c r="X40" s="187">
        <v>-5683.1526999999987</v>
      </c>
      <c r="Y40" s="187">
        <v>-16633.333299999998</v>
      </c>
      <c r="Z40" s="187">
        <v>-19935.483899999999</v>
      </c>
      <c r="AA40" s="187">
        <v>-96969.92170000005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4387.0967999999993</v>
      </c>
      <c r="D44" s="186">
        <v>3392.8571000000011</v>
      </c>
      <c r="E44" s="186">
        <v>1741.9354000000003</v>
      </c>
      <c r="F44" s="186">
        <v>566.66669999999976</v>
      </c>
      <c r="G44" s="186">
        <v>419.35480000000007</v>
      </c>
      <c r="H44" s="186">
        <v>133.33330000000024</v>
      </c>
      <c r="I44" s="186">
        <v>870.96770000000106</v>
      </c>
      <c r="J44" s="186">
        <v>677.41939999999886</v>
      </c>
      <c r="K44" s="186">
        <v>833.33329999999842</v>
      </c>
      <c r="L44" s="186">
        <v>-258.06450000000041</v>
      </c>
      <c r="M44" s="186">
        <v>866.66669999999795</v>
      </c>
      <c r="N44" s="186">
        <v>1000</v>
      </c>
      <c r="O44" s="186">
        <v>1161.2903000000006</v>
      </c>
      <c r="P44" s="186">
        <v>1321.4285000000018</v>
      </c>
      <c r="Q44" s="186">
        <v>935.48390000000109</v>
      </c>
      <c r="R44" s="186">
        <v>866.66669999999976</v>
      </c>
      <c r="S44" s="186">
        <v>64.516200000000026</v>
      </c>
      <c r="T44" s="186">
        <v>633.33330000000024</v>
      </c>
      <c r="U44" s="186">
        <v>870.96779999999853</v>
      </c>
      <c r="V44" s="186">
        <v>838.70969999999943</v>
      </c>
      <c r="W44" s="186">
        <v>933.33329999999842</v>
      </c>
      <c r="X44" s="186">
        <v>806.45160000000033</v>
      </c>
      <c r="Y44" s="186">
        <v>933.33329999999842</v>
      </c>
      <c r="Z44" s="186">
        <v>967.74199999999837</v>
      </c>
      <c r="AA44" s="186">
        <v>24964.823300000047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4387.0967999999993</v>
      </c>
      <c r="D46" s="187">
        <v>3392.8571000000011</v>
      </c>
      <c r="E46" s="187">
        <v>1741.9354000000003</v>
      </c>
      <c r="F46" s="187">
        <v>566.66669999999976</v>
      </c>
      <c r="G46" s="187">
        <v>419.35480000000007</v>
      </c>
      <c r="H46" s="187">
        <v>133.33330000000024</v>
      </c>
      <c r="I46" s="187">
        <v>870.96770000000106</v>
      </c>
      <c r="J46" s="187">
        <v>677.41939999999886</v>
      </c>
      <c r="K46" s="187">
        <v>833.33329999999842</v>
      </c>
      <c r="L46" s="187">
        <v>-258.06450000000041</v>
      </c>
      <c r="M46" s="187">
        <v>866.66669999999795</v>
      </c>
      <c r="N46" s="187">
        <v>1000</v>
      </c>
      <c r="O46" s="187">
        <v>1161.2903000000006</v>
      </c>
      <c r="P46" s="187">
        <v>1321.4285000000018</v>
      </c>
      <c r="Q46" s="187">
        <v>935.48390000000109</v>
      </c>
      <c r="R46" s="187">
        <v>866.66669999999976</v>
      </c>
      <c r="S46" s="187">
        <v>64.516200000000026</v>
      </c>
      <c r="T46" s="187">
        <v>633.33330000000024</v>
      </c>
      <c r="U46" s="187">
        <v>870.96779999999853</v>
      </c>
      <c r="V46" s="187">
        <v>838.70969999999943</v>
      </c>
      <c r="W46" s="187">
        <v>933.33329999999842</v>
      </c>
      <c r="X46" s="187">
        <v>806.45160000000033</v>
      </c>
      <c r="Y46" s="187">
        <v>933.33329999999842</v>
      </c>
      <c r="Z46" s="187">
        <v>967.74199999999837</v>
      </c>
      <c r="AA46" s="187">
        <v>24964.823300000047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-1355328</v>
      </c>
      <c r="D58" s="186">
        <v>-1312707</v>
      </c>
      <c r="E58" s="186">
        <v>-1474286</v>
      </c>
      <c r="F58" s="186">
        <v>-907497</v>
      </c>
      <c r="G58" s="186">
        <v>-927731</v>
      </c>
      <c r="H58" s="186">
        <v>-965382</v>
      </c>
      <c r="I58" s="186">
        <v>-977876</v>
      </c>
      <c r="J58" s="186">
        <v>-961092</v>
      </c>
      <c r="K58" s="186">
        <v>-925114</v>
      </c>
      <c r="L58" s="186">
        <v>-988380</v>
      </c>
      <c r="M58" s="186">
        <v>-1307294</v>
      </c>
      <c r="N58" s="186">
        <v>-1233127</v>
      </c>
      <c r="O58" s="186">
        <v>-1182411</v>
      </c>
      <c r="P58" s="186">
        <v>-1093001</v>
      </c>
      <c r="Q58" s="186">
        <v>-1249569</v>
      </c>
      <c r="R58" s="186">
        <v>21587</v>
      </c>
      <c r="S58" s="186">
        <v>20346</v>
      </c>
      <c r="T58" s="186">
        <v>28487</v>
      </c>
      <c r="U58" s="186">
        <v>42090</v>
      </c>
      <c r="V58" s="186">
        <v>52771</v>
      </c>
      <c r="W58" s="186">
        <v>49022</v>
      </c>
      <c r="X58" s="186">
        <v>59354</v>
      </c>
      <c r="Y58" s="186">
        <v>0</v>
      </c>
      <c r="Z58" s="186">
        <v>0</v>
      </c>
      <c r="AA58" s="186">
        <v>-16587138</v>
      </c>
    </row>
    <row r="59" spans="1:27" ht="11.25" customHeight="1" thickBot="1" x14ac:dyDescent="0.25">
      <c r="A59" s="185" t="s">
        <v>195</v>
      </c>
      <c r="C59" s="186">
        <v>3228872</v>
      </c>
      <c r="D59" s="186">
        <v>2566709</v>
      </c>
      <c r="E59" s="186">
        <v>2496344</v>
      </c>
      <c r="F59" s="186">
        <v>1590580</v>
      </c>
      <c r="G59" s="186">
        <v>147898</v>
      </c>
      <c r="H59" s="186">
        <v>1428237</v>
      </c>
      <c r="I59" s="186">
        <v>1388854</v>
      </c>
      <c r="J59" s="186">
        <v>1329343</v>
      </c>
      <c r="K59" s="186">
        <v>1349223</v>
      </c>
      <c r="L59" s="186">
        <v>1510330</v>
      </c>
      <c r="M59" s="186">
        <v>1388363</v>
      </c>
      <c r="N59" s="186">
        <v>1271304</v>
      </c>
      <c r="O59" s="186">
        <v>346503</v>
      </c>
      <c r="P59" s="186">
        <v>262762</v>
      </c>
      <c r="Q59" s="186">
        <v>276645</v>
      </c>
      <c r="R59" s="186">
        <v>-17535</v>
      </c>
      <c r="S59" s="186">
        <v>9284</v>
      </c>
      <c r="T59" s="186">
        <v>124495</v>
      </c>
      <c r="U59" s="186">
        <v>105984</v>
      </c>
      <c r="V59" s="186">
        <v>112164</v>
      </c>
      <c r="W59" s="186">
        <v>139560</v>
      </c>
      <c r="X59" s="186">
        <v>155624</v>
      </c>
      <c r="Y59" s="186">
        <v>232544</v>
      </c>
      <c r="Z59" s="186">
        <v>320618</v>
      </c>
      <c r="AA59" s="186">
        <v>21764705</v>
      </c>
    </row>
    <row r="60" spans="1:27" ht="11.25" customHeight="1" thickBot="1" x14ac:dyDescent="0.25">
      <c r="A60" s="191" t="s">
        <v>146</v>
      </c>
      <c r="B60" s="192"/>
      <c r="C60" s="193">
        <v>1873544</v>
      </c>
      <c r="D60" s="193">
        <v>1254002</v>
      </c>
      <c r="E60" s="193">
        <v>1022058</v>
      </c>
      <c r="F60" s="193">
        <v>683083</v>
      </c>
      <c r="G60" s="193">
        <v>-779833</v>
      </c>
      <c r="H60" s="193">
        <v>462855</v>
      </c>
      <c r="I60" s="193">
        <v>410978</v>
      </c>
      <c r="J60" s="193">
        <v>368251</v>
      </c>
      <c r="K60" s="193">
        <v>424109</v>
      </c>
      <c r="L60" s="193">
        <v>521950</v>
      </c>
      <c r="M60" s="193">
        <v>81069</v>
      </c>
      <c r="N60" s="193">
        <v>38177</v>
      </c>
      <c r="O60" s="193">
        <v>-835908</v>
      </c>
      <c r="P60" s="193">
        <v>-830239</v>
      </c>
      <c r="Q60" s="193">
        <v>-972924</v>
      </c>
      <c r="R60" s="193">
        <v>4052</v>
      </c>
      <c r="S60" s="193">
        <v>29630</v>
      </c>
      <c r="T60" s="193">
        <v>152982</v>
      </c>
      <c r="U60" s="193">
        <v>148074</v>
      </c>
      <c r="V60" s="193">
        <v>164935</v>
      </c>
      <c r="W60" s="193">
        <v>188582</v>
      </c>
      <c r="X60" s="193">
        <v>214978</v>
      </c>
      <c r="Y60" s="193">
        <v>232544</v>
      </c>
      <c r="Z60" s="193">
        <v>320618</v>
      </c>
      <c r="AA60" s="194">
        <v>5177567</v>
      </c>
    </row>
    <row r="61" spans="1:27" ht="11.25" customHeight="1" x14ac:dyDescent="0.2">
      <c r="A61" s="185" t="s">
        <v>2</v>
      </c>
      <c r="C61" s="186">
        <v>1882203</v>
      </c>
      <c r="D61" s="186">
        <v>1237250</v>
      </c>
      <c r="E61" s="186">
        <v>950838</v>
      </c>
      <c r="F61" s="186">
        <v>675742</v>
      </c>
      <c r="G61" s="186">
        <v>-790349</v>
      </c>
      <c r="H61" s="186">
        <v>441158</v>
      </c>
      <c r="I61" s="186">
        <v>449161</v>
      </c>
      <c r="J61" s="186">
        <v>416438</v>
      </c>
      <c r="K61" s="186">
        <v>456894</v>
      </c>
      <c r="L61" s="186">
        <v>520684</v>
      </c>
      <c r="M61" s="186">
        <v>80905</v>
      </c>
      <c r="N61" s="186">
        <v>44944</v>
      </c>
      <c r="O61" s="186">
        <v>-826254</v>
      </c>
      <c r="P61" s="186">
        <v>-831743</v>
      </c>
      <c r="Q61" s="186">
        <v>-985692</v>
      </c>
      <c r="R61" s="186">
        <v>6890</v>
      </c>
      <c r="S61" s="186">
        <v>2152</v>
      </c>
      <c r="T61" s="186">
        <v>146954</v>
      </c>
      <c r="U61" s="186">
        <v>188754</v>
      </c>
      <c r="V61" s="186">
        <v>219994</v>
      </c>
      <c r="W61" s="186">
        <v>234246</v>
      </c>
      <c r="X61" s="186">
        <v>232137</v>
      </c>
      <c r="Y61" s="186">
        <v>281061</v>
      </c>
      <c r="Z61" s="186">
        <v>380396</v>
      </c>
      <c r="AA61" s="186">
        <v>5414763</v>
      </c>
    </row>
    <row r="62" spans="1:27" ht="11.25" customHeight="1" x14ac:dyDescent="0.2">
      <c r="A62" s="185" t="s">
        <v>0</v>
      </c>
      <c r="C62" s="187">
        <v>-8659</v>
      </c>
      <c r="D62" s="187">
        <v>16752</v>
      </c>
      <c r="E62" s="187">
        <v>71220</v>
      </c>
      <c r="F62" s="187">
        <v>7341</v>
      </c>
      <c r="G62" s="187">
        <v>10516</v>
      </c>
      <c r="H62" s="187">
        <v>21697</v>
      </c>
      <c r="I62" s="187">
        <v>-38183</v>
      </c>
      <c r="J62" s="187">
        <v>-48187</v>
      </c>
      <c r="K62" s="187">
        <v>-32785</v>
      </c>
      <c r="L62" s="187">
        <v>1266</v>
      </c>
      <c r="M62" s="187">
        <v>164</v>
      </c>
      <c r="N62" s="187">
        <v>-6767</v>
      </c>
      <c r="O62" s="187">
        <v>-9654</v>
      </c>
      <c r="P62" s="187">
        <v>1504</v>
      </c>
      <c r="Q62" s="187">
        <v>12768</v>
      </c>
      <c r="R62" s="187">
        <v>-2838</v>
      </c>
      <c r="S62" s="187">
        <v>27478</v>
      </c>
      <c r="T62" s="187">
        <v>6028</v>
      </c>
      <c r="U62" s="187">
        <v>-40680</v>
      </c>
      <c r="V62" s="187">
        <v>-55059</v>
      </c>
      <c r="W62" s="187">
        <v>-45664</v>
      </c>
      <c r="X62" s="187">
        <v>-17159</v>
      </c>
      <c r="Y62" s="187">
        <v>-48517</v>
      </c>
      <c r="Z62" s="187">
        <v>-59778</v>
      </c>
      <c r="AA62" s="187">
        <v>-237196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193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-1344699</v>
      </c>
      <c r="D98" s="186">
        <v>-907074</v>
      </c>
      <c r="E98" s="186">
        <v>-749241</v>
      </c>
      <c r="F98" s="186">
        <v>-1048944</v>
      </c>
      <c r="G98" s="186">
        <v>-1424452</v>
      </c>
      <c r="H98" s="186">
        <v>-1360528</v>
      </c>
      <c r="I98" s="186">
        <v>-1946880</v>
      </c>
      <c r="J98" s="186">
        <v>-1905769</v>
      </c>
      <c r="K98" s="186">
        <v>-1839987</v>
      </c>
      <c r="L98" s="186">
        <v>-1969695</v>
      </c>
      <c r="M98" s="186">
        <v>-1197800</v>
      </c>
      <c r="N98" s="186">
        <v>-1112652</v>
      </c>
      <c r="O98" s="186">
        <v>-1060188</v>
      </c>
      <c r="P98" s="186">
        <v>-984711</v>
      </c>
      <c r="Q98" s="186">
        <v>-1132467</v>
      </c>
      <c r="R98" s="186">
        <v>22674</v>
      </c>
      <c r="S98" s="186">
        <v>21856</v>
      </c>
      <c r="T98" s="186">
        <v>26649</v>
      </c>
      <c r="U98" s="186">
        <v>33157</v>
      </c>
      <c r="V98" s="186">
        <v>38705</v>
      </c>
      <c r="W98" s="186">
        <v>37239</v>
      </c>
      <c r="X98" s="186">
        <v>42507</v>
      </c>
      <c r="Y98" s="186">
        <v>0</v>
      </c>
      <c r="Z98" s="186">
        <v>0</v>
      </c>
      <c r="AA98" s="186">
        <v>-19762300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-1344699</v>
      </c>
      <c r="D100" s="193">
        <v>-907074</v>
      </c>
      <c r="E100" s="193">
        <v>-749241</v>
      </c>
      <c r="F100" s="193">
        <v>-1048944</v>
      </c>
      <c r="G100" s="193">
        <v>-1424452</v>
      </c>
      <c r="H100" s="193">
        <v>-1360528</v>
      </c>
      <c r="I100" s="193">
        <v>-1946880</v>
      </c>
      <c r="J100" s="193">
        <v>-1905769</v>
      </c>
      <c r="K100" s="193">
        <v>-1839987</v>
      </c>
      <c r="L100" s="193">
        <v>-1969695</v>
      </c>
      <c r="M100" s="193">
        <v>-1197800</v>
      </c>
      <c r="N100" s="193">
        <v>-1112652</v>
      </c>
      <c r="O100" s="193">
        <v>-1060188</v>
      </c>
      <c r="P100" s="193">
        <v>-984711</v>
      </c>
      <c r="Q100" s="193">
        <v>-1132467</v>
      </c>
      <c r="R100" s="193">
        <v>22674</v>
      </c>
      <c r="S100" s="193">
        <v>21856</v>
      </c>
      <c r="T100" s="193">
        <v>26649</v>
      </c>
      <c r="U100" s="193">
        <v>33157</v>
      </c>
      <c r="V100" s="193">
        <v>38705</v>
      </c>
      <c r="W100" s="193">
        <v>37239</v>
      </c>
      <c r="X100" s="193">
        <v>42507</v>
      </c>
      <c r="Y100" s="193">
        <v>0</v>
      </c>
      <c r="Z100" s="193">
        <v>0</v>
      </c>
      <c r="AA100" s="194">
        <v>-19762300</v>
      </c>
    </row>
    <row r="101" spans="1:27" ht="11.25" customHeight="1" x14ac:dyDescent="0.2">
      <c r="A101" s="185" t="s">
        <v>2</v>
      </c>
      <c r="C101" s="186">
        <v>-1468431</v>
      </c>
      <c r="D101" s="186">
        <v>-954400</v>
      </c>
      <c r="E101" s="186">
        <v>-795375</v>
      </c>
      <c r="F101" s="186">
        <v>-1026556</v>
      </c>
      <c r="G101" s="186">
        <v>-1467336</v>
      </c>
      <c r="H101" s="186">
        <v>-1398971</v>
      </c>
      <c r="I101" s="186">
        <v>-2065949</v>
      </c>
      <c r="J101" s="186">
        <v>-2015416</v>
      </c>
      <c r="K101" s="186">
        <v>-1945849</v>
      </c>
      <c r="L101" s="186">
        <v>-1987761</v>
      </c>
      <c r="M101" s="186">
        <v>-1256315</v>
      </c>
      <c r="N101" s="186">
        <v>-1178193</v>
      </c>
      <c r="O101" s="186">
        <v>-1119498</v>
      </c>
      <c r="P101" s="186">
        <v>-1043338</v>
      </c>
      <c r="Q101" s="186">
        <v>-1197078</v>
      </c>
      <c r="R101" s="186">
        <v>7085</v>
      </c>
      <c r="S101" s="186">
        <v>7284</v>
      </c>
      <c r="T101" s="186">
        <v>12622</v>
      </c>
      <c r="U101" s="186">
        <v>18739</v>
      </c>
      <c r="V101" s="186">
        <v>24366</v>
      </c>
      <c r="W101" s="186">
        <v>22065</v>
      </c>
      <c r="X101" s="186">
        <v>26917</v>
      </c>
      <c r="Y101" s="186">
        <v>0</v>
      </c>
      <c r="Z101" s="186">
        <v>0</v>
      </c>
      <c r="AA101" s="186">
        <v>-20801388</v>
      </c>
    </row>
    <row r="102" spans="1:27" ht="11.25" customHeight="1" x14ac:dyDescent="0.2">
      <c r="A102" s="185" t="s">
        <v>0</v>
      </c>
      <c r="C102" s="187">
        <v>123732</v>
      </c>
      <c r="D102" s="187">
        <v>47326</v>
      </c>
      <c r="E102" s="187">
        <v>46134</v>
      </c>
      <c r="F102" s="187">
        <v>-22388</v>
      </c>
      <c r="G102" s="187">
        <v>42884</v>
      </c>
      <c r="H102" s="187">
        <v>38443</v>
      </c>
      <c r="I102" s="187">
        <v>119069</v>
      </c>
      <c r="J102" s="187">
        <v>109647</v>
      </c>
      <c r="K102" s="187">
        <v>105862</v>
      </c>
      <c r="L102" s="187">
        <v>18066</v>
      </c>
      <c r="M102" s="187">
        <v>58515</v>
      </c>
      <c r="N102" s="187">
        <v>65541</v>
      </c>
      <c r="O102" s="187">
        <v>59310</v>
      </c>
      <c r="P102" s="187">
        <v>58627</v>
      </c>
      <c r="Q102" s="187">
        <v>64611</v>
      </c>
      <c r="R102" s="187">
        <v>15589</v>
      </c>
      <c r="S102" s="187">
        <v>14572</v>
      </c>
      <c r="T102" s="187">
        <v>14027</v>
      </c>
      <c r="U102" s="187">
        <v>14418</v>
      </c>
      <c r="V102" s="187">
        <v>14339</v>
      </c>
      <c r="W102" s="187">
        <v>15174</v>
      </c>
      <c r="X102" s="187">
        <v>15590</v>
      </c>
      <c r="Y102" s="187">
        <v>0</v>
      </c>
      <c r="Z102" s="187">
        <v>0</v>
      </c>
      <c r="AA102" s="187">
        <v>1039088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192</v>
      </c>
      <c r="C108" s="186">
        <v>-21096.741900000001</v>
      </c>
      <c r="D108" s="186">
        <v>-10071.428599999999</v>
      </c>
      <c r="E108" s="186">
        <v>-258.06450000000001</v>
      </c>
      <c r="F108" s="186">
        <v>-233.33330000000001</v>
      </c>
      <c r="G108" s="186">
        <v>-2096.7741999999998</v>
      </c>
      <c r="H108" s="186">
        <v>-8166.6333000000004</v>
      </c>
      <c r="I108" s="186">
        <v>-43000</v>
      </c>
      <c r="J108" s="186">
        <v>-63032.258099999999</v>
      </c>
      <c r="K108" s="186">
        <v>-45900</v>
      </c>
      <c r="L108" s="186">
        <v>-31516.129000000001</v>
      </c>
      <c r="M108" s="186">
        <v>-16299.966700000001</v>
      </c>
      <c r="N108" s="186">
        <v>-19967.709699999999</v>
      </c>
      <c r="O108" s="186">
        <v>-22548.3871</v>
      </c>
      <c r="P108" s="186">
        <v>-17749.9643</v>
      </c>
      <c r="Q108" s="186">
        <v>-11129.0645</v>
      </c>
      <c r="R108" s="186">
        <v>-10533.3333</v>
      </c>
      <c r="S108" s="186">
        <v>-5903.1935000000003</v>
      </c>
      <c r="T108" s="186">
        <v>-8366.6666999999998</v>
      </c>
      <c r="U108" s="186">
        <v>-40161.3226</v>
      </c>
      <c r="V108" s="186">
        <v>-50290.3226</v>
      </c>
      <c r="W108" s="186">
        <v>-39900</v>
      </c>
      <c r="X108" s="186">
        <v>-20451.6129</v>
      </c>
      <c r="Y108" s="186">
        <v>-16233.3333</v>
      </c>
      <c r="Z108" s="186">
        <v>-22258.0645</v>
      </c>
      <c r="AA108" s="186">
        <v>-527164.30460000003</v>
      </c>
    </row>
    <row r="109" spans="1:27" ht="11.25" customHeight="1" x14ac:dyDescent="0.2">
      <c r="A109" s="185" t="s">
        <v>193</v>
      </c>
      <c r="C109" s="187">
        <v>-1096.7419000000009</v>
      </c>
      <c r="D109" s="187">
        <v>9928.5714000000007</v>
      </c>
      <c r="E109" s="187">
        <v>9741.9354999999996</v>
      </c>
      <c r="F109" s="187">
        <v>9766.6666999999998</v>
      </c>
      <c r="G109" s="187">
        <v>7903.2258000000002</v>
      </c>
      <c r="H109" s="187">
        <v>6833.3666999999996</v>
      </c>
      <c r="I109" s="187">
        <v>-18000</v>
      </c>
      <c r="J109" s="187">
        <v>-33032.258099999999</v>
      </c>
      <c r="K109" s="187">
        <v>-15900</v>
      </c>
      <c r="L109" s="187">
        <v>-1516.1290000000008</v>
      </c>
      <c r="M109" s="187">
        <v>-1299.9667000000009</v>
      </c>
      <c r="N109" s="187">
        <v>-4967.7096999999994</v>
      </c>
      <c r="O109" s="187">
        <v>-7548.3870999999999</v>
      </c>
      <c r="P109" s="187">
        <v>-2749.9642999999996</v>
      </c>
      <c r="Q109" s="187">
        <v>3870.9354999999996</v>
      </c>
      <c r="R109" s="187">
        <v>-10533.3333</v>
      </c>
      <c r="S109" s="187">
        <v>-5903.1935000000003</v>
      </c>
      <c r="T109" s="187">
        <v>-8366.6666999999998</v>
      </c>
      <c r="U109" s="187">
        <v>-40161.3226</v>
      </c>
      <c r="V109" s="187">
        <v>-50290.3226</v>
      </c>
      <c r="W109" s="187">
        <v>-39900</v>
      </c>
      <c r="X109" s="187">
        <v>-20451.6129</v>
      </c>
      <c r="Y109" s="187">
        <v>-16233.3333</v>
      </c>
      <c r="Z109" s="187">
        <v>-22258.0645</v>
      </c>
      <c r="AA109" s="187">
        <v>-252164.30460000003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-1096.7419000000009</v>
      </c>
      <c r="D114" s="193">
        <v>9928.5714000000007</v>
      </c>
      <c r="E114" s="193">
        <v>-15258.0645</v>
      </c>
      <c r="F114" s="193">
        <v>-5233.3333000000002</v>
      </c>
      <c r="G114" s="193">
        <v>-7096.7741999999998</v>
      </c>
      <c r="H114" s="193">
        <v>6833.3666999999996</v>
      </c>
      <c r="I114" s="193">
        <v>-23000</v>
      </c>
      <c r="J114" s="193">
        <v>-38032.258099999999</v>
      </c>
      <c r="K114" s="193">
        <v>-20900</v>
      </c>
      <c r="L114" s="193">
        <v>-6516.1290000000008</v>
      </c>
      <c r="M114" s="193">
        <v>-11299.966700000001</v>
      </c>
      <c r="N114" s="193">
        <v>-14967.709699999999</v>
      </c>
      <c r="O114" s="193">
        <v>-17548.3871</v>
      </c>
      <c r="P114" s="193">
        <v>-17749.9643</v>
      </c>
      <c r="Q114" s="193">
        <v>-11129.0645</v>
      </c>
      <c r="R114" s="193">
        <v>-5533.3333000000002</v>
      </c>
      <c r="S114" s="193">
        <v>-903.19350000000031</v>
      </c>
      <c r="T114" s="193">
        <v>-3366.6666999999998</v>
      </c>
      <c r="U114" s="193">
        <v>-35161.3226</v>
      </c>
      <c r="V114" s="193">
        <v>-45290.3226</v>
      </c>
      <c r="W114" s="193">
        <v>-34900</v>
      </c>
      <c r="X114" s="193">
        <v>-15451.6129</v>
      </c>
      <c r="Y114" s="193">
        <v>-16233.3333</v>
      </c>
      <c r="Z114" s="193">
        <v>-22258.0645</v>
      </c>
      <c r="AA114" s="194">
        <v>-352164.30460000003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192</v>
      </c>
      <c r="C118" s="186">
        <v>-27967.709699999999</v>
      </c>
      <c r="D118" s="186">
        <v>-14035.7143</v>
      </c>
      <c r="E118" s="186">
        <v>-451.61290000000002</v>
      </c>
      <c r="F118" s="186">
        <v>-366.66669999999999</v>
      </c>
      <c r="G118" s="186">
        <v>-2322.5805999999998</v>
      </c>
      <c r="H118" s="186">
        <v>-8366.6332999999995</v>
      </c>
      <c r="I118" s="186">
        <v>-45451.6129</v>
      </c>
      <c r="J118" s="186">
        <v>-65419.354800000001</v>
      </c>
      <c r="K118" s="186">
        <v>-48066.666700000002</v>
      </c>
      <c r="L118" s="186">
        <v>-31096.7742</v>
      </c>
      <c r="M118" s="186">
        <v>-17366.633300000001</v>
      </c>
      <c r="N118" s="186">
        <v>-21419.3226</v>
      </c>
      <c r="O118" s="186">
        <v>-24483.870999999999</v>
      </c>
      <c r="P118" s="186">
        <v>-19714.25</v>
      </c>
      <c r="Q118" s="186">
        <v>-12290.354799999999</v>
      </c>
      <c r="R118" s="186">
        <v>-11966.6667</v>
      </c>
      <c r="S118" s="186">
        <v>-6741.9031999999997</v>
      </c>
      <c r="T118" s="186">
        <v>-9466.6666999999998</v>
      </c>
      <c r="U118" s="186">
        <v>-42709.709699999999</v>
      </c>
      <c r="V118" s="186">
        <v>-52806.4516</v>
      </c>
      <c r="W118" s="186">
        <v>-42366.666700000002</v>
      </c>
      <c r="X118" s="186">
        <v>-22064.516100000001</v>
      </c>
      <c r="Y118" s="186">
        <v>-17666.666700000002</v>
      </c>
      <c r="Z118" s="186">
        <v>-23967.741900000001</v>
      </c>
      <c r="AA118" s="186">
        <v>-568576.74710000004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193</v>
      </c>
      <c r="C120" s="187">
        <v>-7967.7096999999994</v>
      </c>
      <c r="D120" s="187">
        <v>5964.2857000000004</v>
      </c>
      <c r="E120" s="187">
        <v>-15451.6129</v>
      </c>
      <c r="F120" s="187">
        <v>-5366.6666999999998</v>
      </c>
      <c r="G120" s="187">
        <v>-7322.5805999999993</v>
      </c>
      <c r="H120" s="187">
        <v>6633.3667000000005</v>
      </c>
      <c r="I120" s="187">
        <v>-25451.6129</v>
      </c>
      <c r="J120" s="187">
        <v>-40419.354800000001</v>
      </c>
      <c r="K120" s="187">
        <v>-23066.666700000002</v>
      </c>
      <c r="L120" s="187">
        <v>-6096.7741999999998</v>
      </c>
      <c r="M120" s="187">
        <v>-12366.633300000001</v>
      </c>
      <c r="N120" s="187">
        <v>-16419.3226</v>
      </c>
      <c r="O120" s="187">
        <v>-19483.870999999999</v>
      </c>
      <c r="P120" s="187">
        <v>-19714.25</v>
      </c>
      <c r="Q120" s="187">
        <v>-12290.354799999999</v>
      </c>
      <c r="R120" s="187">
        <v>-6966.6666999999998</v>
      </c>
      <c r="S120" s="187">
        <v>-1741.9031999999997</v>
      </c>
      <c r="T120" s="187">
        <v>-4466.6666999999998</v>
      </c>
      <c r="U120" s="187">
        <v>-37709.709699999999</v>
      </c>
      <c r="V120" s="187">
        <v>-47806.4516</v>
      </c>
      <c r="W120" s="187">
        <v>-37366.666700000002</v>
      </c>
      <c r="X120" s="187">
        <v>-17064.516100000001</v>
      </c>
      <c r="Y120" s="187">
        <v>-17666.666700000002</v>
      </c>
      <c r="Z120" s="187">
        <v>-23967.741900000001</v>
      </c>
      <c r="AA120" s="187">
        <v>-393576.74710000004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6870.9677999999985</v>
      </c>
      <c r="D124" s="186">
        <v>3964.2857000000004</v>
      </c>
      <c r="E124" s="186">
        <v>193.54840000000002</v>
      </c>
      <c r="F124" s="186">
        <v>133.33339999999998</v>
      </c>
      <c r="G124" s="186">
        <v>225.80639999999994</v>
      </c>
      <c r="H124" s="186">
        <v>199.99999999999909</v>
      </c>
      <c r="I124" s="186">
        <v>2451.6129000000001</v>
      </c>
      <c r="J124" s="186">
        <v>2387.0967000000019</v>
      </c>
      <c r="K124" s="186">
        <v>2166.6667000000016</v>
      </c>
      <c r="L124" s="186">
        <v>-419.35480000000098</v>
      </c>
      <c r="M124" s="186">
        <v>1066.6666000000005</v>
      </c>
      <c r="N124" s="186">
        <v>1451.6129000000001</v>
      </c>
      <c r="O124" s="186">
        <v>1935.4838999999993</v>
      </c>
      <c r="P124" s="186">
        <v>1964.2857000000004</v>
      </c>
      <c r="Q124" s="186">
        <v>1161.2902999999988</v>
      </c>
      <c r="R124" s="186">
        <v>1433.3333999999995</v>
      </c>
      <c r="S124" s="186">
        <v>838.70969999999943</v>
      </c>
      <c r="T124" s="186">
        <v>1100</v>
      </c>
      <c r="U124" s="186">
        <v>2548.3870999999999</v>
      </c>
      <c r="V124" s="186">
        <v>2516.1290000000008</v>
      </c>
      <c r="W124" s="186">
        <v>2466.6667000000016</v>
      </c>
      <c r="X124" s="186">
        <v>1612.9032000000007</v>
      </c>
      <c r="Y124" s="186">
        <v>1433.3334000000013</v>
      </c>
      <c r="Z124" s="186">
        <v>1709.6774000000005</v>
      </c>
      <c r="AA124" s="186">
        <v>41412.442500000005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6870.9677999999985</v>
      </c>
      <c r="D126" s="187">
        <v>3964.2857000000004</v>
      </c>
      <c r="E126" s="187">
        <v>193.54840000000002</v>
      </c>
      <c r="F126" s="187">
        <v>133.33339999999998</v>
      </c>
      <c r="G126" s="187">
        <v>225.80639999999994</v>
      </c>
      <c r="H126" s="187">
        <v>199.99999999999909</v>
      </c>
      <c r="I126" s="187">
        <v>2451.6129000000001</v>
      </c>
      <c r="J126" s="187">
        <v>2387.0967000000019</v>
      </c>
      <c r="K126" s="187">
        <v>2166.6667000000016</v>
      </c>
      <c r="L126" s="187">
        <v>-419.35480000000098</v>
      </c>
      <c r="M126" s="187">
        <v>1066.6666000000005</v>
      </c>
      <c r="N126" s="187">
        <v>1451.6129000000001</v>
      </c>
      <c r="O126" s="187">
        <v>1935.4838999999993</v>
      </c>
      <c r="P126" s="187">
        <v>1964.2857000000004</v>
      </c>
      <c r="Q126" s="187">
        <v>1161.2902999999988</v>
      </c>
      <c r="R126" s="187">
        <v>1433.3333999999995</v>
      </c>
      <c r="S126" s="187">
        <v>838.70969999999943</v>
      </c>
      <c r="T126" s="187">
        <v>1100</v>
      </c>
      <c r="U126" s="187">
        <v>2548.3870999999999</v>
      </c>
      <c r="V126" s="187">
        <v>2516.1290000000008</v>
      </c>
      <c r="W126" s="187">
        <v>2466.6667000000016</v>
      </c>
      <c r="X126" s="187">
        <v>1612.9032000000007</v>
      </c>
      <c r="Y126" s="187">
        <v>1433.3334000000013</v>
      </c>
      <c r="Z126" s="187">
        <v>1709.6774000000005</v>
      </c>
      <c r="AA126" s="187">
        <v>41412.442500000005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-2495229</v>
      </c>
      <c r="D138" s="186">
        <v>-2242270</v>
      </c>
      <c r="E138" s="190">
        <v>-1653736</v>
      </c>
      <c r="F138" s="190">
        <v>-439865</v>
      </c>
      <c r="G138" s="190">
        <v>-460078</v>
      </c>
      <c r="H138" s="190">
        <v>-897259</v>
      </c>
      <c r="I138" s="190">
        <v>-986241</v>
      </c>
      <c r="J138" s="186">
        <v>-1336974</v>
      </c>
      <c r="K138" s="186">
        <v>-1287145</v>
      </c>
      <c r="L138" s="186">
        <v>-1388386</v>
      </c>
      <c r="M138" s="186">
        <v>-2819483</v>
      </c>
      <c r="N138" s="186">
        <v>-2845882</v>
      </c>
      <c r="O138" s="186">
        <v>-2820680</v>
      </c>
      <c r="P138" s="186">
        <v>-2377325</v>
      </c>
      <c r="Q138" s="186">
        <v>-2620347</v>
      </c>
      <c r="R138" s="186">
        <v>14172</v>
      </c>
      <c r="S138" s="186">
        <v>13842</v>
      </c>
      <c r="T138" s="186">
        <v>18234</v>
      </c>
      <c r="U138" s="186">
        <v>24796</v>
      </c>
      <c r="V138" s="186">
        <v>30677</v>
      </c>
      <c r="W138" s="186">
        <v>28826</v>
      </c>
      <c r="X138" s="186">
        <v>33864</v>
      </c>
      <c r="Y138" s="186">
        <v>0</v>
      </c>
      <c r="Z138" s="186">
        <v>0</v>
      </c>
      <c r="AA138" s="186">
        <v>-26506489</v>
      </c>
    </row>
    <row r="139" spans="1:27" ht="11.25" customHeight="1" thickBot="1" x14ac:dyDescent="0.25">
      <c r="A139" s="185" t="s">
        <v>195</v>
      </c>
      <c r="C139" s="186">
        <v>11798169</v>
      </c>
      <c r="D139" s="186">
        <v>8754469</v>
      </c>
      <c r="E139" s="186">
        <v>1763759</v>
      </c>
      <c r="F139" s="186">
        <v>209510</v>
      </c>
      <c r="G139" s="186">
        <v>2207669</v>
      </c>
      <c r="H139" s="186">
        <v>2840499</v>
      </c>
      <c r="I139" s="186">
        <v>4616520</v>
      </c>
      <c r="J139" s="186">
        <v>4275936</v>
      </c>
      <c r="K139" s="186">
        <v>4785458</v>
      </c>
      <c r="L139" s="186">
        <v>5133259</v>
      </c>
      <c r="M139" s="186">
        <v>4853679</v>
      </c>
      <c r="N139" s="186">
        <v>4968466</v>
      </c>
      <c r="O139" s="186">
        <v>1992565</v>
      </c>
      <c r="P139" s="186">
        <v>1351332</v>
      </c>
      <c r="Q139" s="186">
        <v>1567594</v>
      </c>
      <c r="R139" s="186">
        <v>222387</v>
      </c>
      <c r="S139" s="186">
        <v>91587</v>
      </c>
      <c r="T139" s="186">
        <v>116332</v>
      </c>
      <c r="U139" s="186">
        <v>218426</v>
      </c>
      <c r="V139" s="186">
        <v>204874</v>
      </c>
      <c r="W139" s="186">
        <v>232058</v>
      </c>
      <c r="X139" s="186">
        <v>228206</v>
      </c>
      <c r="Y139" s="186">
        <v>1942710</v>
      </c>
      <c r="Z139" s="186">
        <v>2148750</v>
      </c>
      <c r="AA139" s="186">
        <v>66524214</v>
      </c>
    </row>
    <row r="140" spans="1:27" ht="11.25" customHeight="1" thickBot="1" x14ac:dyDescent="0.25">
      <c r="A140" s="191" t="s">
        <v>146</v>
      </c>
      <c r="B140" s="192"/>
      <c r="C140" s="193">
        <v>9302940</v>
      </c>
      <c r="D140" s="193">
        <v>6512199</v>
      </c>
      <c r="E140" s="193">
        <v>110023</v>
      </c>
      <c r="F140" s="193">
        <v>-230355</v>
      </c>
      <c r="G140" s="193">
        <v>1747591</v>
      </c>
      <c r="H140" s="193">
        <v>1943240</v>
      </c>
      <c r="I140" s="193">
        <v>3630279</v>
      </c>
      <c r="J140" s="193">
        <v>2938962</v>
      </c>
      <c r="K140" s="193">
        <v>3498313</v>
      </c>
      <c r="L140" s="193">
        <v>3744873</v>
      </c>
      <c r="M140" s="193">
        <v>2034196</v>
      </c>
      <c r="N140" s="193">
        <v>2122584</v>
      </c>
      <c r="O140" s="193">
        <v>-828115</v>
      </c>
      <c r="P140" s="193">
        <v>-1025993</v>
      </c>
      <c r="Q140" s="193">
        <v>-1052753</v>
      </c>
      <c r="R140" s="193">
        <v>236559</v>
      </c>
      <c r="S140" s="193">
        <v>105429</v>
      </c>
      <c r="T140" s="193">
        <v>134566</v>
      </c>
      <c r="U140" s="193">
        <v>243222</v>
      </c>
      <c r="V140" s="193">
        <v>235551</v>
      </c>
      <c r="W140" s="193">
        <v>260884</v>
      </c>
      <c r="X140" s="193">
        <v>262070</v>
      </c>
      <c r="Y140" s="193">
        <v>1942710</v>
      </c>
      <c r="Z140" s="193">
        <v>2148750</v>
      </c>
      <c r="AA140" s="194">
        <v>40017725</v>
      </c>
    </row>
    <row r="141" spans="1:27" ht="11.25" customHeight="1" x14ac:dyDescent="0.2">
      <c r="A141" s="185" t="s">
        <v>2</v>
      </c>
      <c r="C141" s="186">
        <v>9353624</v>
      </c>
      <c r="D141" s="186">
        <v>6481486</v>
      </c>
      <c r="E141" s="186">
        <v>185211</v>
      </c>
      <c r="F141" s="186">
        <v>-211035</v>
      </c>
      <c r="G141" s="186">
        <v>1771745</v>
      </c>
      <c r="H141" s="186">
        <v>1923233</v>
      </c>
      <c r="I141" s="186">
        <v>3706219</v>
      </c>
      <c r="J141" s="186">
        <v>3050880</v>
      </c>
      <c r="K141" s="186">
        <v>3559829</v>
      </c>
      <c r="L141" s="186">
        <v>3742381</v>
      </c>
      <c r="M141" s="186">
        <v>2073904</v>
      </c>
      <c r="N141" s="186">
        <v>2178708</v>
      </c>
      <c r="O141" s="186">
        <v>-761442</v>
      </c>
      <c r="P141" s="186">
        <v>-965340</v>
      </c>
      <c r="Q141" s="186">
        <v>-1009222</v>
      </c>
      <c r="R141" s="186">
        <v>258820</v>
      </c>
      <c r="S141" s="186">
        <v>110834</v>
      </c>
      <c r="T141" s="186">
        <v>147939</v>
      </c>
      <c r="U141" s="186">
        <v>359475</v>
      </c>
      <c r="V141" s="186">
        <v>382120</v>
      </c>
      <c r="W141" s="186">
        <v>371089</v>
      </c>
      <c r="X141" s="186">
        <v>313745</v>
      </c>
      <c r="Y141" s="186">
        <v>1993950</v>
      </c>
      <c r="Z141" s="186">
        <v>2220214</v>
      </c>
      <c r="AA141" s="186">
        <v>41238367</v>
      </c>
    </row>
    <row r="142" spans="1:27" ht="11.25" customHeight="1" x14ac:dyDescent="0.2">
      <c r="A142" s="185" t="s">
        <v>0</v>
      </c>
      <c r="C142" s="187">
        <v>-50684</v>
      </c>
      <c r="D142" s="187">
        <v>30713</v>
      </c>
      <c r="E142" s="187">
        <v>-75188</v>
      </c>
      <c r="F142" s="187">
        <v>-19320</v>
      </c>
      <c r="G142" s="187">
        <v>-24154</v>
      </c>
      <c r="H142" s="187">
        <v>20007</v>
      </c>
      <c r="I142" s="187">
        <v>-75940</v>
      </c>
      <c r="J142" s="187">
        <v>-111918</v>
      </c>
      <c r="K142" s="187">
        <v>-61516</v>
      </c>
      <c r="L142" s="187">
        <v>2492</v>
      </c>
      <c r="M142" s="187">
        <v>-39708</v>
      </c>
      <c r="N142" s="187">
        <v>-56124</v>
      </c>
      <c r="O142" s="187">
        <v>-66673</v>
      </c>
      <c r="P142" s="187">
        <v>-60653</v>
      </c>
      <c r="Q142" s="187">
        <v>-43531</v>
      </c>
      <c r="R142" s="187">
        <v>-22261</v>
      </c>
      <c r="S142" s="187">
        <v>-5405</v>
      </c>
      <c r="T142" s="187">
        <v>-13373</v>
      </c>
      <c r="U142" s="187">
        <v>-116253</v>
      </c>
      <c r="V142" s="187">
        <v>-146569</v>
      </c>
      <c r="W142" s="187">
        <v>-110205</v>
      </c>
      <c r="X142" s="187">
        <v>-51675</v>
      </c>
      <c r="Y142" s="187">
        <v>-51240</v>
      </c>
      <c r="Z142" s="187">
        <v>-71464</v>
      </c>
      <c r="AA142" s="187">
        <v>-1220642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183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-328259</v>
      </c>
      <c r="D138" s="186">
        <v>-295641</v>
      </c>
      <c r="E138" s="190">
        <v>-326527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-950427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-328259</v>
      </c>
      <c r="D140" s="193">
        <v>-295641</v>
      </c>
      <c r="E140" s="193">
        <v>-326527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-950427</v>
      </c>
    </row>
    <row r="141" spans="1:27" ht="11.25" customHeight="1" x14ac:dyDescent="0.2">
      <c r="A141" s="185" t="s">
        <v>2</v>
      </c>
      <c r="C141" s="186">
        <v>-328227</v>
      </c>
      <c r="D141" s="186">
        <v>-295614</v>
      </c>
      <c r="E141" s="186">
        <v>-326497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-950338</v>
      </c>
    </row>
    <row r="142" spans="1:27" ht="11.25" customHeight="1" x14ac:dyDescent="0.2">
      <c r="A142" s="185" t="s">
        <v>0</v>
      </c>
      <c r="C142" s="187">
        <v>-32</v>
      </c>
      <c r="D142" s="187">
        <v>-27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210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51047</v>
      </c>
      <c r="D20" s="186">
        <v>32622</v>
      </c>
      <c r="E20" s="190">
        <v>10434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94103</v>
      </c>
    </row>
    <row r="21" spans="1:27" ht="11.25" customHeight="1" x14ac:dyDescent="0.2">
      <c r="A21" s="185" t="s">
        <v>2</v>
      </c>
      <c r="C21" s="186">
        <v>51042</v>
      </c>
      <c r="D21" s="186">
        <v>23157</v>
      </c>
      <c r="E21" s="186">
        <v>10433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84632</v>
      </c>
    </row>
    <row r="22" spans="1:27" ht="11.25" customHeight="1" x14ac:dyDescent="0.2">
      <c r="A22" s="185" t="s">
        <v>0</v>
      </c>
      <c r="C22" s="187">
        <v>5</v>
      </c>
      <c r="D22" s="187">
        <v>9465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9471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-5479</v>
      </c>
      <c r="D58" s="186">
        <v>-4935</v>
      </c>
      <c r="E58" s="186">
        <v>-5451</v>
      </c>
      <c r="F58" s="186">
        <v>-52356</v>
      </c>
      <c r="G58" s="186">
        <v>-54085</v>
      </c>
      <c r="H58" s="186">
        <v>-52221</v>
      </c>
      <c r="I58" s="186">
        <v>-53841</v>
      </c>
      <c r="J58" s="186">
        <v>-53717</v>
      </c>
      <c r="K58" s="186">
        <v>-51862</v>
      </c>
      <c r="L58" s="186">
        <v>-53465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-387412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-5479</v>
      </c>
      <c r="D60" s="193">
        <v>-4935</v>
      </c>
      <c r="E60" s="193">
        <v>-5451</v>
      </c>
      <c r="F60" s="193">
        <v>-52356</v>
      </c>
      <c r="G60" s="193">
        <v>-54085</v>
      </c>
      <c r="H60" s="193">
        <v>-52221</v>
      </c>
      <c r="I60" s="193">
        <v>-53841</v>
      </c>
      <c r="J60" s="193">
        <v>-53717</v>
      </c>
      <c r="K60" s="193">
        <v>-51862</v>
      </c>
      <c r="L60" s="193">
        <v>-53465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-387412</v>
      </c>
    </row>
    <row r="61" spans="1:27" ht="11.25" customHeight="1" x14ac:dyDescent="0.2">
      <c r="A61" s="185" t="s">
        <v>2</v>
      </c>
      <c r="C61" s="186">
        <v>-5479</v>
      </c>
      <c r="D61" s="186">
        <v>-4935</v>
      </c>
      <c r="E61" s="186">
        <v>-5450</v>
      </c>
      <c r="F61" s="186">
        <v>-52351</v>
      </c>
      <c r="G61" s="186">
        <v>-54081</v>
      </c>
      <c r="H61" s="186">
        <v>-52217</v>
      </c>
      <c r="I61" s="186">
        <v>-53837</v>
      </c>
      <c r="J61" s="186">
        <v>-53713</v>
      </c>
      <c r="K61" s="186">
        <v>-51859</v>
      </c>
      <c r="L61" s="186">
        <v>-53461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-387383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-1</v>
      </c>
      <c r="F62" s="187">
        <v>-5</v>
      </c>
      <c r="G62" s="187">
        <v>-4</v>
      </c>
      <c r="H62" s="187">
        <v>-4</v>
      </c>
      <c r="I62" s="187">
        <v>-4</v>
      </c>
      <c r="J62" s="187">
        <v>-4</v>
      </c>
      <c r="K62" s="187">
        <v>-3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21551</v>
      </c>
      <c r="G98" s="186">
        <v>22263</v>
      </c>
      <c r="H98" s="186">
        <v>21496</v>
      </c>
      <c r="I98" s="186">
        <v>22163</v>
      </c>
      <c r="J98" s="186">
        <v>22111</v>
      </c>
      <c r="K98" s="186">
        <v>21348</v>
      </c>
      <c r="L98" s="186">
        <v>22008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152940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21551</v>
      </c>
      <c r="G100" s="193">
        <v>22263</v>
      </c>
      <c r="H100" s="193">
        <v>21496</v>
      </c>
      <c r="I100" s="193">
        <v>22163</v>
      </c>
      <c r="J100" s="193">
        <v>22111</v>
      </c>
      <c r="K100" s="193">
        <v>21348</v>
      </c>
      <c r="L100" s="193">
        <v>22008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152940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21549</v>
      </c>
      <c r="G101" s="186">
        <v>22261</v>
      </c>
      <c r="H101" s="186">
        <v>21494</v>
      </c>
      <c r="I101" s="186">
        <v>22161</v>
      </c>
      <c r="J101" s="186">
        <v>22110</v>
      </c>
      <c r="K101" s="186">
        <v>21347</v>
      </c>
      <c r="L101" s="186">
        <v>22006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152928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2</v>
      </c>
      <c r="H102" s="187">
        <v>2</v>
      </c>
      <c r="I102" s="187">
        <v>2</v>
      </c>
      <c r="J102" s="187">
        <v>1</v>
      </c>
      <c r="K102" s="187">
        <v>1</v>
      </c>
      <c r="L102" s="187">
        <v>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12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167071</v>
      </c>
      <c r="D138" s="186">
        <v>150470</v>
      </c>
      <c r="E138" s="190">
        <v>166190</v>
      </c>
      <c r="F138" s="190">
        <v>25267</v>
      </c>
      <c r="G138" s="190">
        <v>26102</v>
      </c>
      <c r="H138" s="190">
        <v>25202</v>
      </c>
      <c r="I138" s="190">
        <v>25984</v>
      </c>
      <c r="J138" s="186">
        <v>25924</v>
      </c>
      <c r="K138" s="186">
        <v>25029</v>
      </c>
      <c r="L138" s="186">
        <v>25802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663041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167071</v>
      </c>
      <c r="D140" s="193">
        <v>150470</v>
      </c>
      <c r="E140" s="193">
        <v>166190</v>
      </c>
      <c r="F140" s="193">
        <v>25267</v>
      </c>
      <c r="G140" s="193">
        <v>26102</v>
      </c>
      <c r="H140" s="193">
        <v>25202</v>
      </c>
      <c r="I140" s="193">
        <v>25984</v>
      </c>
      <c r="J140" s="193">
        <v>25924</v>
      </c>
      <c r="K140" s="193">
        <v>25029</v>
      </c>
      <c r="L140" s="193">
        <v>25802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663041</v>
      </c>
    </row>
    <row r="141" spans="1:27" ht="11.25" customHeight="1" x14ac:dyDescent="0.2">
      <c r="A141" s="185" t="s">
        <v>2</v>
      </c>
      <c r="C141" s="186">
        <v>167055</v>
      </c>
      <c r="D141" s="186">
        <v>150456</v>
      </c>
      <c r="E141" s="186">
        <v>166175</v>
      </c>
      <c r="F141" s="186">
        <v>25265</v>
      </c>
      <c r="G141" s="186">
        <v>26100</v>
      </c>
      <c r="H141" s="186">
        <v>25200</v>
      </c>
      <c r="I141" s="186">
        <v>25982</v>
      </c>
      <c r="J141" s="186">
        <v>25922</v>
      </c>
      <c r="K141" s="186">
        <v>25027</v>
      </c>
      <c r="L141" s="186">
        <v>25800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662982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6" sqref="A6"/>
      <selection pane="bottomLeft" activeCell="A6" sqref="A6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SUM(B133:B65536)</f>
        <v>-54702</v>
      </c>
      <c r="E1" s="133" t="s">
        <v>89</v>
      </c>
    </row>
    <row r="2" spans="1:6" x14ac:dyDescent="0.15">
      <c r="A2" s="133" t="s">
        <v>56</v>
      </c>
      <c r="B2" s="138"/>
      <c r="C2" s="137">
        <f>SUM(C133:C65536)</f>
        <v>274705</v>
      </c>
      <c r="E2" s="133" t="s">
        <v>130</v>
      </c>
      <c r="F2" s="137">
        <f>SUM(C123:C142)</f>
        <v>274075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6" sqref="A6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6" sqref="A6"/>
    </sheetView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673470.79949999996</v>
      </c>
      <c r="C15" s="11">
        <f>Dth_Day!D19*C14</f>
        <v>744472.89</v>
      </c>
      <c r="D15" s="11">
        <f>Dth_Day!E19*D14</f>
        <v>377559.16490000003</v>
      </c>
      <c r="E15" s="11">
        <f>Dth_Day!F19*E14</f>
        <v>-232654.902</v>
      </c>
      <c r="F15" s="11">
        <f>Dth_Day!G19*F14</f>
        <v>196823.26560000001</v>
      </c>
      <c r="G15" s="11">
        <f>Dth_Day!H19*G14</f>
        <v>713518.647</v>
      </c>
      <c r="H15" s="11">
        <f>Dth_Day!I19*H14</f>
        <v>-118264.10099999994</v>
      </c>
      <c r="I15" s="11">
        <f>Dth_Day!J19*I14</f>
        <v>-750264.10179999995</v>
      </c>
      <c r="J15" s="11">
        <f>Dth_Day!K19*J14</f>
        <v>-58482.35400000005</v>
      </c>
      <c r="K15" s="11">
        <f>Dth_Day!L19*K14</f>
        <v>532734.90080000006</v>
      </c>
      <c r="L15" s="11">
        <f>Dth_Day!M19*L14</f>
        <v>287692.19099999993</v>
      </c>
      <c r="M15" s="11">
        <f>Dth_Day!N19*M14</f>
        <v>120647.53290000002</v>
      </c>
      <c r="N15" s="11">
        <f>Dth_Day!O19*N14</f>
        <v>19645.533900000046</v>
      </c>
      <c r="O15" s="11">
        <f>Dth_Day!P19*O14</f>
        <v>114778.51279999998</v>
      </c>
      <c r="P15" s="11">
        <f>Dth_Day!Q19*P14</f>
        <v>422645.53389999998</v>
      </c>
      <c r="Q15" s="11">
        <f>Dth_Day!R19*Q14</f>
        <v>-16654.902000000009</v>
      </c>
      <c r="R15" s="11">
        <f>Dth_Day!S19*R14</f>
        <v>401824.26919999998</v>
      </c>
      <c r="S15" s="11">
        <f>Dth_Day!T19*S14</f>
        <v>128346.09599999999</v>
      </c>
      <c r="T15" s="11">
        <f>Dth_Day!U19*T14</f>
        <v>-1317179.7327999999</v>
      </c>
      <c r="U15" s="11">
        <f>Dth_Day!V19*U14</f>
        <v>-1779177.7331000001</v>
      </c>
      <c r="V15" s="11">
        <f>Dth_Day!W19*V14</f>
        <v>-1332654.9029999999</v>
      </c>
      <c r="W15" s="11">
        <f>Dth_Day!X19*W14</f>
        <v>-475177.73399999994</v>
      </c>
      <c r="X15" s="11">
        <f>Dth_Day!Y19*X14</f>
        <v>-957999.99899999995</v>
      </c>
      <c r="Y15" s="11">
        <f>Dth_Day!Z19*Y14</f>
        <v>-1277999.9983999999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-3582351.1235999991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2487253.9329000004</v>
      </c>
      <c r="C19" s="153">
        <f>MIN(M19:Y19)</f>
        <v>-6069605.0564999999</v>
      </c>
      <c r="M19" s="11">
        <f>SUM(B15:M15)</f>
        <v>2487253.9329000004</v>
      </c>
      <c r="N19" s="11">
        <f t="shared" ref="N19:Y19" si="3">SUM(C15:N15)</f>
        <v>1833428.6673000001</v>
      </c>
      <c r="O19" s="11">
        <f t="shared" si="3"/>
        <v>1203734.2901000001</v>
      </c>
      <c r="P19" s="11">
        <f t="shared" si="3"/>
        <v>1248820.6591</v>
      </c>
      <c r="Q19" s="11">
        <f t="shared" si="3"/>
        <v>1464820.6591</v>
      </c>
      <c r="R19" s="11">
        <f t="shared" si="3"/>
        <v>1669821.6627</v>
      </c>
      <c r="S19" s="11">
        <f t="shared" si="3"/>
        <v>1084649.1117</v>
      </c>
      <c r="T19" s="11">
        <f t="shared" si="3"/>
        <v>-114266.52009999985</v>
      </c>
      <c r="U19" s="11">
        <f t="shared" si="3"/>
        <v>-1143180.1514000001</v>
      </c>
      <c r="V19" s="11">
        <f t="shared" si="3"/>
        <v>-2417352.7004</v>
      </c>
      <c r="W19" s="11">
        <f t="shared" si="3"/>
        <v>-3425265.3351999996</v>
      </c>
      <c r="X19" s="11">
        <f t="shared" si="3"/>
        <v>-4670957.5252</v>
      </c>
      <c r="Y19" s="11">
        <f t="shared" si="3"/>
        <v>-6069605.0564999999</v>
      </c>
    </row>
    <row r="20" spans="1:26" x14ac:dyDescent="0.15">
      <c r="A20" s="11"/>
      <c r="B20" s="155">
        <f>IF(ABS(C19)&gt;ABS(B19),C19,B19)</f>
        <v>-6069605.0564999999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2001-12-22T00:04:11Z</cp:lastPrinted>
  <dcterms:created xsi:type="dcterms:W3CDTF">2001-06-07T23:53:28Z</dcterms:created>
  <dcterms:modified xsi:type="dcterms:W3CDTF">2023-09-15T15:47:48Z</dcterms:modified>
</cp:coreProperties>
</file>