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995020-731B-40CC-9363-E362440451ED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E131" i="2"/>
  <c r="O131" i="2"/>
  <c r="E133" i="2"/>
  <c r="E135" i="2"/>
  <c r="O135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  <c r="E132" i="3"/>
  <c r="M132" i="3"/>
  <c r="E134" i="3"/>
  <c r="E136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<sst xmlns="http://schemas.openxmlformats.org/spreadsheetml/2006/main" count="393" uniqueCount="301">
  <si>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</si>
  <si>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</si>
  <si>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</si>
  <si>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</si>
  <si>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</si>
  <si>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</si>
  <si>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</si>
  <si>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</si>
  <si>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</si>
  <si>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</si>
  <si>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</si>
  <si>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</si>
  <si>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</si>
  <si>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</si>
  <si>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</si>
  <si>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</si>
  <si>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</si>
  <si>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</si>
  <si>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</si>
  <si>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</si>
  <si>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</si>
  <si>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</si>
  <si>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</si>
  <si>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</si>
  <si>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</si>
  <si>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</si>
  <si>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</si>
  <si>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</si>
  <si>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</si>
  <si>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</si>
  <si>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</si>
  <si>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</si>
  <si>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</si>
  <si>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</si>
  <si>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</si>
  <si>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</si>
  <si>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</si>
  <si>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</si>
  <si>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</si>
  <si>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</si>
  <si>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</si>
  <si>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</si>
  <si>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</si>
  <si>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</si>
  <si>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</si>
  <si>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</si>
  <si>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</si>
  <si>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</si>
  <si>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</si>
  <si>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</si>
  <si>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</si>
  <si>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</si>
  <si>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</si>
  <si>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</si>
  <si>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</si>
  <si>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</si>
  <si>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</si>
  <si>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</si>
  <si>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</si>
  <si>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</si>
  <si>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</si>
  <si>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</si>
  <si>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</si>
  <si>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</si>
  <si>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</si>
  <si>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</si>
  <si>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</si>
  <si>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</si>
  <si>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</si>
  <si>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</si>
  <si>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</si>
  <si>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</si>
  <si>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</si>
  <si>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</si>
  <si>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</si>
  <si>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</si>
  <si>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</si>
  <si>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</si>
  <si>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</si>
  <si>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</si>
  <si>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</si>
  <si>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</si>
  <si>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</si>
  <si>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</si>
  <si>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</si>
  <si>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</si>
  <si>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</si>
  <si>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</si>
  <si>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</si>
  <si>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</si>
  <si>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</si>
  <si>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</si>
  <si>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</si>
  <si>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</si>
  <si>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</si>
  <si>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</si>
  <si>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</si>
  <si>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</si>
  <si>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</si>
  <si>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</si>
  <si>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</si>
  <si>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</si>
  <si>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</si>
  <si>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</si>
  <si>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</si>
  <si>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</si>
  <si>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</si>
  <si>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</si>
  <si>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</si>
  <si>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</si>
  <si>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</si>
  <si>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</si>
  <si>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</si>
  <si>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</si>
  <si>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</si>
  <si>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</si>
  <si>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</si>
  <si>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</si>
  <si>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</si>
  <si>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</si>
  <si>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</si>
  <si>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</si>
  <si>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</si>
  <si>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</si>
  <si>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</si>
  <si>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</si>
  <si>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</si>
  <si>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</si>
  <si>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</si>
  <si>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</si>
  <si>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</si>
  <si>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</si>
  <si>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</si>
  <si>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</si>
  <si>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</si>
  <si>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</si>
  <si>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</si>
  <si>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</si>
  <si>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</si>
  <si>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</si>
  <si>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</si>
  <si>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</si>
  <si>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</si>
  <si>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</si>
  <si>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</si>
  <si>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</si>
  <si>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</si>
  <si>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</si>
  <si>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</si>
  <si>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</si>
  <si>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</si>
  <si>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</si>
  <si>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</si>
  <si>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</si>
  <si>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</si>
  <si>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</si>
  <si>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</si>
  <si>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</si>
  <si>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</si>
  <si>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</si>
  <si>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</si>
  <si>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</si>
  <si>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</si>
  <si>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</si>
  <si>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</si>
  <si>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</si>
  <si>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</si>
  <si>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</si>
  <si>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</si>
  <si>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</si>
  <si>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</si>
  <si>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</si>
  <si>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</si>
  <si>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</si>
  <si>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</si>
  <si>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</si>
  <si>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</si>
  <si>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</si>
  <si>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</si>
  <si>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</si>
  <si>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</si>
  <si>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</si>
  <si>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</si>
  <si>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</si>
  <si>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</si>
  <si>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</si>
  <si>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</si>
  <si>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</si>
  <si>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</si>
  <si>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</si>
  <si>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</si>
  <si>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</si>
  <si>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</si>
  <si>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</si>
  <si>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</si>
  <si>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</si>
  <si>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</si>
  <si>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</si>
  <si>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</si>
  <si>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</si>
  <si>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</si>
  <si>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</si>
  <si>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</si>
  <si>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</si>
  <si>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</si>
  <si>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</si>
  <si>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</si>
  <si>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</si>
  <si>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</si>
  <si>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</si>
  <si>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</si>
  <si>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</si>
  <si>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</si>
  <si>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</si>
  <si>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</si>
  <si>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</si>
  <si>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</si>
  <si>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</si>
  <si>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</si>
  <si>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</si>
  <si>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</si>
  <si>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</si>
  <si>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</si>
  <si>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</si>
  <si>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</si>
  <si>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</si>
  <si>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</si>
  <si>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</si>
  <si>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</si>
  <si>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</si>
  <si>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</si>
  <si>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</si>
  <si>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</si>
  <si>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</si>
  <si>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</si>
  <si>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</si>
  <si>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</si>
  <si>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</si>
  <si>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</si>
  <si>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</si>
  <si>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</si>
  <si>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</si>
  <si>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</si>
  <si>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</si>
  <si>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</si>
  <si>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</si>
  <si>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</si>
  <si>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</si>
  <si>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</si>
  <si>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</si>
  <si>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</si>
  <si>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</si>
  <si>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</si>
  <si>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</si>
  <si>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</si>
  <si>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</si>
  <si>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</si>
  <si>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</si>
  <si>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</si>
  <si>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</si>
  <si>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</si>
  <si>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</si>
  <si>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</si>
  <si>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</si>
  <si>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</si>
  <si>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</si>
  <si>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</si>
  <si>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</si>
  <si>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</si>
  <si>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</si>
  <si>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</si>
  <si>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</si>
  <si>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</si>
  <si>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</si>
  <si>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</si>
  <si>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</si>
  <si>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</si>
  <si>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</si>
  <si>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</si>
  <si>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</si>
  <si>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</si>
  <si>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</si>
  <si>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</si>
  <si>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</si>
  <si>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</si>
  <si>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</si>
  <si>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</si>
  <si>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</si>
  <si>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</si>
  <si>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</si>
  <si>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</si>
  <si>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</si>
  <si>
    <t>MTM loss on spread transactions offset by MTM gain on new deals.</t>
  </si>
  <si>
    <t>Prices increased between $0.15 and $0.50 through 2002, and decreased by $0.25 for 2003.  MTM losses on short positions in 2002, offset by MTM gains on short positions in 2003.</t>
  </si>
  <si>
    <t>Prices increased between $0.04 and $0.07 for most periods.  MTM loss on short positions offset by MTM gains on long positions.</t>
  </si>
  <si>
    <t>Prices increased between $0.11 and $0.21 for all periods.  MTM losses on short positions offset by MTM gains on long positions.</t>
  </si>
  <si>
    <t>Minor changes in prices for a few periods.</t>
  </si>
  <si>
    <t>As of December 26, 2001</t>
  </si>
  <si>
    <t>No change.</t>
  </si>
  <si>
    <t>Prices increased between $0.01 and $0.05 for most periods.  MTM loss on short positions offset by MTM gain on long positions.</t>
  </si>
  <si>
    <t>MTM losses on spread transactions.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</si>
</sst>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2724903</v>
          </cell>
        </row>
        <row r="15">
          <cell r="C15">
            <v>2720893</v>
          </cell>
        </row>
        <row r="16">
          <cell r="C16">
            <v>-205187</v>
          </cell>
        </row>
        <row r="17">
          <cell r="C17">
            <v>911994</v>
          </cell>
        </row>
        <row r="18">
          <cell r="C18">
            <v>-5855787.8642000016</v>
          </cell>
        </row>
        <row r="19">
          <cell r="C19">
            <v>-4867669.3911999995</v>
          </cell>
        </row>
        <row r="23">
          <cell r="C23">
            <v>59794</v>
          </cell>
        </row>
        <row r="24">
          <cell r="C24">
            <v>-19450</v>
          </cell>
        </row>
        <row r="25">
          <cell r="C25">
            <v>-19450</v>
          </cell>
        </row>
        <row r="26">
          <cell r="C26">
            <v>-29132</v>
          </cell>
        </row>
        <row r="27">
          <cell r="C27">
            <v>-13957</v>
          </cell>
        </row>
        <row r="28">
          <cell r="C28">
            <v>477853</v>
          </cell>
        </row>
        <row r="29">
          <cell r="C29">
            <v>1296493.0100000002</v>
          </cell>
        </row>
        <row r="30">
          <cell r="C30">
            <v>-12845783.558000006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305387</v>
          </cell>
        </row>
        <row r="15">
          <cell r="C15">
            <v>305387</v>
          </cell>
        </row>
        <row r="16">
          <cell r="C16">
            <v>-59488</v>
          </cell>
        </row>
        <row r="17">
          <cell r="C17">
            <v>-302970</v>
          </cell>
        </row>
        <row r="18">
          <cell r="C18">
            <v>-3048351.1500999997</v>
          </cell>
        </row>
        <row r="19">
          <cell r="C19">
            <v>-5671605.0727000004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215</v>
          </cell>
        </row>
        <row r="27">
          <cell r="C27">
            <v>81603</v>
          </cell>
        </row>
        <row r="28">
          <cell r="C28">
            <v>274290</v>
          </cell>
        </row>
        <row r="29">
          <cell r="C29">
            <v>-359153.06000000006</v>
          </cell>
        </row>
        <row r="30">
          <cell r="C30">
            <v>4562870.5432664901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3" sqref="A3"/>
    </sheetView>
  </sheetViews>
  <sheetFormatPr defaultRowHeight="11.25" x14ac:dyDescent="0.2"/>
  <cols>
    <col min="1" max="1" width="29" style="13" customWidth="1"/>
    <col min="2" max="2" width="1.83203125" style="13" customWidth="1"/>
    <col min="3" max="4" width="14.83203125" style="13" customWidth="1"/>
    <col min="5" max="5" width="1.83203125" style="13" customWidth="1"/>
    <col min="6" max="7" width="14.83203125" style="13" customWidth="1"/>
    <col min="8" max="8" width="1.83203125" style="13" customWidth="1"/>
    <col min="9" max="9" width="10.5" style="13" customWidth="1"/>
    <col min="10" max="10" width="1.6640625" style="13" customWidth="1"/>
    <col min="11" max="11" width="8.83203125" style="14" customWidth="1"/>
    <col min="12" max="12" width="1.83203125" style="13" customWidth="1"/>
    <col min="13" max="13" width="8.5" style="14" customWidth="1"/>
    <col min="14" max="14" width="12.1640625" style="14" customWidth="1"/>
    <col min="15" max="15" width="9.83203125" style="14" customWidth="1"/>
    <col min="16" max="17" width="10.1640625" style="14" customWidth="1"/>
    <col min="18" max="18" width="9.5" style="13" bestFit="1" customWidth="1"/>
    <col min="19" max="19" width="9.33203125" style="13"/>
    <col min="20" max="26" width="0" style="13" hidden="1" customWidth="1"/>
    <col min="27" max="16384" width="9.33203125" style="13"/>
  </cols>
  <sheetData>
    <row r="1" spans="1:18" s="44" customFormat="1" ht="13.5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">
      <c r="K3" s="34"/>
      <c r="M3" s="34"/>
      <c r="N3" s="34"/>
      <c r="O3" s="34"/>
      <c r="P3" s="48"/>
      <c r="R3" s="45" t="s">
        <v>297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3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59.793999999999997</v>
      </c>
      <c r="J11" s="15"/>
      <c r="K11" s="55">
        <v>4000</v>
      </c>
      <c r="L11" s="3"/>
      <c r="M11" s="4">
        <f>M12+M13</f>
        <v>-28.917000000000002</v>
      </c>
      <c r="N11" s="4">
        <f>N12+N13</f>
        <v>67.645999999999987</v>
      </c>
      <c r="O11" s="4">
        <f>O12+O13</f>
        <v>752.14300000000003</v>
      </c>
      <c r="P11" s="4">
        <f>P12+P13</f>
        <v>937.33995000000004</v>
      </c>
      <c r="Q11" s="4">
        <f>Q12+Q13</f>
        <v>-8282.9130147335163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-19450</v>
      </c>
      <c r="D12" s="54" t="s">
        <v>24</v>
      </c>
      <c r="E12" s="5"/>
      <c r="F12" s="6">
        <f>'PS SUM'!C30</f>
        <v>-19450</v>
      </c>
      <c r="G12" s="54" t="s">
        <v>24</v>
      </c>
      <c r="H12" s="5"/>
      <c r="I12" s="7">
        <f>'PS SUM'!C31/1000</f>
        <v>59.793999999999997</v>
      </c>
      <c r="J12" s="5"/>
      <c r="K12" s="55">
        <v>3000</v>
      </c>
      <c r="L12" s="5"/>
      <c r="M12" s="7">
        <f>'PS SUM'!C32/1000</f>
        <v>-29.132000000000001</v>
      </c>
      <c r="N12" s="7">
        <f>'PS SUM'!C33/1000</f>
        <v>-13.957000000000001</v>
      </c>
      <c r="O12" s="7">
        <f>'PS SUM'!C34/1000</f>
        <v>477.85300000000001</v>
      </c>
      <c r="P12" s="7">
        <f>'PS SUM'!C35/1000</f>
        <v>1296.4930100000001</v>
      </c>
      <c r="Q12" s="7">
        <f>'PS SUM'!C36/1000</f>
        <v>-12845.783558000006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0.215</v>
      </c>
      <c r="N13" s="7">
        <f>'PS SUM'!C42/1000</f>
        <v>81.602999999999994</v>
      </c>
      <c r="O13" s="7">
        <f>'PS SUM'!C43/1000</f>
        <v>274.29000000000002</v>
      </c>
      <c r="P13" s="7">
        <f>'PS SUM'!C44/1000</f>
        <v>-359.15306000000004</v>
      </c>
      <c r="Q13" s="7">
        <f>'PS SUM'!C45/1000</f>
        <v>4562.8705432664901</v>
      </c>
      <c r="R13" s="28"/>
    </row>
    <row r="14" spans="1:18" ht="15.75" x14ac:dyDescent="0.25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75" x14ac:dyDescent="0.25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25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2884.2640000000001</v>
      </c>
      <c r="J16" s="5"/>
      <c r="K16" s="55">
        <v>10000</v>
      </c>
      <c r="L16" s="3"/>
      <c r="M16" s="4">
        <f>M17+M18</f>
        <v>-264.67500000000001</v>
      </c>
      <c r="N16" s="4">
        <f>N17+N18</f>
        <v>609.024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-5855787.8642000016</v>
      </c>
      <c r="D17" s="54" t="s">
        <v>26</v>
      </c>
      <c r="E17" s="5"/>
      <c r="F17" s="6">
        <f>'PS SUM'!C15</f>
        <v>-4867669.3911999995</v>
      </c>
      <c r="G17" s="54" t="s">
        <v>26</v>
      </c>
      <c r="H17" s="5"/>
      <c r="I17" s="7">
        <f>'PS SUM'!C16/1000</f>
        <v>2720.893</v>
      </c>
      <c r="J17" s="9"/>
      <c r="K17" s="55">
        <v>7500</v>
      </c>
      <c r="L17" s="5"/>
      <c r="M17" s="7">
        <f>'PS SUM'!C17/1000</f>
        <v>-205.18700000000001</v>
      </c>
      <c r="N17" s="7">
        <f>'PS SUM'!C18/1000</f>
        <v>911.99400000000003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-3.0483511500999998</v>
      </c>
      <c r="D18" s="54" t="s">
        <v>27</v>
      </c>
      <c r="E18" s="5"/>
      <c r="F18" s="8">
        <f>'PS SUM'!C21/1000000</f>
        <v>-5.6716050727000002</v>
      </c>
      <c r="G18" s="54" t="s">
        <v>27</v>
      </c>
      <c r="H18" s="5"/>
      <c r="I18" s="7">
        <f>'PS SUM'!C22/1000</f>
        <v>305.387</v>
      </c>
      <c r="J18" s="9"/>
      <c r="K18" s="55">
        <v>2500</v>
      </c>
      <c r="L18" s="5"/>
      <c r="M18" s="7">
        <f>'PS SUM'!C23/1000</f>
        <v>-59.488</v>
      </c>
      <c r="N18" s="7">
        <f>'PS SUM'!C24/1000</f>
        <v>-302.97000000000003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75" x14ac:dyDescent="0.25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75" x14ac:dyDescent="0.25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75" x14ac:dyDescent="0.25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75" x14ac:dyDescent="0.25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75" x14ac:dyDescent="0.25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75" x14ac:dyDescent="0.25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75" x14ac:dyDescent="0.25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75" x14ac:dyDescent="0.25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75" x14ac:dyDescent="0.25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75" x14ac:dyDescent="0.25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75" x14ac:dyDescent="0.25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75" x14ac:dyDescent="0.25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75" x14ac:dyDescent="0.25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75" x14ac:dyDescent="0.25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26.xls]DPR</v>
      </c>
    </row>
    <row r="39" spans="1:18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24" activePane="bottomLeft" state="frozen"/>
      <selection pane="bottomLeft" activeCell="A135" sqref="A135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2.6640625" style="61" customWidth="1"/>
    <col min="7" max="7" width="9" style="61" customWidth="1"/>
    <col min="8" max="8" width="1" style="62" customWidth="1"/>
    <col min="9" max="9" width="37" style="63" customWidth="1"/>
    <col min="10" max="10" width="3.1640625" style="64" customWidth="1"/>
    <col min="11" max="11" width="8.5" style="66" customWidth="1"/>
    <col min="12" max="12" width="9" style="61" customWidth="1"/>
    <col min="13" max="13" width="1" style="61" customWidth="1"/>
    <col min="14" max="14" width="9" style="61" customWidth="1"/>
    <col min="15" max="15" width="10.33203125" style="61" customWidth="1"/>
    <col min="16" max="16" width="12.33203125" style="61" customWidth="1"/>
    <col min="17" max="17" width="1" style="62" customWidth="1"/>
    <col min="18" max="18" width="37" style="64" customWidth="1"/>
    <col min="19" max="16384" width="9.33203125" style="64"/>
  </cols>
  <sheetData>
    <row r="1" spans="1:18" ht="12.75" x14ac:dyDescent="0.2">
      <c r="A1" s="60" t="s">
        <v>43</v>
      </c>
      <c r="K1" s="65"/>
    </row>
    <row r="2" spans="1:18" ht="12.75" x14ac:dyDescent="0.2">
      <c r="A2" s="60" t="s">
        <v>44</v>
      </c>
      <c r="K2" s="65"/>
    </row>
    <row r="3" spans="1:18" ht="12.75" x14ac:dyDescent="0.2">
      <c r="A3" s="60" t="str">
        <f>DPR!R3</f>
        <v>As of December 26, 2001</v>
      </c>
      <c r="K3" s="65"/>
    </row>
    <row r="4" spans="1:18" ht="12.75" x14ac:dyDescent="0.2">
      <c r="A4" s="60" t="s">
        <v>45</v>
      </c>
      <c r="K4" s="65"/>
    </row>
    <row r="5" spans="1:18" ht="12.75" x14ac:dyDescent="0.2">
      <c r="A5" s="60" t="s">
        <v>46</v>
      </c>
    </row>
    <row r="7" spans="1:18" s="71" customFormat="1" ht="12.75" x14ac:dyDescent="0.2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7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7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36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7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36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7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45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54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7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7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7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7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7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54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5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7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7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7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7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5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7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5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7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7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7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7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7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7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7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45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7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7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7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5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7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5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7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7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291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289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ht="36" x14ac:dyDescent="0.15">
      <c r="A131" s="77">
        <v>37245</v>
      </c>
      <c r="B131" s="78">
        <v>-103</v>
      </c>
      <c r="C131" s="78"/>
      <c r="D131" s="78">
        <v>0</v>
      </c>
      <c r="E131" s="78">
        <f>B131-D131</f>
        <v>-103</v>
      </c>
      <c r="F131" s="78">
        <v>0</v>
      </c>
      <c r="G131" s="78">
        <v>0</v>
      </c>
      <c r="H131" s="79"/>
      <c r="I131" s="80" t="s">
        <v>293</v>
      </c>
      <c r="J131" s="80"/>
      <c r="K131" s="77">
        <v>37245</v>
      </c>
      <c r="L131" s="78">
        <v>-392</v>
      </c>
      <c r="M131" s="78"/>
      <c r="N131" s="78">
        <v>-25</v>
      </c>
      <c r="O131" s="78">
        <f>L131-N131</f>
        <v>-367</v>
      </c>
      <c r="P131" s="78">
        <v>0</v>
      </c>
      <c r="Q131" s="79"/>
      <c r="R131" s="80" t="s">
        <v>294</v>
      </c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ht="27" x14ac:dyDescent="0.15">
      <c r="A133" s="77">
        <v>37246</v>
      </c>
      <c r="B133" s="78">
        <v>166</v>
      </c>
      <c r="C133" s="78"/>
      <c r="D133" s="78">
        <v>24</v>
      </c>
      <c r="E133" s="78">
        <f>B133-D133</f>
        <v>142</v>
      </c>
      <c r="F133" s="78">
        <v>0</v>
      </c>
      <c r="G133" s="78">
        <v>0</v>
      </c>
      <c r="H133" s="79"/>
      <c r="I133" s="80" t="s">
        <v>296</v>
      </c>
      <c r="J133" s="80"/>
      <c r="K133" s="77">
        <v>37246</v>
      </c>
      <c r="L133" s="78">
        <v>-419</v>
      </c>
      <c r="M133" s="78"/>
      <c r="N133" s="78">
        <v>0</v>
      </c>
      <c r="O133" s="78">
        <v>-419</v>
      </c>
      <c r="P133" s="78">
        <v>0</v>
      </c>
      <c r="Q133" s="79"/>
      <c r="R133" s="80" t="s">
        <v>295</v>
      </c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ht="27" x14ac:dyDescent="0.15">
      <c r="A135" s="77">
        <v>37251</v>
      </c>
      <c r="B135" s="78">
        <v>-205</v>
      </c>
      <c r="C135" s="78"/>
      <c r="D135" s="78">
        <v>0</v>
      </c>
      <c r="E135" s="78">
        <f>B135-D135</f>
        <v>-205</v>
      </c>
      <c r="F135" s="78">
        <v>0</v>
      </c>
      <c r="G135" s="78">
        <v>0</v>
      </c>
      <c r="H135" s="79"/>
      <c r="I135" s="80" t="s">
        <v>296</v>
      </c>
      <c r="J135" s="80"/>
      <c r="K135" s="77">
        <v>37241</v>
      </c>
      <c r="L135" s="78">
        <v>-59</v>
      </c>
      <c r="M135" s="78"/>
      <c r="N135" s="78">
        <v>-4</v>
      </c>
      <c r="O135" s="78">
        <f>L135-N135</f>
        <v>-55</v>
      </c>
      <c r="P135" s="78">
        <v>0</v>
      </c>
      <c r="Q135" s="79"/>
      <c r="R135" s="80" t="s">
        <v>299</v>
      </c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21" activePane="bottomLeft" state="frozen"/>
      <selection pane="bottomLeft" activeCell="A136" sqref="A136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" style="62" customWidth="1"/>
    <col min="7" max="7" width="41.6640625" style="63" customWidth="1"/>
    <col min="8" max="8" width="3.1640625" style="64" customWidth="1"/>
    <col min="9" max="9" width="8.5" style="66" customWidth="1"/>
    <col min="10" max="10" width="9" style="61" customWidth="1"/>
    <col min="11" max="11" width="1" style="61" customWidth="1"/>
    <col min="12" max="12" width="9" style="61" customWidth="1"/>
    <col min="13" max="13" width="10.33203125" style="61" customWidth="1"/>
    <col min="14" max="14" width="1" style="62" customWidth="1"/>
    <col min="15" max="15" width="41.6640625" style="64" customWidth="1"/>
    <col min="16" max="16384" width="9.33203125" style="64"/>
  </cols>
  <sheetData>
    <row r="1" spans="1:15" ht="12.75" x14ac:dyDescent="0.2">
      <c r="A1" s="60" t="s">
        <v>43</v>
      </c>
      <c r="I1" s="65"/>
    </row>
    <row r="2" spans="1:15" ht="12.75" x14ac:dyDescent="0.2">
      <c r="A2" s="60" t="s">
        <v>140</v>
      </c>
      <c r="I2" s="65"/>
    </row>
    <row r="3" spans="1:15" ht="12.75" x14ac:dyDescent="0.2">
      <c r="A3" s="60" t="str">
        <f>DPR!R3</f>
        <v>As of December 26, 2001</v>
      </c>
      <c r="I3" s="65"/>
    </row>
    <row r="4" spans="1:15" ht="12.75" x14ac:dyDescent="0.2">
      <c r="A4" s="60" t="s">
        <v>45</v>
      </c>
      <c r="I4" s="65"/>
    </row>
    <row r="5" spans="1:15" ht="12.75" x14ac:dyDescent="0.2">
      <c r="A5" s="60" t="s">
        <v>46</v>
      </c>
    </row>
    <row r="7" spans="1:15" s="71" customFormat="1" ht="12.75" x14ac:dyDescent="0.2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27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7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7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7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7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7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7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27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7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7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27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7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7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5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27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7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7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7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5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36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7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7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7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27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7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290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ht="18" x14ac:dyDescent="0.15">
      <c r="A132" s="77">
        <v>37245</v>
      </c>
      <c r="B132" s="78">
        <v>-12</v>
      </c>
      <c r="C132" s="78"/>
      <c r="D132" s="78">
        <v>8</v>
      </c>
      <c r="E132" s="78">
        <f>B132-D132</f>
        <v>-20</v>
      </c>
      <c r="F132" s="79"/>
      <c r="G132" s="80" t="s">
        <v>292</v>
      </c>
      <c r="H132" s="80"/>
      <c r="I132" s="77">
        <v>37245</v>
      </c>
      <c r="J132" s="78">
        <v>8</v>
      </c>
      <c r="K132" s="78"/>
      <c r="L132" s="78">
        <v>3</v>
      </c>
      <c r="M132" s="78">
        <f>J132-L132</f>
        <v>5</v>
      </c>
      <c r="N132" s="79"/>
      <c r="O132" s="80" t="s">
        <v>136</v>
      </c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>
        <v>37246</v>
      </c>
      <c r="B134" s="78">
        <v>42</v>
      </c>
      <c r="C134" s="78"/>
      <c r="D134" s="78">
        <v>-1</v>
      </c>
      <c r="E134" s="78">
        <f>B134-D134</f>
        <v>43</v>
      </c>
      <c r="F134" s="79"/>
      <c r="G134" s="80" t="s">
        <v>259</v>
      </c>
      <c r="H134" s="80"/>
      <c r="I134" s="77">
        <v>37246</v>
      </c>
      <c r="J134" s="78">
        <v>10</v>
      </c>
      <c r="K134" s="78"/>
      <c r="L134" s="78">
        <v>10</v>
      </c>
      <c r="M134" s="78">
        <v>0</v>
      </c>
      <c r="N134" s="79"/>
      <c r="O134" s="80" t="s">
        <v>256</v>
      </c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>
        <v>37251</v>
      </c>
      <c r="B136" s="78">
        <v>-29</v>
      </c>
      <c r="C136" s="78"/>
      <c r="D136" s="78">
        <v>0</v>
      </c>
      <c r="E136" s="78">
        <f>B136-D136</f>
        <v>-29</v>
      </c>
      <c r="F136" s="79"/>
      <c r="G136" s="80" t="s">
        <v>300</v>
      </c>
      <c r="H136" s="80"/>
      <c r="I136" s="77">
        <v>37251</v>
      </c>
      <c r="J136" s="78">
        <v>0</v>
      </c>
      <c r="K136" s="78"/>
      <c r="L136" s="78">
        <v>0</v>
      </c>
      <c r="M136" s="78">
        <v>0</v>
      </c>
      <c r="N136" s="79"/>
      <c r="O136" s="80" t="s">
        <v>298</v>
      </c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C28" sqref="C28"/>
    </sheetView>
  </sheetViews>
  <sheetFormatPr defaultRowHeight="8.25" x14ac:dyDescent="0.15"/>
  <cols>
    <col min="1" max="1" width="37.83203125" style="88" customWidth="1"/>
    <col min="2" max="2" width="4" style="88" customWidth="1"/>
    <col min="3" max="3" width="11.6640625" style="88" bestFit="1" customWidth="1"/>
    <col min="4" max="16384" width="9.332031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26,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2855366</v>
      </c>
    </row>
    <row r="8" spans="1:3" x14ac:dyDescent="0.15">
      <c r="A8" s="95" t="s">
        <v>239</v>
      </c>
      <c r="C8" s="96">
        <f>'[1]POWER SUM'!$C$8</f>
        <v>2724903</v>
      </c>
    </row>
    <row r="9" spans="1:3" x14ac:dyDescent="0.15">
      <c r="A9" s="95" t="s">
        <v>240</v>
      </c>
      <c r="C9" s="96">
        <f>'[2]GAS SUM'!$C$8</f>
        <v>305387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2884264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-5855787.8642000016</v>
      </c>
    </row>
    <row r="15" spans="1:3" x14ac:dyDescent="0.15">
      <c r="A15" s="88" t="s">
        <v>231</v>
      </c>
      <c r="C15" s="98">
        <f>'[1]POWER SUM'!$C$19</f>
        <v>-4867669.3911999995</v>
      </c>
    </row>
    <row r="16" spans="1:3" x14ac:dyDescent="0.15">
      <c r="A16" s="88" t="s">
        <v>232</v>
      </c>
      <c r="C16" s="99">
        <f>'[1]POWER SUM'!$C$15</f>
        <v>2720893</v>
      </c>
    </row>
    <row r="17" spans="1:3" x14ac:dyDescent="0.15">
      <c r="A17" s="88" t="s">
        <v>233</v>
      </c>
      <c r="C17" s="99">
        <f>'[1]POWER SUM'!$C$16</f>
        <v>-205187</v>
      </c>
    </row>
    <row r="18" spans="1:3" x14ac:dyDescent="0.15">
      <c r="A18" s="88" t="s">
        <v>234</v>
      </c>
      <c r="C18" s="99">
        <f>'[1]POWER SUM'!$C$17</f>
        <v>911994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-3048351.1500999997</v>
      </c>
    </row>
    <row r="21" spans="1:3" x14ac:dyDescent="0.15">
      <c r="A21" s="88" t="s">
        <v>231</v>
      </c>
      <c r="C21" s="98">
        <f>'[2]GAS SUM'!$C$19</f>
        <v>-5671605.0727000004</v>
      </c>
    </row>
    <row r="22" spans="1:3" x14ac:dyDescent="0.15">
      <c r="A22" s="88" t="s">
        <v>232</v>
      </c>
      <c r="C22" s="99">
        <f>'[2]GAS SUM'!$C$15</f>
        <v>305387</v>
      </c>
    </row>
    <row r="23" spans="1:3" x14ac:dyDescent="0.15">
      <c r="A23" s="88" t="s">
        <v>233</v>
      </c>
      <c r="C23" s="99">
        <f>'[2]GAS SUM'!$C$16</f>
        <v>-59488</v>
      </c>
    </row>
    <row r="24" spans="1:3" x14ac:dyDescent="0.15">
      <c r="A24" s="88" t="s">
        <v>234</v>
      </c>
      <c r="C24" s="99">
        <f>'[2]GAS SUM'!$C$17</f>
        <v>-302970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59794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-19450</v>
      </c>
    </row>
    <row r="30" spans="1:3" x14ac:dyDescent="0.15">
      <c r="A30" s="88" t="s">
        <v>231</v>
      </c>
      <c r="C30" s="98">
        <f>'[1]POWER SUM'!$C$25</f>
        <v>-19450</v>
      </c>
    </row>
    <row r="31" spans="1:3" x14ac:dyDescent="0.15">
      <c r="A31" s="88" t="s">
        <v>232</v>
      </c>
      <c r="C31" s="99">
        <f>'[1]POWER SUM'!$C$23</f>
        <v>59794</v>
      </c>
    </row>
    <row r="32" spans="1:3" x14ac:dyDescent="0.15">
      <c r="A32" s="88" t="s">
        <v>233</v>
      </c>
      <c r="C32" s="99">
        <f>'[1]POWER SUM'!$C$26</f>
        <v>-29132</v>
      </c>
    </row>
    <row r="33" spans="1:3" x14ac:dyDescent="0.15">
      <c r="A33" s="88" t="s">
        <v>234</v>
      </c>
      <c r="C33" s="99">
        <f>'[1]POWER SUM'!$C$27</f>
        <v>-13957</v>
      </c>
    </row>
    <row r="34" spans="1:3" x14ac:dyDescent="0.15">
      <c r="A34" s="89" t="s">
        <v>236</v>
      </c>
      <c r="C34" s="99">
        <f>'[1]POWER SUM'!$C$28</f>
        <v>477853</v>
      </c>
    </row>
    <row r="35" spans="1:3" x14ac:dyDescent="0.15">
      <c r="A35" s="89" t="s">
        <v>237</v>
      </c>
      <c r="C35" s="99">
        <f>'[1]POWER SUM'!$C$29</f>
        <v>1296493.0100000002</v>
      </c>
    </row>
    <row r="36" spans="1:3" x14ac:dyDescent="0.15">
      <c r="A36" s="89" t="s">
        <v>238</v>
      </c>
      <c r="C36" s="99">
        <f>'[1]POWER SUM'!$C$30</f>
        <v>-12845783.558000006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215</v>
      </c>
    </row>
    <row r="42" spans="1:3" x14ac:dyDescent="0.15">
      <c r="A42" s="88" t="s">
        <v>234</v>
      </c>
      <c r="C42" s="99">
        <f>'[2]GAS SUM'!$C$27</f>
        <v>81603</v>
      </c>
    </row>
    <row r="43" spans="1:3" x14ac:dyDescent="0.15">
      <c r="A43" s="89" t="s">
        <v>236</v>
      </c>
      <c r="C43" s="99">
        <f>'[2]GAS SUM'!$C$28</f>
        <v>274290</v>
      </c>
    </row>
    <row r="44" spans="1:3" x14ac:dyDescent="0.15">
      <c r="A44" s="89" t="s">
        <v>237</v>
      </c>
      <c r="C44" s="99">
        <f>'[2]GAS SUM'!$C$29</f>
        <v>-359153.06000000006</v>
      </c>
    </row>
    <row r="45" spans="1:3" x14ac:dyDescent="0.15">
      <c r="A45" s="89" t="s">
        <v>238</v>
      </c>
      <c r="C45" s="99">
        <f>'[2]GAS SUM'!$C$30</f>
        <v>4562870.5432664901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C28" sqref="C28"/>
      <selection pane="bottomLeft" activeCell="C28" sqref="C28"/>
    </sheetView>
  </sheetViews>
  <sheetFormatPr defaultRowHeight="8.25" x14ac:dyDescent="0.15"/>
  <cols>
    <col min="1" max="1" width="10.1640625" style="88" customWidth="1"/>
    <col min="2" max="2" width="8.83203125" style="87" bestFit="1" customWidth="1"/>
    <col min="3" max="3" width="7.6640625" style="87" bestFit="1" customWidth="1"/>
    <col min="4" max="4" width="9.33203125" style="88" bestFit="1"/>
    <col min="5" max="16384" width="9.332031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A100" s="91">
        <v>37245</v>
      </c>
      <c r="B100" s="87">
        <v>2867079</v>
      </c>
      <c r="C100" s="87">
        <v>51993</v>
      </c>
      <c r="D100" s="87">
        <v>2857215</v>
      </c>
    </row>
    <row r="101" spans="1:4" x14ac:dyDescent="0.15">
      <c r="A101" s="91">
        <v>37246</v>
      </c>
      <c r="B101" s="87">
        <v>2873270</v>
      </c>
      <c r="C101" s="87">
        <v>59794</v>
      </c>
      <c r="D101" s="87">
        <v>2840004</v>
      </c>
    </row>
    <row r="102" spans="1:4" x14ac:dyDescent="0.15">
      <c r="A102" s="91">
        <v>37249</v>
      </c>
      <c r="B102" s="87">
        <v>2871146</v>
      </c>
      <c r="C102" s="87">
        <v>59794</v>
      </c>
      <c r="D102" s="87">
        <v>2839356</v>
      </c>
    </row>
    <row r="103" spans="1:4" x14ac:dyDescent="0.15">
      <c r="A103" s="91">
        <v>37251</v>
      </c>
      <c r="B103" s="87">
        <v>2884264</v>
      </c>
      <c r="C103" s="87">
        <v>59794</v>
      </c>
      <c r="D103" s="87">
        <v>2855366</v>
      </c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2001-12-22T00:24:00Z</cp:lastPrinted>
  <dcterms:created xsi:type="dcterms:W3CDTF">2001-11-26T17:24:49Z</dcterms:created>
  <dcterms:modified xsi:type="dcterms:W3CDTF">2023-09-15T15:49:51Z</dcterms:modified>
</cp:coreProperties>
</file>