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94B9E9-6836-43D8-8EDB-84A320941FD6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7" i="2"/>
  <c r="O137" i="2"/>
  <c r="E139" i="2"/>
  <c r="O139" i="2"/>
  <c r="O141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8" i="3"/>
  <c r="E140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<sst xmlns="http://schemas.openxmlformats.org/spreadsheetml/2006/main" count="405" uniqueCount="304">
  <si>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</si>
  <si>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</si>
  <si>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</si>
  <si>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</si>
  <si>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</si>
  <si>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</si>
  <si>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</si>
  <si>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</si>
  <si>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</si>
  <si>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</si>
  <si>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</si>
  <si>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</si>
  <si>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</si>
  <si>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</si>
  <si>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</si>
  <si>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</si>
  <si>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</si>
  <si>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</si>
  <si>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</si>
  <si>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</si>
  <si>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</si>
  <si>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</si>
  <si>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</si>
  <si>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</si>
  <si>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</si>
  <si>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</si>
  <si>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</si>
  <si>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</si>
  <si>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</si>
  <si>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</si>
  <si>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</si>
  <si>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</si>
  <si>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</si>
  <si>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</si>
  <si>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</si>
  <si>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</si>
  <si>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</si>
  <si>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</si>
  <si>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</si>
  <si>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</si>
  <si>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</si>
  <si>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</si>
  <si>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</si>
  <si>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</si>
  <si>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</si>
  <si>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</si>
  <si>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</si>
  <si>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</si>
  <si>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</si>
  <si>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</si>
  <si>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</si>
  <si>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</si>
  <si>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</si>
  <si>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</si>
  <si>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</si>
  <si>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</si>
  <si>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</si>
  <si>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</si>
  <si>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</si>
  <si>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</si>
  <si>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</si>
  <si>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</si>
  <si>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</si>
  <si>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</si>
  <si>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</si>
  <si>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</si>
  <si>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</si>
  <si>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</si>
  <si>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</si>
  <si>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</si>
  <si>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</si>
  <si>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</si>
  <si>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</si>
  <si>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</si>
  <si>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</si>
  <si>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</si>
  <si>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</si>
  <si>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</si>
  <si>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</si>
  <si>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</si>
  <si>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</si>
  <si>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</si>
  <si>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</si>
  <si>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</si>
  <si>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</si>
  <si>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</si>
  <si>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</si>
  <si>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</si>
  <si>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</si>
  <si>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</si>
  <si>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</si>
  <si>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</si>
  <si>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</si>
  <si>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</si>
  <si>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</si>
  <si>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</si>
  <si>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</si>
  <si>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</si>
  <si>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</si>
  <si>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</si>
  <si>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</si>
  <si>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</si>
  <si>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</si>
  <si>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</si>
  <si>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</si>
  <si>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</si>
  <si>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</si>
  <si>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</si>
  <si>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</si>
  <si>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</si>
  <si>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</si>
  <si>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</si>
  <si>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</si>
  <si>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</si>
  <si>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</si>
  <si>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</si>
  <si>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</si>
  <si>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</si>
  <si>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</si>
  <si>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</si>
  <si>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</si>
  <si>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</si>
  <si>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</si>
  <si>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</si>
  <si>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</si>
  <si>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</si>
  <si>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</si>
  <si>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</si>
  <si>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</si>
  <si>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</si>
  <si>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</si>
  <si>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</si>
  <si>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</si>
  <si>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</si>
  <si>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</si>
  <si>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</si>
  <si>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</si>
  <si>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</si>
  <si>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</si>
  <si>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</si>
  <si>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</si>
  <si>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</si>
  <si>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</si>
  <si>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</si>
  <si>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</si>
  <si>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</si>
  <si>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</si>
  <si>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</si>
  <si>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</si>
  <si>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</si>
  <si>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</si>
  <si>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</si>
  <si>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</si>
  <si>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</si>
  <si>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</si>
  <si>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</si>
  <si>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</si>
  <si>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</si>
  <si>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</si>
  <si>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</si>
  <si>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</si>
  <si>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</si>
  <si>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</si>
  <si>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</si>
  <si>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</si>
  <si>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</si>
  <si>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</si>
  <si>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</si>
  <si>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</si>
  <si>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</si>
  <si>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</si>
  <si>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</si>
  <si>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</si>
  <si>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</si>
  <si>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</si>
  <si>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</si>
  <si>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</si>
  <si>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</si>
  <si>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</si>
  <si>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</si>
  <si>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</si>
  <si>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</si>
  <si>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</si>
  <si>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</si>
  <si>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</si>
  <si>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</si>
  <si>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</si>
  <si>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</si>
  <si>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</si>
  <si>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</si>
  <si>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</si>
  <si>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</si>
  <si>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</si>
  <si>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</si>
  <si>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</si>
  <si>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</si>
  <si>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</si>
  <si>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</si>
  <si>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</si>
  <si>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</si>
  <si>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</si>
  <si>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</si>
  <si>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</si>
  <si>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</si>
  <si>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</si>
  <si>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</si>
  <si>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</si>
  <si>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</si>
  <si>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</si>
  <si>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</si>
  <si>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</si>
  <si>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</si>
  <si>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</si>
  <si>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</si>
  <si>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</si>
  <si>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</si>
  <si>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</si>
  <si>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</si>
  <si>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</si>
  <si>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</si>
  <si>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</si>
  <si>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</si>
  <si>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</si>
  <si>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</si>
  <si>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</si>
  <si>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</si>
  <si>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</si>
  <si>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</si>
  <si>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</si>
  <si>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</si>
  <si>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</si>
  <si>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</si>
  <si>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</si>
  <si>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</si>
  <si>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</si>
  <si>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</si>
  <si>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</si>
  <si>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</si>
  <si>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</si>
  <si>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</si>
  <si>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</si>
  <si>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</si>
  <si>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</si>
  <si>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</si>
  <si>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</si>
  <si>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</si>
  <si>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</si>
  <si>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</si>
  <si>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</si>
  <si>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</si>
  <si>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</si>
  <si>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</si>
  <si>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</si>
  <si>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</si>
  <si>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</si>
  <si>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</si>
  <si>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</si>
  <si>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</si>
  <si>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</si>
  <si>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</si>
  <si>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</si>
  <si>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</si>
  <si>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</si>
  <si>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</si>
  <si>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</si>
  <si>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</si>
  <si>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</si>
  <si>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</si>
  <si>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</si>
  <si>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</si>
  <si>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</si>
  <si>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</si>
  <si>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</si>
  <si>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</si>
  <si>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</si>
  <si>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</si>
  <si>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</si>
  <si>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</si>
  <si>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</si>
  <si>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</si>
  <si>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</si>
  <si>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</si>
  <si>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</si>
  <si>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</si>
  <si>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</si>
  <si>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</si>
  <si>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</si>
  <si>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</si>
  <si>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</si>
  <si>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</si>
  <si>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</si>
  <si>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</si>
  <si>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</si>
  <si>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</si>
  <si>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</si>
  <si>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</si>
  <si>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</si>
  <si>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No change.</t>
  </si>
  <si>
    <t>Prices increased between $0.01 and $0.05 for most periods.  MTM loss on short positions offset by MTM gain on long positions.</t>
  </si>
  <si>
    <t>MTM losses on spread transactions.</t>
  </si>
  <si>
    <t>Prices decreased between $0.13 and $0.35 in all periods, with higher decreases in 2002.  MTM gains on short positions offset by MTM losses on long positions.</t>
  </si>
  <si>
    <t>Prices decreased between $0.25 and $1.65 for most periods.  MTM gains on short positions.</t>
  </si>
  <si>
    <t>As of December 28, 2001</t>
  </si>
  <si>
    <t>Prices increased between $0.05 and $0.15 for most periods.  MTM losses on short positions offset by MTM gains on long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</si>
</sst>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2580481</v>
          </cell>
        </row>
        <row r="15">
          <cell r="C15">
            <v>2585832</v>
          </cell>
        </row>
        <row r="16">
          <cell r="C16">
            <v>47847</v>
          </cell>
        </row>
        <row r="17">
          <cell r="C17">
            <v>1588897</v>
          </cell>
        </row>
        <row r="18">
          <cell r="C18">
            <v>-5617600.6531999987</v>
          </cell>
        </row>
        <row r="19">
          <cell r="C19">
            <v>-4826942.2441999996</v>
          </cell>
        </row>
        <row r="23">
          <cell r="C23">
            <v>60124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-33773</v>
          </cell>
        </row>
        <row r="27">
          <cell r="C27">
            <v>-122301</v>
          </cell>
        </row>
        <row r="28">
          <cell r="C28">
            <v>342766</v>
          </cell>
        </row>
        <row r="29">
          <cell r="C29">
            <v>1161406.0100000002</v>
          </cell>
        </row>
        <row r="30">
          <cell r="C30">
            <v>-12980870.558000006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464946</v>
          </cell>
        </row>
        <row r="15">
          <cell r="C15">
            <v>464946</v>
          </cell>
        </row>
        <row r="16">
          <cell r="C16">
            <v>-312419</v>
          </cell>
        </row>
        <row r="17">
          <cell r="C17">
            <v>-584379</v>
          </cell>
        </row>
        <row r="18">
          <cell r="C18">
            <v>-5200952.9649</v>
          </cell>
        </row>
        <row r="19">
          <cell r="C19">
            <v>-6408122.7112999996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45</v>
          </cell>
        </row>
        <row r="27">
          <cell r="C27">
            <v>9846</v>
          </cell>
        </row>
        <row r="28">
          <cell r="C28">
            <v>274377</v>
          </cell>
        </row>
        <row r="29">
          <cell r="C29">
            <v>-359066.06000000006</v>
          </cell>
        </row>
        <row r="30">
          <cell r="C30">
            <v>4562957.5432664901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21" sqref="A21"/>
    </sheetView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302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60.124000000000002</v>
      </c>
      <c r="J11" s="15"/>
      <c r="K11" s="55">
        <v>4000</v>
      </c>
      <c r="L11" s="3"/>
      <c r="M11" s="4">
        <f>M12+M13</f>
        <v>-33.728000000000002</v>
      </c>
      <c r="N11" s="4">
        <f>N12+N13</f>
        <v>-112.455</v>
      </c>
      <c r="O11" s="4">
        <f>O12+O13</f>
        <v>617.14300000000003</v>
      </c>
      <c r="P11" s="4">
        <f>P12+P13</f>
        <v>802.33995000000004</v>
      </c>
      <c r="Q11" s="4">
        <f>Q12+Q13</f>
        <v>-8417.9130147335163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60.124000000000002</v>
      </c>
      <c r="J12" s="5"/>
      <c r="K12" s="55">
        <v>3000</v>
      </c>
      <c r="L12" s="5"/>
      <c r="M12" s="7">
        <f>'PS SUM'!C32/1000</f>
        <v>-33.773000000000003</v>
      </c>
      <c r="N12" s="7">
        <f>'PS SUM'!C33/1000</f>
        <v>-122.301</v>
      </c>
      <c r="O12" s="7">
        <f>'PS SUM'!C34/1000</f>
        <v>342.76600000000002</v>
      </c>
      <c r="P12" s="7">
        <f>'PS SUM'!C35/1000</f>
        <v>1161.4060100000002</v>
      </c>
      <c r="Q12" s="7">
        <f>'PS SUM'!C36/1000</f>
        <v>-12980.870558000006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4.4999999999999998E-2</v>
      </c>
      <c r="N13" s="7">
        <f>'PS SUM'!C42/1000</f>
        <v>9.8460000000000001</v>
      </c>
      <c r="O13" s="7">
        <f>'PS SUM'!C43/1000</f>
        <v>274.37700000000001</v>
      </c>
      <c r="P13" s="7">
        <f>'PS SUM'!C44/1000</f>
        <v>-359.06606000000005</v>
      </c>
      <c r="Q13" s="7">
        <f>'PS SUM'!C45/1000</f>
        <v>4562.9575432664897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2856.4290000000001</v>
      </c>
      <c r="J16" s="5"/>
      <c r="K16" s="55">
        <v>10000</v>
      </c>
      <c r="L16" s="3"/>
      <c r="M16" s="4">
        <f>M17+M18</f>
        <v>-264.572</v>
      </c>
      <c r="N16" s="4">
        <f>N17+N18</f>
        <v>1004.5179999999999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-5617600.6531999987</v>
      </c>
      <c r="D17" s="54" t="s">
        <v>26</v>
      </c>
      <c r="E17" s="5"/>
      <c r="F17" s="6">
        <f>'PS SUM'!C15</f>
        <v>-4826942.2441999996</v>
      </c>
      <c r="G17" s="54" t="s">
        <v>26</v>
      </c>
      <c r="H17" s="5"/>
      <c r="I17" s="7">
        <f>'PS SUM'!C16/1000</f>
        <v>2585.8319999999999</v>
      </c>
      <c r="J17" s="9"/>
      <c r="K17" s="55">
        <v>7500</v>
      </c>
      <c r="L17" s="5"/>
      <c r="M17" s="7">
        <f>'PS SUM'!C17/1000</f>
        <v>47.847000000000001</v>
      </c>
      <c r="N17" s="7">
        <f>'PS SUM'!C18/1000</f>
        <v>1588.8969999999999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-5.2009529648999999</v>
      </c>
      <c r="D18" s="54" t="s">
        <v>27</v>
      </c>
      <c r="E18" s="5"/>
      <c r="F18" s="8">
        <f>'PS SUM'!C21/1000000</f>
        <v>-6.4081227112999999</v>
      </c>
      <c r="G18" s="54" t="s">
        <v>27</v>
      </c>
      <c r="H18" s="5"/>
      <c r="I18" s="7">
        <f>'PS SUM'!C22/1000</f>
        <v>464.94600000000003</v>
      </c>
      <c r="J18" s="9"/>
      <c r="K18" s="55">
        <v>2500</v>
      </c>
      <c r="L18" s="5"/>
      <c r="M18" s="7">
        <f>'PS SUM'!C23/1000</f>
        <v>-312.41899999999998</v>
      </c>
      <c r="N18" s="7">
        <f>'PS SUM'!C24/1000</f>
        <v>-584.37900000000002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28.xls]DPR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zoomScale="95" workbookViewId="0">
      <pane ySplit="8" topLeftCell="A130" activePane="bottomLeft" state="frozen"/>
      <selection pane="bottomLeft" activeCell="A142" sqref="A142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28,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7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7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7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>
        <v>37249</v>
      </c>
      <c r="B135" s="78">
        <v>0</v>
      </c>
      <c r="C135" s="78"/>
      <c r="D135" s="78">
        <v>0</v>
      </c>
      <c r="E135" s="78">
        <v>0</v>
      </c>
      <c r="F135" s="78">
        <v>0</v>
      </c>
      <c r="G135" s="78">
        <v>0</v>
      </c>
      <c r="H135" s="79"/>
      <c r="I135" s="80" t="s">
        <v>297</v>
      </c>
      <c r="J135" s="80"/>
      <c r="K135" s="77">
        <v>37249</v>
      </c>
      <c r="L135" s="78">
        <v>0</v>
      </c>
      <c r="M135" s="78"/>
      <c r="N135" s="78">
        <v>0</v>
      </c>
      <c r="O135" s="78">
        <v>0</v>
      </c>
      <c r="P135" s="78">
        <v>0</v>
      </c>
      <c r="Q135" s="79"/>
      <c r="R135" s="80" t="s">
        <v>297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ht="27" x14ac:dyDescent="0.15">
      <c r="A137" s="77">
        <v>37251</v>
      </c>
      <c r="B137" s="78">
        <v>-205</v>
      </c>
      <c r="C137" s="78"/>
      <c r="D137" s="78">
        <v>0</v>
      </c>
      <c r="E137" s="78">
        <f>B137-D137</f>
        <v>-205</v>
      </c>
      <c r="F137" s="78">
        <v>0</v>
      </c>
      <c r="G137" s="78">
        <v>0</v>
      </c>
      <c r="H137" s="79"/>
      <c r="I137" s="80" t="s">
        <v>296</v>
      </c>
      <c r="J137" s="80"/>
      <c r="K137" s="77">
        <v>37251</v>
      </c>
      <c r="L137" s="78">
        <v>-59</v>
      </c>
      <c r="M137" s="78"/>
      <c r="N137" s="78">
        <v>-4</v>
      </c>
      <c r="O137" s="78">
        <f>L137-N137</f>
        <v>-55</v>
      </c>
      <c r="P137" s="78">
        <v>0</v>
      </c>
      <c r="Q137" s="79"/>
      <c r="R137" s="80" t="s">
        <v>298</v>
      </c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ht="36" x14ac:dyDescent="0.15">
      <c r="A139" s="77">
        <v>37252</v>
      </c>
      <c r="B139" s="78">
        <v>1580</v>
      </c>
      <c r="C139" s="78"/>
      <c r="D139" s="78">
        <v>0</v>
      </c>
      <c r="E139" s="78">
        <f>B139-D139</f>
        <v>1580</v>
      </c>
      <c r="F139" s="78">
        <v>0</v>
      </c>
      <c r="G139" s="78">
        <v>0</v>
      </c>
      <c r="H139" s="79"/>
      <c r="I139" s="80" t="s">
        <v>301</v>
      </c>
      <c r="J139" s="80"/>
      <c r="K139" s="77">
        <v>37252</v>
      </c>
      <c r="L139" s="78">
        <v>206</v>
      </c>
      <c r="M139" s="78"/>
      <c r="N139" s="78">
        <v>-17</v>
      </c>
      <c r="O139" s="78">
        <f>L139-N139</f>
        <v>223</v>
      </c>
      <c r="P139" s="78">
        <v>0</v>
      </c>
      <c r="Q139" s="79"/>
      <c r="R139" s="80" t="s">
        <v>300</v>
      </c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ht="27" x14ac:dyDescent="0.15">
      <c r="A141" s="77">
        <v>37253</v>
      </c>
      <c r="B141" s="78">
        <v>48</v>
      </c>
      <c r="C141" s="78"/>
      <c r="D141" s="78">
        <v>0</v>
      </c>
      <c r="E141" s="78">
        <v>48</v>
      </c>
      <c r="F141" s="78">
        <v>0</v>
      </c>
      <c r="G141" s="78">
        <v>0</v>
      </c>
      <c r="H141" s="79"/>
      <c r="I141" s="80" t="s">
        <v>136</v>
      </c>
      <c r="J141" s="80"/>
      <c r="K141" s="77">
        <v>37253</v>
      </c>
      <c r="L141" s="78">
        <v>-312</v>
      </c>
      <c r="M141" s="78"/>
      <c r="N141" s="78">
        <v>0</v>
      </c>
      <c r="O141" s="78">
        <f>L141-N141</f>
        <v>-312</v>
      </c>
      <c r="P141" s="78">
        <v>0</v>
      </c>
      <c r="Q141" s="79"/>
      <c r="R141" s="80" t="s">
        <v>303</v>
      </c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77"/>
      <c r="B240" s="78"/>
      <c r="C240" s="78"/>
      <c r="D240" s="78"/>
      <c r="E240" s="78"/>
      <c r="F240" s="78"/>
      <c r="G240" s="78"/>
      <c r="H240" s="79"/>
      <c r="I240" s="80"/>
      <c r="J240" s="80"/>
      <c r="K240" s="77"/>
      <c r="L240" s="78"/>
      <c r="M240" s="78"/>
      <c r="N240" s="78"/>
      <c r="O240" s="78"/>
      <c r="P240" s="78"/>
      <c r="Q240" s="79"/>
      <c r="R240" s="80"/>
    </row>
    <row r="241" spans="1:18" x14ac:dyDescent="0.15">
      <c r="A241" s="77"/>
      <c r="B241" s="78"/>
      <c r="C241" s="78"/>
      <c r="D241" s="78"/>
      <c r="E241" s="78"/>
      <c r="F241" s="78"/>
      <c r="G241" s="78"/>
      <c r="H241" s="79"/>
      <c r="I241" s="80"/>
      <c r="J241" s="80"/>
      <c r="K241" s="77"/>
      <c r="L241" s="78"/>
      <c r="M241" s="78"/>
      <c r="N241" s="78"/>
      <c r="O241" s="78"/>
      <c r="P241" s="78"/>
      <c r="Q241" s="79"/>
      <c r="R241" s="80"/>
    </row>
    <row r="242" spans="1:18" x14ac:dyDescent="0.15">
      <c r="A242" s="81"/>
      <c r="K242" s="81"/>
    </row>
    <row r="243" spans="1:18" x14ac:dyDescent="0.15">
      <c r="A243" s="81"/>
      <c r="K243" s="81"/>
    </row>
    <row r="244" spans="1:18" x14ac:dyDescent="0.15">
      <c r="A244" s="81"/>
      <c r="K244" s="81"/>
    </row>
    <row r="245" spans="1:18" x14ac:dyDescent="0.15">
      <c r="A245" s="81"/>
      <c r="K245" s="81"/>
    </row>
    <row r="246" spans="1:18" x14ac:dyDescent="0.15">
      <c r="A246" s="81"/>
      <c r="K246" s="81"/>
    </row>
    <row r="247" spans="1:18" x14ac:dyDescent="0.15">
      <c r="A247" s="81"/>
      <c r="K247" s="81"/>
    </row>
    <row r="248" spans="1:18" x14ac:dyDescent="0.15">
      <c r="A248" s="81"/>
      <c r="K248" s="81"/>
    </row>
    <row r="249" spans="1:18" x14ac:dyDescent="0.15">
      <c r="A249" s="81"/>
      <c r="K249" s="81"/>
    </row>
    <row r="250" spans="1:18" x14ac:dyDescent="0.15">
      <c r="A250" s="81"/>
      <c r="K250" s="81"/>
    </row>
    <row r="251" spans="1:18" x14ac:dyDescent="0.15">
      <c r="A251" s="81"/>
      <c r="K251" s="81"/>
    </row>
    <row r="252" spans="1:18" x14ac:dyDescent="0.15">
      <c r="A252" s="81"/>
      <c r="K252" s="81"/>
    </row>
    <row r="253" spans="1:18" x14ac:dyDescent="0.15">
      <c r="A253" s="81"/>
      <c r="K253" s="81"/>
    </row>
    <row r="254" spans="1:18" x14ac:dyDescent="0.15">
      <c r="A254" s="81"/>
      <c r="K254" s="81"/>
    </row>
    <row r="255" spans="1:18" x14ac:dyDescent="0.15">
      <c r="A255" s="81"/>
      <c r="K255" s="81"/>
    </row>
    <row r="256" spans="1:18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A320" s="81"/>
      <c r="K320" s="81"/>
    </row>
    <row r="321" spans="1:11" x14ac:dyDescent="0.15">
      <c r="A321" s="81"/>
      <c r="K321" s="81"/>
    </row>
    <row r="322" spans="1:11" x14ac:dyDescent="0.15">
      <c r="K322" s="81"/>
    </row>
    <row r="323" spans="1:11" x14ac:dyDescent="0.15">
      <c r="K323" s="81"/>
    </row>
    <row r="324" spans="1:11" x14ac:dyDescent="0.15">
      <c r="K324" s="81"/>
    </row>
    <row r="325" spans="1:11" x14ac:dyDescent="0.15">
      <c r="K325" s="81"/>
    </row>
    <row r="326" spans="1:11" x14ac:dyDescent="0.15">
      <c r="K326" s="81"/>
    </row>
    <row r="327" spans="1:11" x14ac:dyDescent="0.15">
      <c r="K327" s="81"/>
    </row>
    <row r="328" spans="1:11" x14ac:dyDescent="0.15">
      <c r="K328" s="81"/>
    </row>
    <row r="329" spans="1:11" x14ac:dyDescent="0.15">
      <c r="K329" s="81"/>
    </row>
    <row r="330" spans="1:11" x14ac:dyDescent="0.15">
      <c r="K330" s="81"/>
    </row>
    <row r="331" spans="1:11" x14ac:dyDescent="0.15">
      <c r="K331" s="81"/>
    </row>
    <row r="332" spans="1:11" x14ac:dyDescent="0.15">
      <c r="K332" s="81"/>
    </row>
    <row r="333" spans="1:11" x14ac:dyDescent="0.15">
      <c r="K333" s="81"/>
    </row>
    <row r="334" spans="1:11" x14ac:dyDescent="0.15">
      <c r="K334" s="81"/>
    </row>
    <row r="335" spans="1:11" x14ac:dyDescent="0.15">
      <c r="K335" s="81"/>
    </row>
    <row r="336" spans="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  <row r="578" spans="11:11" x14ac:dyDescent="0.15">
      <c r="K578" s="81"/>
    </row>
    <row r="579" spans="11:11" x14ac:dyDescent="0.15">
      <c r="K579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9"/>
  <sheetViews>
    <sheetView zoomScale="95" workbookViewId="0">
      <pane ySplit="8" topLeftCell="A121" activePane="bottomLeft" state="frozen"/>
      <selection pane="bottomLeft" activeCell="A142" sqref="A142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28,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37249</v>
      </c>
      <c r="B136" s="78">
        <v>0</v>
      </c>
      <c r="C136" s="78"/>
      <c r="D136" s="78">
        <v>0</v>
      </c>
      <c r="E136" s="78">
        <v>0</v>
      </c>
      <c r="F136" s="79"/>
      <c r="G136" s="80" t="s">
        <v>297</v>
      </c>
      <c r="H136" s="80"/>
      <c r="I136" s="77">
        <v>37249</v>
      </c>
      <c r="J136" s="78">
        <v>0</v>
      </c>
      <c r="K136" s="78"/>
      <c r="L136" s="78">
        <v>0</v>
      </c>
      <c r="M136" s="78">
        <v>0</v>
      </c>
      <c r="N136" s="79"/>
      <c r="O136" s="80" t="s">
        <v>297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>
        <v>37251</v>
      </c>
      <c r="B138" s="78">
        <v>-29</v>
      </c>
      <c r="C138" s="78"/>
      <c r="D138" s="78">
        <v>0</v>
      </c>
      <c r="E138" s="78">
        <f>B138-D138</f>
        <v>-29</v>
      </c>
      <c r="F138" s="79"/>
      <c r="G138" s="80" t="s">
        <v>299</v>
      </c>
      <c r="H138" s="80"/>
      <c r="I138" s="77">
        <v>37251</v>
      </c>
      <c r="J138" s="78">
        <v>0</v>
      </c>
      <c r="K138" s="78"/>
      <c r="L138" s="78">
        <v>0</v>
      </c>
      <c r="M138" s="78">
        <v>0</v>
      </c>
      <c r="N138" s="79"/>
      <c r="O138" s="80" t="s">
        <v>297</v>
      </c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>
        <v>37252</v>
      </c>
      <c r="B140" s="78">
        <v>-101</v>
      </c>
      <c r="C140" s="78"/>
      <c r="D140" s="78">
        <v>0</v>
      </c>
      <c r="E140" s="78">
        <f>B140-D140</f>
        <v>-101</v>
      </c>
      <c r="F140" s="79"/>
      <c r="G140" s="80" t="s">
        <v>299</v>
      </c>
      <c r="H140" s="80"/>
      <c r="I140" s="77">
        <v>37252</v>
      </c>
      <c r="J140" s="78">
        <v>0</v>
      </c>
      <c r="K140" s="78"/>
      <c r="L140" s="78">
        <v>0</v>
      </c>
      <c r="M140" s="78">
        <v>0</v>
      </c>
      <c r="N140" s="79"/>
      <c r="O140" s="80" t="s">
        <v>297</v>
      </c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>
        <v>37253</v>
      </c>
      <c r="B142" s="78">
        <v>-34</v>
      </c>
      <c r="C142" s="78"/>
      <c r="D142" s="78">
        <v>0</v>
      </c>
      <c r="E142" s="78">
        <v>-34</v>
      </c>
      <c r="F142" s="79"/>
      <c r="G142" s="80" t="s">
        <v>299</v>
      </c>
      <c r="H142" s="80"/>
      <c r="I142" s="77">
        <v>37253</v>
      </c>
      <c r="J142" s="78">
        <v>0</v>
      </c>
      <c r="K142" s="78"/>
      <c r="L142" s="78">
        <v>0</v>
      </c>
      <c r="M142" s="78">
        <v>0</v>
      </c>
      <c r="N142" s="79"/>
      <c r="O142" s="80" t="s">
        <v>297</v>
      </c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77"/>
      <c r="B240" s="78"/>
      <c r="C240" s="78"/>
      <c r="D240" s="78"/>
      <c r="E240" s="78"/>
      <c r="F240" s="79"/>
      <c r="G240" s="80"/>
      <c r="H240" s="80"/>
      <c r="I240" s="77"/>
      <c r="J240" s="78"/>
      <c r="K240" s="78"/>
      <c r="L240" s="78"/>
      <c r="M240" s="78"/>
      <c r="N240" s="79"/>
      <c r="O240" s="80"/>
    </row>
    <row r="241" spans="1:15" x14ac:dyDescent="0.15">
      <c r="A241" s="77"/>
      <c r="B241" s="78"/>
      <c r="C241" s="78"/>
      <c r="D241" s="78"/>
      <c r="E241" s="78"/>
      <c r="F241" s="79"/>
      <c r="G241" s="80"/>
      <c r="H241" s="80"/>
      <c r="I241" s="77"/>
      <c r="J241" s="78"/>
      <c r="K241" s="78"/>
      <c r="L241" s="78"/>
      <c r="M241" s="78"/>
      <c r="N241" s="79"/>
      <c r="O241" s="80"/>
    </row>
    <row r="242" spans="1:15" x14ac:dyDescent="0.15">
      <c r="A242" s="81"/>
      <c r="I242" s="81"/>
    </row>
    <row r="243" spans="1:15" x14ac:dyDescent="0.15">
      <c r="A243" s="81"/>
      <c r="I243" s="81"/>
    </row>
    <row r="244" spans="1:15" x14ac:dyDescent="0.15">
      <c r="A244" s="81"/>
      <c r="I244" s="81"/>
    </row>
    <row r="245" spans="1:15" x14ac:dyDescent="0.15">
      <c r="A245" s="81"/>
      <c r="I245" s="81"/>
    </row>
    <row r="246" spans="1:15" x14ac:dyDescent="0.15">
      <c r="A246" s="81"/>
      <c r="I246" s="81"/>
    </row>
    <row r="247" spans="1:15" x14ac:dyDescent="0.15">
      <c r="A247" s="81"/>
      <c r="I247" s="81"/>
    </row>
    <row r="248" spans="1:15" x14ac:dyDescent="0.15">
      <c r="A248" s="81"/>
      <c r="I248" s="81"/>
    </row>
    <row r="249" spans="1:15" x14ac:dyDescent="0.15">
      <c r="A249" s="81"/>
      <c r="I249" s="81"/>
    </row>
    <row r="250" spans="1:15" x14ac:dyDescent="0.15">
      <c r="A250" s="81"/>
      <c r="I250" s="81"/>
    </row>
    <row r="251" spans="1:15" x14ac:dyDescent="0.15">
      <c r="A251" s="81"/>
      <c r="I251" s="81"/>
    </row>
    <row r="252" spans="1:15" x14ac:dyDescent="0.15">
      <c r="A252" s="81"/>
      <c r="I252" s="81"/>
    </row>
    <row r="253" spans="1:15" x14ac:dyDescent="0.15">
      <c r="A253" s="81"/>
      <c r="I253" s="81"/>
    </row>
    <row r="254" spans="1:15" x14ac:dyDescent="0.15">
      <c r="A254" s="81"/>
      <c r="I254" s="81"/>
    </row>
    <row r="255" spans="1:15" x14ac:dyDescent="0.15">
      <c r="A255" s="81"/>
      <c r="I255" s="81"/>
    </row>
    <row r="256" spans="1:15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A320" s="81"/>
      <c r="I320" s="81"/>
    </row>
    <row r="321" spans="1:9" x14ac:dyDescent="0.15">
      <c r="A321" s="81"/>
      <c r="I321" s="81"/>
    </row>
    <row r="322" spans="1:9" x14ac:dyDescent="0.15">
      <c r="I322" s="81"/>
    </row>
    <row r="323" spans="1:9" x14ac:dyDescent="0.15">
      <c r="I323" s="81"/>
    </row>
    <row r="324" spans="1:9" x14ac:dyDescent="0.15">
      <c r="I324" s="81"/>
    </row>
    <row r="325" spans="1:9" x14ac:dyDescent="0.15">
      <c r="I325" s="81"/>
    </row>
    <row r="326" spans="1:9" x14ac:dyDescent="0.15">
      <c r="I326" s="81"/>
    </row>
    <row r="327" spans="1:9" x14ac:dyDescent="0.15">
      <c r="I327" s="81"/>
    </row>
    <row r="328" spans="1:9" x14ac:dyDescent="0.15">
      <c r="I328" s="81"/>
    </row>
    <row r="329" spans="1:9" x14ac:dyDescent="0.15">
      <c r="I329" s="81"/>
    </row>
    <row r="330" spans="1:9" x14ac:dyDescent="0.15">
      <c r="I330" s="81"/>
    </row>
    <row r="331" spans="1:9" x14ac:dyDescent="0.15">
      <c r="I331" s="81"/>
    </row>
    <row r="332" spans="1:9" x14ac:dyDescent="0.15">
      <c r="I332" s="81"/>
    </row>
    <row r="333" spans="1:9" x14ac:dyDescent="0.15">
      <c r="I333" s="81"/>
    </row>
    <row r="334" spans="1:9" x14ac:dyDescent="0.15">
      <c r="I334" s="81"/>
    </row>
    <row r="335" spans="1:9" x14ac:dyDescent="0.15">
      <c r="I335" s="81"/>
    </row>
    <row r="336" spans="1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  <row r="578" spans="9:9" x14ac:dyDescent="0.15">
      <c r="I578" s="81"/>
    </row>
    <row r="579" spans="9:9" x14ac:dyDescent="0.15">
      <c r="I579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A10" sqref="A10"/>
    </sheetView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28,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2843184</v>
      </c>
    </row>
    <row r="8" spans="1:3" x14ac:dyDescent="0.15">
      <c r="A8" s="95" t="s">
        <v>239</v>
      </c>
      <c r="C8" s="96">
        <f>'[1]POWER SUM'!$C$8</f>
        <v>2580481</v>
      </c>
    </row>
    <row r="9" spans="1:3" x14ac:dyDescent="0.15">
      <c r="A9" s="95" t="s">
        <v>240</v>
      </c>
      <c r="C9" s="96">
        <f>'[2]GAS SUM'!$C$8</f>
        <v>464946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2856429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-5617600.6531999987</v>
      </c>
    </row>
    <row r="15" spans="1:3" x14ac:dyDescent="0.15">
      <c r="A15" s="88" t="s">
        <v>231</v>
      </c>
      <c r="C15" s="98">
        <f>'[1]POWER SUM'!$C$19</f>
        <v>-4826942.2441999996</v>
      </c>
    </row>
    <row r="16" spans="1:3" x14ac:dyDescent="0.15">
      <c r="A16" s="88" t="s">
        <v>232</v>
      </c>
      <c r="C16" s="99">
        <f>'[1]POWER SUM'!$C$15</f>
        <v>2585832</v>
      </c>
    </row>
    <row r="17" spans="1:3" x14ac:dyDescent="0.15">
      <c r="A17" s="88" t="s">
        <v>233</v>
      </c>
      <c r="C17" s="99">
        <f>'[1]POWER SUM'!$C$16</f>
        <v>47847</v>
      </c>
    </row>
    <row r="18" spans="1:3" x14ac:dyDescent="0.15">
      <c r="A18" s="88" t="s">
        <v>234</v>
      </c>
      <c r="C18" s="99">
        <f>'[1]POWER SUM'!$C$17</f>
        <v>1588897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-5200952.9649</v>
      </c>
    </row>
    <row r="21" spans="1:3" x14ac:dyDescent="0.15">
      <c r="A21" s="88" t="s">
        <v>231</v>
      </c>
      <c r="C21" s="98">
        <f>'[2]GAS SUM'!$C$19</f>
        <v>-6408122.7112999996</v>
      </c>
    </row>
    <row r="22" spans="1:3" x14ac:dyDescent="0.15">
      <c r="A22" s="88" t="s">
        <v>232</v>
      </c>
      <c r="C22" s="99">
        <f>'[2]GAS SUM'!$C$15</f>
        <v>464946</v>
      </c>
    </row>
    <row r="23" spans="1:3" x14ac:dyDescent="0.15">
      <c r="A23" s="88" t="s">
        <v>233</v>
      </c>
      <c r="C23" s="99">
        <f>'[2]GAS SUM'!$C$16</f>
        <v>-312419</v>
      </c>
    </row>
    <row r="24" spans="1:3" x14ac:dyDescent="0.15">
      <c r="A24" s="88" t="s">
        <v>234</v>
      </c>
      <c r="C24" s="99">
        <f>'[2]GAS SUM'!$C$17</f>
        <v>-584379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60124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60124</v>
      </c>
    </row>
    <row r="32" spans="1:3" x14ac:dyDescent="0.15">
      <c r="A32" s="88" t="s">
        <v>233</v>
      </c>
      <c r="C32" s="99">
        <f>'[1]POWER SUM'!$C$26</f>
        <v>-33773</v>
      </c>
    </row>
    <row r="33" spans="1:3" x14ac:dyDescent="0.15">
      <c r="A33" s="88" t="s">
        <v>234</v>
      </c>
      <c r="C33" s="99">
        <f>'[1]POWER SUM'!$C$27</f>
        <v>-122301</v>
      </c>
    </row>
    <row r="34" spans="1:3" x14ac:dyDescent="0.15">
      <c r="A34" s="89" t="s">
        <v>236</v>
      </c>
      <c r="C34" s="99">
        <f>'[1]POWER SUM'!$C$28</f>
        <v>342766</v>
      </c>
    </row>
    <row r="35" spans="1:3" x14ac:dyDescent="0.15">
      <c r="A35" s="89" t="s">
        <v>237</v>
      </c>
      <c r="C35" s="99">
        <f>'[1]POWER SUM'!$C$29</f>
        <v>1161406.0100000002</v>
      </c>
    </row>
    <row r="36" spans="1:3" x14ac:dyDescent="0.15">
      <c r="A36" s="89" t="s">
        <v>238</v>
      </c>
      <c r="C36" s="99">
        <f>'[1]POWER SUM'!$C$30</f>
        <v>-12980870.558000006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45</v>
      </c>
    </row>
    <row r="42" spans="1:3" x14ac:dyDescent="0.15">
      <c r="A42" s="88" t="s">
        <v>234</v>
      </c>
      <c r="C42" s="99">
        <f>'[2]GAS SUM'!$C$27</f>
        <v>9846</v>
      </c>
    </row>
    <row r="43" spans="1:3" x14ac:dyDescent="0.15">
      <c r="A43" s="89" t="s">
        <v>236</v>
      </c>
      <c r="C43" s="99">
        <f>'[2]GAS SUM'!$C$28</f>
        <v>274377</v>
      </c>
    </row>
    <row r="44" spans="1:3" x14ac:dyDescent="0.15">
      <c r="A44" s="89" t="s">
        <v>237</v>
      </c>
      <c r="C44" s="99">
        <f>'[2]GAS SUM'!$C$29</f>
        <v>-359066.06000000006</v>
      </c>
    </row>
    <row r="45" spans="1:3" x14ac:dyDescent="0.15">
      <c r="A45" s="89" t="s">
        <v>238</v>
      </c>
      <c r="C45" s="99">
        <f>'[2]GAS SUM'!$C$30</f>
        <v>4562957.5432664901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A10" sqref="A10"/>
      <selection pane="bottomLeft" activeCell="A10" sqref="A10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9.33203125" style="88" bestFit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A104" s="91">
        <v>37252</v>
      </c>
      <c r="B104" s="87">
        <v>2808752</v>
      </c>
      <c r="C104" s="87">
        <v>58755</v>
      </c>
      <c r="D104" s="87">
        <v>2811429</v>
      </c>
    </row>
    <row r="105" spans="1:4" x14ac:dyDescent="0.15">
      <c r="A105" s="91">
        <v>37253</v>
      </c>
      <c r="B105" s="87">
        <v>2856429</v>
      </c>
      <c r="C105" s="87">
        <v>60124</v>
      </c>
      <c r="D105" s="87">
        <v>2843184</v>
      </c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2001-12-22T00:24:00Z</cp:lastPrinted>
  <dcterms:created xsi:type="dcterms:W3CDTF">2001-11-26T17:24:49Z</dcterms:created>
  <dcterms:modified xsi:type="dcterms:W3CDTF">2023-09-15T15:52:26Z</dcterms:modified>
</cp:coreProperties>
</file>