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25AAB2-0A96-4E1C-93FD-B6150F55DAB3}" xr6:coauthVersionLast="47" xr6:coauthVersionMax="47" xr10:uidLastSave="{00000000-0000-0000-0000-000000000000}"/>
  <bookViews>
    <workbookView xWindow="-120" yWindow="-120" windowWidth="38640" windowHeight="15720"/>
  </bookViews>
  <sheets>
    <sheet name="Quarterly Report Data" sheetId="1" r:id="rId1"/>
    <sheet name="Base Data" sheetId="2" r:id="rId2"/>
    <sheet name="Check Data" sheetId="3" r:id="rId3"/>
    <sheet name="Net Market Center Imbalances" sheetId="4" r:id="rId4"/>
    <sheet name="OFOs Rrom Pipe Ranger" sheetId="5" r:id="rId5"/>
    <sheet name="Sheet5" sheetId="6" r:id="rId6"/>
    <sheet name="Sheet2" sheetId="7" r:id="rId7"/>
    <sheet name="Sheet3" sheetId="8" r:id="rId8"/>
    <sheet name="Sheet4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definedNames>
    <definedName name="_xlnm.Print_Area" localSheetId="0">'Quarterly Report Data'!$A$1:$R$63</definedName>
    <definedName name="_xlnm.Print_Titles" localSheetId="0">'Quarterly Report Data'!$3:$3</definedName>
  </definedNames>
  <calcPr calcId="0" fullCalcOnLoad="1"/>
</workbook>
</file>

<file path=xl/calcChain.xml><?xml version="1.0" encoding="utf-8"?>
<calcChain xmlns="http://schemas.openxmlformats.org/spreadsheetml/2006/main">
  <c r="B10" i="2" l="1"/>
  <c r="D10" i="2"/>
  <c r="G10" i="2"/>
  <c r="L10" i="2"/>
  <c r="M10" i="2"/>
  <c r="Q10" i="2"/>
  <c r="U10" i="2"/>
  <c r="V10" i="2"/>
  <c r="W10" i="2"/>
  <c r="X10" i="2"/>
  <c r="Y10" i="2"/>
  <c r="Z10" i="2"/>
  <c r="AA10" i="2"/>
  <c r="AC10" i="2"/>
  <c r="AF10" i="2"/>
  <c r="AH10" i="2"/>
  <c r="B11" i="2"/>
  <c r="D11" i="2"/>
  <c r="G11" i="2"/>
  <c r="L11" i="2"/>
  <c r="M11" i="2"/>
  <c r="Q11" i="2"/>
  <c r="U11" i="2"/>
  <c r="V11" i="2"/>
  <c r="W11" i="2"/>
  <c r="X11" i="2"/>
  <c r="Y11" i="2"/>
  <c r="Z11" i="2"/>
  <c r="AA11" i="2"/>
  <c r="AC11" i="2"/>
  <c r="AF11" i="2"/>
  <c r="AH11" i="2"/>
  <c r="B12" i="2"/>
  <c r="D12" i="2"/>
  <c r="G12" i="2"/>
  <c r="L12" i="2"/>
  <c r="M12" i="2"/>
  <c r="Q12" i="2"/>
  <c r="U12" i="2"/>
  <c r="V12" i="2"/>
  <c r="W12" i="2"/>
  <c r="X12" i="2"/>
  <c r="Y12" i="2"/>
  <c r="Z12" i="2"/>
  <c r="AA12" i="2"/>
  <c r="AC12" i="2"/>
  <c r="AF12" i="2"/>
  <c r="AH12" i="2"/>
  <c r="B13" i="2"/>
  <c r="D13" i="2"/>
  <c r="G13" i="2"/>
  <c r="L13" i="2"/>
  <c r="M13" i="2"/>
  <c r="Q13" i="2"/>
  <c r="U13" i="2"/>
  <c r="V13" i="2"/>
  <c r="W13" i="2"/>
  <c r="X13" i="2"/>
  <c r="Y13" i="2"/>
  <c r="Z13" i="2"/>
  <c r="AA13" i="2"/>
  <c r="AC13" i="2"/>
  <c r="AF13" i="2"/>
  <c r="AH13" i="2"/>
  <c r="B14" i="2"/>
  <c r="D14" i="2"/>
  <c r="G14" i="2"/>
  <c r="L14" i="2"/>
  <c r="M14" i="2"/>
  <c r="Q14" i="2"/>
  <c r="U14" i="2"/>
  <c r="V14" i="2"/>
  <c r="W14" i="2"/>
  <c r="X14" i="2"/>
  <c r="Y14" i="2"/>
  <c r="Z14" i="2"/>
  <c r="AA14" i="2"/>
  <c r="AC14" i="2"/>
  <c r="AF14" i="2"/>
  <c r="AH14" i="2"/>
  <c r="B15" i="2"/>
  <c r="D15" i="2"/>
  <c r="G15" i="2"/>
  <c r="L15" i="2"/>
  <c r="M15" i="2"/>
  <c r="Q15" i="2"/>
  <c r="U15" i="2"/>
  <c r="V15" i="2"/>
  <c r="W15" i="2"/>
  <c r="X15" i="2"/>
  <c r="Y15" i="2"/>
  <c r="Z15" i="2"/>
  <c r="AA15" i="2"/>
  <c r="AC15" i="2"/>
  <c r="AF15" i="2"/>
  <c r="AH15" i="2"/>
  <c r="B16" i="2"/>
  <c r="D16" i="2"/>
  <c r="G16" i="2"/>
  <c r="L16" i="2"/>
  <c r="M16" i="2"/>
  <c r="Q16" i="2"/>
  <c r="U16" i="2"/>
  <c r="V16" i="2"/>
  <c r="W16" i="2"/>
  <c r="X16" i="2"/>
  <c r="Y16" i="2"/>
  <c r="Z16" i="2"/>
  <c r="AA16" i="2"/>
  <c r="AC16" i="2"/>
  <c r="AF16" i="2"/>
  <c r="AH16" i="2"/>
  <c r="B17" i="2"/>
  <c r="D17" i="2"/>
  <c r="G17" i="2"/>
  <c r="L17" i="2"/>
  <c r="M17" i="2"/>
  <c r="Q17" i="2"/>
  <c r="U17" i="2"/>
  <c r="V17" i="2"/>
  <c r="W17" i="2"/>
  <c r="X17" i="2"/>
  <c r="Y17" i="2"/>
  <c r="Z17" i="2"/>
  <c r="AA17" i="2"/>
  <c r="AC17" i="2"/>
  <c r="AF17" i="2"/>
  <c r="AH17" i="2"/>
  <c r="B18" i="2"/>
  <c r="D18" i="2"/>
  <c r="G18" i="2"/>
  <c r="L18" i="2"/>
  <c r="M18" i="2"/>
  <c r="Q18" i="2"/>
  <c r="U18" i="2"/>
  <c r="V18" i="2"/>
  <c r="W18" i="2"/>
  <c r="X18" i="2"/>
  <c r="Y18" i="2"/>
  <c r="Z18" i="2"/>
  <c r="AA18" i="2"/>
  <c r="AC18" i="2"/>
  <c r="AF18" i="2"/>
  <c r="AH18" i="2"/>
  <c r="B19" i="2"/>
  <c r="D19" i="2"/>
  <c r="G19" i="2"/>
  <c r="L19" i="2"/>
  <c r="M19" i="2"/>
  <c r="Q19" i="2"/>
  <c r="U19" i="2"/>
  <c r="V19" i="2"/>
  <c r="W19" i="2"/>
  <c r="X19" i="2"/>
  <c r="Y19" i="2"/>
  <c r="Z19" i="2"/>
  <c r="AA19" i="2"/>
  <c r="AC19" i="2"/>
  <c r="AF19" i="2"/>
  <c r="AH19" i="2"/>
  <c r="B20" i="2"/>
  <c r="D20" i="2"/>
  <c r="G20" i="2"/>
  <c r="L20" i="2"/>
  <c r="M20" i="2"/>
  <c r="Q20" i="2"/>
  <c r="U20" i="2"/>
  <c r="V20" i="2"/>
  <c r="W20" i="2"/>
  <c r="X20" i="2"/>
  <c r="Y20" i="2"/>
  <c r="Z20" i="2"/>
  <c r="AA20" i="2"/>
  <c r="AC20" i="2"/>
  <c r="AF20" i="2"/>
  <c r="AH20" i="2"/>
  <c r="B21" i="2"/>
  <c r="D21" i="2"/>
  <c r="G21" i="2"/>
  <c r="L21" i="2"/>
  <c r="M21" i="2"/>
  <c r="Q21" i="2"/>
  <c r="U21" i="2"/>
  <c r="V21" i="2"/>
  <c r="W21" i="2"/>
  <c r="X21" i="2"/>
  <c r="Y21" i="2"/>
  <c r="Z21" i="2"/>
  <c r="AA21" i="2"/>
  <c r="AC21" i="2"/>
  <c r="AF21" i="2"/>
  <c r="AH21" i="2"/>
  <c r="B22" i="2"/>
  <c r="D22" i="2"/>
  <c r="G22" i="2"/>
  <c r="L22" i="2"/>
  <c r="M22" i="2"/>
  <c r="Q22" i="2"/>
  <c r="U22" i="2"/>
  <c r="V22" i="2"/>
  <c r="W22" i="2"/>
  <c r="X22" i="2"/>
  <c r="Y22" i="2"/>
  <c r="Z22" i="2"/>
  <c r="AA22" i="2"/>
  <c r="AC22" i="2"/>
  <c r="AF22" i="2"/>
  <c r="AH22" i="2"/>
  <c r="B23" i="2"/>
  <c r="D23" i="2"/>
  <c r="G23" i="2"/>
  <c r="L23" i="2"/>
  <c r="M23" i="2"/>
  <c r="Q23" i="2"/>
  <c r="U23" i="2"/>
  <c r="V23" i="2"/>
  <c r="W23" i="2"/>
  <c r="X23" i="2"/>
  <c r="Y23" i="2"/>
  <c r="Z23" i="2"/>
  <c r="AA23" i="2"/>
  <c r="AC23" i="2"/>
  <c r="AF23" i="2"/>
  <c r="AH23" i="2"/>
  <c r="B24" i="2"/>
  <c r="D24" i="2"/>
  <c r="G24" i="2"/>
  <c r="L24" i="2"/>
  <c r="M24" i="2"/>
  <c r="Q24" i="2"/>
  <c r="U24" i="2"/>
  <c r="V24" i="2"/>
  <c r="W24" i="2"/>
  <c r="X24" i="2"/>
  <c r="Y24" i="2"/>
  <c r="Z24" i="2"/>
  <c r="AA24" i="2"/>
  <c r="AC24" i="2"/>
  <c r="AF24" i="2"/>
  <c r="AH24" i="2"/>
  <c r="B25" i="2"/>
  <c r="D25" i="2"/>
  <c r="G25" i="2"/>
  <c r="L25" i="2"/>
  <c r="M25" i="2"/>
  <c r="Q25" i="2"/>
  <c r="U25" i="2"/>
  <c r="V25" i="2"/>
  <c r="W25" i="2"/>
  <c r="X25" i="2"/>
  <c r="Y25" i="2"/>
  <c r="Z25" i="2"/>
  <c r="AA25" i="2"/>
  <c r="AC25" i="2"/>
  <c r="AF25" i="2"/>
  <c r="AH25" i="2"/>
  <c r="B26" i="2"/>
  <c r="D26" i="2"/>
  <c r="G26" i="2"/>
  <c r="L26" i="2"/>
  <c r="M26" i="2"/>
  <c r="Q26" i="2"/>
  <c r="U26" i="2"/>
  <c r="V26" i="2"/>
  <c r="W26" i="2"/>
  <c r="X26" i="2"/>
  <c r="Y26" i="2"/>
  <c r="Z26" i="2"/>
  <c r="AA26" i="2"/>
  <c r="AC26" i="2"/>
  <c r="AF26" i="2"/>
  <c r="AH26" i="2"/>
  <c r="B27" i="2"/>
  <c r="D27" i="2"/>
  <c r="G27" i="2"/>
  <c r="L27" i="2"/>
  <c r="M27" i="2"/>
  <c r="Q27" i="2"/>
  <c r="U27" i="2"/>
  <c r="V27" i="2"/>
  <c r="W27" i="2"/>
  <c r="X27" i="2"/>
  <c r="Y27" i="2"/>
  <c r="Z27" i="2"/>
  <c r="AA27" i="2"/>
  <c r="AC27" i="2"/>
  <c r="AF27" i="2"/>
  <c r="AH27" i="2"/>
  <c r="B28" i="2"/>
  <c r="D28" i="2"/>
  <c r="G28" i="2"/>
  <c r="L28" i="2"/>
  <c r="M28" i="2"/>
  <c r="Q28" i="2"/>
  <c r="U28" i="2"/>
  <c r="V28" i="2"/>
  <c r="W28" i="2"/>
  <c r="X28" i="2"/>
  <c r="Y28" i="2"/>
  <c r="Z28" i="2"/>
  <c r="AA28" i="2"/>
  <c r="AC28" i="2"/>
  <c r="AF28" i="2"/>
  <c r="AH28" i="2"/>
  <c r="B29" i="2"/>
  <c r="D29" i="2"/>
  <c r="G29" i="2"/>
  <c r="L29" i="2"/>
  <c r="M29" i="2"/>
  <c r="Q29" i="2"/>
  <c r="U29" i="2"/>
  <c r="V29" i="2"/>
  <c r="W29" i="2"/>
  <c r="X29" i="2"/>
  <c r="Y29" i="2"/>
  <c r="Z29" i="2"/>
  <c r="AA29" i="2"/>
  <c r="AC29" i="2"/>
  <c r="AF29" i="2"/>
  <c r="AH29" i="2"/>
  <c r="B30" i="2"/>
  <c r="D30" i="2"/>
  <c r="G30" i="2"/>
  <c r="L30" i="2"/>
  <c r="M30" i="2"/>
  <c r="Q30" i="2"/>
  <c r="U30" i="2"/>
  <c r="V30" i="2"/>
  <c r="W30" i="2"/>
  <c r="X30" i="2"/>
  <c r="Y30" i="2"/>
  <c r="Z30" i="2"/>
  <c r="AA30" i="2"/>
  <c r="AC30" i="2"/>
  <c r="AF30" i="2"/>
  <c r="AH30" i="2"/>
  <c r="B31" i="2"/>
  <c r="D31" i="2"/>
  <c r="G31" i="2"/>
  <c r="L31" i="2"/>
  <c r="M31" i="2"/>
  <c r="Q31" i="2"/>
  <c r="U31" i="2"/>
  <c r="V31" i="2"/>
  <c r="W31" i="2"/>
  <c r="X31" i="2"/>
  <c r="Y31" i="2"/>
  <c r="Z31" i="2"/>
  <c r="AA31" i="2"/>
  <c r="AC31" i="2"/>
  <c r="AF31" i="2"/>
  <c r="AH31" i="2"/>
  <c r="B32" i="2"/>
  <c r="D32" i="2"/>
  <c r="G32" i="2"/>
  <c r="L32" i="2"/>
  <c r="M32" i="2"/>
  <c r="Q32" i="2"/>
  <c r="U32" i="2"/>
  <c r="V32" i="2"/>
  <c r="W32" i="2"/>
  <c r="X32" i="2"/>
  <c r="Y32" i="2"/>
  <c r="Z32" i="2"/>
  <c r="AA32" i="2"/>
  <c r="AC32" i="2"/>
  <c r="AF32" i="2"/>
  <c r="AH32" i="2"/>
  <c r="B33" i="2"/>
  <c r="D33" i="2"/>
  <c r="G33" i="2"/>
  <c r="L33" i="2"/>
  <c r="M33" i="2"/>
  <c r="Q33" i="2"/>
  <c r="U33" i="2"/>
  <c r="V33" i="2"/>
  <c r="W33" i="2"/>
  <c r="X33" i="2"/>
  <c r="Y33" i="2"/>
  <c r="Z33" i="2"/>
  <c r="AA33" i="2"/>
  <c r="AC33" i="2"/>
  <c r="AF33" i="2"/>
  <c r="AH33" i="2"/>
  <c r="B34" i="2"/>
  <c r="D34" i="2"/>
  <c r="G34" i="2"/>
  <c r="L34" i="2"/>
  <c r="M34" i="2"/>
  <c r="Q34" i="2"/>
  <c r="U34" i="2"/>
  <c r="V34" i="2"/>
  <c r="W34" i="2"/>
  <c r="X34" i="2"/>
  <c r="Y34" i="2"/>
  <c r="Z34" i="2"/>
  <c r="AA34" i="2"/>
  <c r="AC34" i="2"/>
  <c r="AF34" i="2"/>
  <c r="AH34" i="2"/>
  <c r="B35" i="2"/>
  <c r="D35" i="2"/>
  <c r="G35" i="2"/>
  <c r="L35" i="2"/>
  <c r="M35" i="2"/>
  <c r="Q35" i="2"/>
  <c r="U35" i="2"/>
  <c r="V35" i="2"/>
  <c r="W35" i="2"/>
  <c r="X35" i="2"/>
  <c r="Y35" i="2"/>
  <c r="Z35" i="2"/>
  <c r="AA35" i="2"/>
  <c r="AC35" i="2"/>
  <c r="AF35" i="2"/>
  <c r="AH35" i="2"/>
  <c r="B36" i="2"/>
  <c r="D36" i="2"/>
  <c r="G36" i="2"/>
  <c r="L36" i="2"/>
  <c r="M36" i="2"/>
  <c r="Q36" i="2"/>
  <c r="U36" i="2"/>
  <c r="V36" i="2"/>
  <c r="W36" i="2"/>
  <c r="X36" i="2"/>
  <c r="Y36" i="2"/>
  <c r="Z36" i="2"/>
  <c r="AA36" i="2"/>
  <c r="AC36" i="2"/>
  <c r="AF36" i="2"/>
  <c r="AH36" i="2"/>
  <c r="B37" i="2"/>
  <c r="D37" i="2"/>
  <c r="G37" i="2"/>
  <c r="L37" i="2"/>
  <c r="M37" i="2"/>
  <c r="Q37" i="2"/>
  <c r="U37" i="2"/>
  <c r="V37" i="2"/>
  <c r="W37" i="2"/>
  <c r="X37" i="2"/>
  <c r="Y37" i="2"/>
  <c r="Z37" i="2"/>
  <c r="AA37" i="2"/>
  <c r="AC37" i="2"/>
  <c r="AF37" i="2"/>
  <c r="AH37" i="2"/>
  <c r="B38" i="2"/>
  <c r="D38" i="2"/>
  <c r="G38" i="2"/>
  <c r="L38" i="2"/>
  <c r="M38" i="2"/>
  <c r="Q38" i="2"/>
  <c r="U38" i="2"/>
  <c r="V38" i="2"/>
  <c r="W38" i="2"/>
  <c r="X38" i="2"/>
  <c r="Y38" i="2"/>
  <c r="Z38" i="2"/>
  <c r="AA38" i="2"/>
  <c r="AC38" i="2"/>
  <c r="AF38" i="2"/>
  <c r="AH38" i="2"/>
  <c r="B39" i="2"/>
  <c r="D39" i="2"/>
  <c r="G39" i="2"/>
  <c r="L39" i="2"/>
  <c r="M39" i="2"/>
  <c r="Q39" i="2"/>
  <c r="U39" i="2"/>
  <c r="V39" i="2"/>
  <c r="W39" i="2"/>
  <c r="X39" i="2"/>
  <c r="Y39" i="2"/>
  <c r="Z39" i="2"/>
  <c r="AA39" i="2"/>
  <c r="AC39" i="2"/>
  <c r="AF39" i="2"/>
  <c r="AH39" i="2"/>
  <c r="B40" i="2"/>
  <c r="D40" i="2"/>
  <c r="G40" i="2"/>
  <c r="L40" i="2"/>
  <c r="M40" i="2"/>
  <c r="Q40" i="2"/>
  <c r="U40" i="2"/>
  <c r="V40" i="2"/>
  <c r="W40" i="2"/>
  <c r="X40" i="2"/>
  <c r="Y40" i="2"/>
  <c r="Z40" i="2"/>
  <c r="AA40" i="2"/>
  <c r="AC40" i="2"/>
  <c r="AF40" i="2"/>
  <c r="AH40" i="2"/>
  <c r="B41" i="2"/>
  <c r="D41" i="2"/>
  <c r="G41" i="2"/>
  <c r="L41" i="2"/>
  <c r="M41" i="2"/>
  <c r="Q41" i="2"/>
  <c r="U41" i="2"/>
  <c r="V41" i="2"/>
  <c r="W41" i="2"/>
  <c r="X41" i="2"/>
  <c r="Y41" i="2"/>
  <c r="Z41" i="2"/>
  <c r="AA41" i="2"/>
  <c r="AC41" i="2"/>
  <c r="AF41" i="2"/>
  <c r="AH41" i="2"/>
  <c r="B42" i="2"/>
  <c r="D42" i="2"/>
  <c r="G42" i="2"/>
  <c r="L42" i="2"/>
  <c r="M42" i="2"/>
  <c r="Q42" i="2"/>
  <c r="U42" i="2"/>
  <c r="V42" i="2"/>
  <c r="W42" i="2"/>
  <c r="X42" i="2"/>
  <c r="Y42" i="2"/>
  <c r="Z42" i="2"/>
  <c r="AA42" i="2"/>
  <c r="AC42" i="2"/>
  <c r="AF42" i="2"/>
  <c r="AH42" i="2"/>
  <c r="B43" i="2"/>
  <c r="D43" i="2"/>
  <c r="G43" i="2"/>
  <c r="L43" i="2"/>
  <c r="M43" i="2"/>
  <c r="Q43" i="2"/>
  <c r="U43" i="2"/>
  <c r="V43" i="2"/>
  <c r="W43" i="2"/>
  <c r="X43" i="2"/>
  <c r="Y43" i="2"/>
  <c r="Z43" i="2"/>
  <c r="AA43" i="2"/>
  <c r="AC43" i="2"/>
  <c r="AF43" i="2"/>
  <c r="AH43" i="2"/>
  <c r="B44" i="2"/>
  <c r="D44" i="2"/>
  <c r="G44" i="2"/>
  <c r="L44" i="2"/>
  <c r="M44" i="2"/>
  <c r="Q44" i="2"/>
  <c r="U44" i="2"/>
  <c r="V44" i="2"/>
  <c r="W44" i="2"/>
  <c r="X44" i="2"/>
  <c r="Y44" i="2"/>
  <c r="Z44" i="2"/>
  <c r="AA44" i="2"/>
  <c r="AC44" i="2"/>
  <c r="AF44" i="2"/>
  <c r="AH44" i="2"/>
  <c r="B45" i="2"/>
  <c r="D45" i="2"/>
  <c r="G45" i="2"/>
  <c r="L45" i="2"/>
  <c r="M45" i="2"/>
  <c r="Q45" i="2"/>
  <c r="U45" i="2"/>
  <c r="V45" i="2"/>
  <c r="W45" i="2"/>
  <c r="X45" i="2"/>
  <c r="Y45" i="2"/>
  <c r="Z45" i="2"/>
  <c r="AA45" i="2"/>
  <c r="AC45" i="2"/>
  <c r="AF45" i="2"/>
  <c r="AH45" i="2"/>
  <c r="B46" i="2"/>
  <c r="D46" i="2"/>
  <c r="G46" i="2"/>
  <c r="L46" i="2"/>
  <c r="M46" i="2"/>
  <c r="Q46" i="2"/>
  <c r="U46" i="2"/>
  <c r="V46" i="2"/>
  <c r="W46" i="2"/>
  <c r="X46" i="2"/>
  <c r="Y46" i="2"/>
  <c r="Z46" i="2"/>
  <c r="AA46" i="2"/>
  <c r="AC46" i="2"/>
  <c r="AF46" i="2"/>
  <c r="AH46" i="2"/>
  <c r="B47" i="2"/>
  <c r="D47" i="2"/>
  <c r="G47" i="2"/>
  <c r="L47" i="2"/>
  <c r="M47" i="2"/>
  <c r="Q47" i="2"/>
  <c r="U47" i="2"/>
  <c r="V47" i="2"/>
  <c r="W47" i="2"/>
  <c r="X47" i="2"/>
  <c r="Y47" i="2"/>
  <c r="Z47" i="2"/>
  <c r="AA47" i="2"/>
  <c r="AC47" i="2"/>
  <c r="AF47" i="2"/>
  <c r="AH47" i="2"/>
  <c r="B48" i="2"/>
  <c r="D48" i="2"/>
  <c r="G48" i="2"/>
  <c r="L48" i="2"/>
  <c r="M48" i="2"/>
  <c r="Q48" i="2"/>
  <c r="U48" i="2"/>
  <c r="V48" i="2"/>
  <c r="W48" i="2"/>
  <c r="X48" i="2"/>
  <c r="Y48" i="2"/>
  <c r="Z48" i="2"/>
  <c r="AA48" i="2"/>
  <c r="AC48" i="2"/>
  <c r="AF48" i="2"/>
  <c r="AH48" i="2"/>
  <c r="B49" i="2"/>
  <c r="D49" i="2"/>
  <c r="G49" i="2"/>
  <c r="L49" i="2"/>
  <c r="M49" i="2"/>
  <c r="Q49" i="2"/>
  <c r="U49" i="2"/>
  <c r="V49" i="2"/>
  <c r="W49" i="2"/>
  <c r="X49" i="2"/>
  <c r="Y49" i="2"/>
  <c r="Z49" i="2"/>
  <c r="AA49" i="2"/>
  <c r="AC49" i="2"/>
  <c r="AF49" i="2"/>
  <c r="AH49" i="2"/>
  <c r="B50" i="2"/>
  <c r="D50" i="2"/>
  <c r="G50" i="2"/>
  <c r="L50" i="2"/>
  <c r="M50" i="2"/>
  <c r="Q50" i="2"/>
  <c r="U50" i="2"/>
  <c r="V50" i="2"/>
  <c r="W50" i="2"/>
  <c r="X50" i="2"/>
  <c r="Y50" i="2"/>
  <c r="Z50" i="2"/>
  <c r="AA50" i="2"/>
  <c r="AC50" i="2"/>
  <c r="AF50" i="2"/>
  <c r="AH50" i="2"/>
  <c r="B51" i="2"/>
  <c r="D51" i="2"/>
  <c r="G51" i="2"/>
  <c r="L51" i="2"/>
  <c r="M51" i="2"/>
  <c r="Q51" i="2"/>
  <c r="U51" i="2"/>
  <c r="V51" i="2"/>
  <c r="W51" i="2"/>
  <c r="X51" i="2"/>
  <c r="Y51" i="2"/>
  <c r="Z51" i="2"/>
  <c r="AA51" i="2"/>
  <c r="AC51" i="2"/>
  <c r="AF51" i="2"/>
  <c r="AH51" i="2"/>
  <c r="B52" i="2"/>
  <c r="D52" i="2"/>
  <c r="G52" i="2"/>
  <c r="L52" i="2"/>
  <c r="M52" i="2"/>
  <c r="Q52" i="2"/>
  <c r="U52" i="2"/>
  <c r="V52" i="2"/>
  <c r="W52" i="2"/>
  <c r="X52" i="2"/>
  <c r="Y52" i="2"/>
  <c r="Z52" i="2"/>
  <c r="AA52" i="2"/>
  <c r="AC52" i="2"/>
  <c r="AF52" i="2"/>
  <c r="AH52" i="2"/>
  <c r="B53" i="2"/>
  <c r="D53" i="2"/>
  <c r="G53" i="2"/>
  <c r="L53" i="2"/>
  <c r="M53" i="2"/>
  <c r="Q53" i="2"/>
  <c r="U53" i="2"/>
  <c r="V53" i="2"/>
  <c r="W53" i="2"/>
  <c r="X53" i="2"/>
  <c r="Y53" i="2"/>
  <c r="Z53" i="2"/>
  <c r="AA53" i="2"/>
  <c r="AC53" i="2"/>
  <c r="AF53" i="2"/>
  <c r="AH53" i="2"/>
  <c r="B54" i="2"/>
  <c r="D54" i="2"/>
  <c r="G54" i="2"/>
  <c r="L54" i="2"/>
  <c r="M54" i="2"/>
  <c r="Q54" i="2"/>
  <c r="U54" i="2"/>
  <c r="V54" i="2"/>
  <c r="W54" i="2"/>
  <c r="X54" i="2"/>
  <c r="Y54" i="2"/>
  <c r="Z54" i="2"/>
  <c r="AA54" i="2"/>
  <c r="AC54" i="2"/>
  <c r="AF54" i="2"/>
  <c r="AH54" i="2"/>
  <c r="B55" i="2"/>
  <c r="D55" i="2"/>
  <c r="G55" i="2"/>
  <c r="L55" i="2"/>
  <c r="M55" i="2"/>
  <c r="Q55" i="2"/>
  <c r="U55" i="2"/>
  <c r="V55" i="2"/>
  <c r="W55" i="2"/>
  <c r="X55" i="2"/>
  <c r="Y55" i="2"/>
  <c r="Z55" i="2"/>
  <c r="AA55" i="2"/>
  <c r="AC55" i="2"/>
  <c r="AF55" i="2"/>
  <c r="AH55" i="2"/>
  <c r="B56" i="2"/>
  <c r="D56" i="2"/>
  <c r="G56" i="2"/>
  <c r="L56" i="2"/>
  <c r="M56" i="2"/>
  <c r="Q56" i="2"/>
  <c r="U56" i="2"/>
  <c r="V56" i="2"/>
  <c r="W56" i="2"/>
  <c r="X56" i="2"/>
  <c r="Y56" i="2"/>
  <c r="Z56" i="2"/>
  <c r="AA56" i="2"/>
  <c r="AC56" i="2"/>
  <c r="AF56" i="2"/>
  <c r="AH56" i="2"/>
  <c r="B57" i="2"/>
  <c r="D57" i="2"/>
  <c r="G57" i="2"/>
  <c r="L57" i="2"/>
  <c r="M57" i="2"/>
  <c r="Q57" i="2"/>
  <c r="U57" i="2"/>
  <c r="V57" i="2"/>
  <c r="W57" i="2"/>
  <c r="X57" i="2"/>
  <c r="Y57" i="2"/>
  <c r="Z57" i="2"/>
  <c r="AA57" i="2"/>
  <c r="AC57" i="2"/>
  <c r="AF57" i="2"/>
  <c r="AH57" i="2"/>
  <c r="B58" i="2"/>
  <c r="D58" i="2"/>
  <c r="G58" i="2"/>
  <c r="L58" i="2"/>
  <c r="M58" i="2"/>
  <c r="Q58" i="2"/>
  <c r="U58" i="2"/>
  <c r="V58" i="2"/>
  <c r="W58" i="2"/>
  <c r="X58" i="2"/>
  <c r="Y58" i="2"/>
  <c r="Z58" i="2"/>
  <c r="AA58" i="2"/>
  <c r="AC58" i="2"/>
  <c r="AF58" i="2"/>
  <c r="AH58" i="2"/>
  <c r="B59" i="2"/>
  <c r="D59" i="2"/>
  <c r="G59" i="2"/>
  <c r="L59" i="2"/>
  <c r="M59" i="2"/>
  <c r="Q59" i="2"/>
  <c r="U59" i="2"/>
  <c r="V59" i="2"/>
  <c r="W59" i="2"/>
  <c r="X59" i="2"/>
  <c r="Y59" i="2"/>
  <c r="Z59" i="2"/>
  <c r="AA59" i="2"/>
  <c r="AC59" i="2"/>
  <c r="AF59" i="2"/>
  <c r="AH59" i="2"/>
  <c r="B60" i="2"/>
  <c r="D60" i="2"/>
  <c r="G60" i="2"/>
  <c r="L60" i="2"/>
  <c r="M60" i="2"/>
  <c r="Q60" i="2"/>
  <c r="U60" i="2"/>
  <c r="V60" i="2"/>
  <c r="W60" i="2"/>
  <c r="X60" i="2"/>
  <c r="Y60" i="2"/>
  <c r="Z60" i="2"/>
  <c r="AA60" i="2"/>
  <c r="AC60" i="2"/>
  <c r="AF60" i="2"/>
  <c r="AH60" i="2"/>
  <c r="B61" i="2"/>
  <c r="D61" i="2"/>
  <c r="G61" i="2"/>
  <c r="L61" i="2"/>
  <c r="M61" i="2"/>
  <c r="Q61" i="2"/>
  <c r="U61" i="2"/>
  <c r="V61" i="2"/>
  <c r="W61" i="2"/>
  <c r="X61" i="2"/>
  <c r="Y61" i="2"/>
  <c r="Z61" i="2"/>
  <c r="AA61" i="2"/>
  <c r="AC61" i="2"/>
  <c r="AF61" i="2"/>
  <c r="AH61" i="2"/>
  <c r="B62" i="2"/>
  <c r="D62" i="2"/>
  <c r="G62" i="2"/>
  <c r="L62" i="2"/>
  <c r="M62" i="2"/>
  <c r="Q62" i="2"/>
  <c r="U62" i="2"/>
  <c r="V62" i="2"/>
  <c r="W62" i="2"/>
  <c r="X62" i="2"/>
  <c r="Y62" i="2"/>
  <c r="Z62" i="2"/>
  <c r="AA62" i="2"/>
  <c r="AC62" i="2"/>
  <c r="AF62" i="2"/>
  <c r="AH62" i="2"/>
  <c r="B63" i="2"/>
  <c r="D63" i="2"/>
  <c r="G63" i="2"/>
  <c r="L63" i="2"/>
  <c r="M63" i="2"/>
  <c r="Q63" i="2"/>
  <c r="U63" i="2"/>
  <c r="V63" i="2"/>
  <c r="W63" i="2"/>
  <c r="X63" i="2"/>
  <c r="Y63" i="2"/>
  <c r="Z63" i="2"/>
  <c r="AA63" i="2"/>
  <c r="AC63" i="2"/>
  <c r="AF63" i="2"/>
  <c r="AH63" i="2"/>
  <c r="B64" i="2"/>
  <c r="D64" i="2"/>
  <c r="G64" i="2"/>
  <c r="L64" i="2"/>
  <c r="M64" i="2"/>
  <c r="Q64" i="2"/>
  <c r="U64" i="2"/>
  <c r="V64" i="2"/>
  <c r="W64" i="2"/>
  <c r="X64" i="2"/>
  <c r="Y64" i="2"/>
  <c r="Z64" i="2"/>
  <c r="AA64" i="2"/>
  <c r="AC64" i="2"/>
  <c r="AF64" i="2"/>
  <c r="AH64" i="2"/>
  <c r="B65" i="2"/>
  <c r="D65" i="2"/>
  <c r="G65" i="2"/>
  <c r="L65" i="2"/>
  <c r="M65" i="2"/>
  <c r="Q65" i="2"/>
  <c r="U65" i="2"/>
  <c r="V65" i="2"/>
  <c r="W65" i="2"/>
  <c r="X65" i="2"/>
  <c r="Y65" i="2"/>
  <c r="Z65" i="2"/>
  <c r="AA65" i="2"/>
  <c r="AC65" i="2"/>
  <c r="AF65" i="2"/>
  <c r="AH65" i="2"/>
  <c r="B66" i="2"/>
  <c r="D66" i="2"/>
  <c r="G66" i="2"/>
  <c r="L66" i="2"/>
  <c r="M66" i="2"/>
  <c r="Q66" i="2"/>
  <c r="U66" i="2"/>
  <c r="V66" i="2"/>
  <c r="W66" i="2"/>
  <c r="X66" i="2"/>
  <c r="Y66" i="2"/>
  <c r="Z66" i="2"/>
  <c r="AA66" i="2"/>
  <c r="AC66" i="2"/>
  <c r="AF66" i="2"/>
  <c r="AH66" i="2"/>
  <c r="B67" i="2"/>
  <c r="D67" i="2"/>
  <c r="G67" i="2"/>
  <c r="L67" i="2"/>
  <c r="M67" i="2"/>
  <c r="Q67" i="2"/>
  <c r="U67" i="2"/>
  <c r="V67" i="2"/>
  <c r="W67" i="2"/>
  <c r="X67" i="2"/>
  <c r="Y67" i="2"/>
  <c r="Z67" i="2"/>
  <c r="AA67" i="2"/>
  <c r="AC67" i="2"/>
  <c r="AF67" i="2"/>
  <c r="AH67" i="2"/>
  <c r="B68" i="2"/>
  <c r="D68" i="2"/>
  <c r="G68" i="2"/>
  <c r="L68" i="2"/>
  <c r="M68" i="2"/>
  <c r="Q68" i="2"/>
  <c r="U68" i="2"/>
  <c r="V68" i="2"/>
  <c r="W68" i="2"/>
  <c r="X68" i="2"/>
  <c r="Y68" i="2"/>
  <c r="Z68" i="2"/>
  <c r="AA68" i="2"/>
  <c r="AC68" i="2"/>
  <c r="AF68" i="2"/>
  <c r="AH68" i="2"/>
  <c r="B69" i="2"/>
  <c r="D69" i="2"/>
  <c r="G69" i="2"/>
  <c r="L69" i="2"/>
  <c r="M69" i="2"/>
  <c r="Q69" i="2"/>
  <c r="U69" i="2"/>
  <c r="V69" i="2"/>
  <c r="W69" i="2"/>
  <c r="X69" i="2"/>
  <c r="Y69" i="2"/>
  <c r="Z69" i="2"/>
  <c r="AA69" i="2"/>
  <c r="AC69" i="2"/>
  <c r="AF69" i="2"/>
  <c r="AH69" i="2"/>
  <c r="B70" i="2"/>
  <c r="D70" i="2"/>
  <c r="G70" i="2"/>
  <c r="L70" i="2"/>
  <c r="M70" i="2"/>
  <c r="Q70" i="2"/>
  <c r="U70" i="2"/>
  <c r="V70" i="2"/>
  <c r="W70" i="2"/>
  <c r="X70" i="2"/>
  <c r="Y70" i="2"/>
  <c r="Z70" i="2"/>
  <c r="AA70" i="2"/>
  <c r="AC70" i="2"/>
  <c r="AF70" i="2"/>
  <c r="AH70" i="2"/>
  <c r="B71" i="2"/>
  <c r="D71" i="2"/>
  <c r="G71" i="2"/>
  <c r="L71" i="2"/>
  <c r="M71" i="2"/>
  <c r="Q71" i="2"/>
  <c r="U71" i="2"/>
  <c r="V71" i="2"/>
  <c r="W71" i="2"/>
  <c r="X71" i="2"/>
  <c r="Y71" i="2"/>
  <c r="Z71" i="2"/>
  <c r="AA71" i="2"/>
  <c r="AC71" i="2"/>
  <c r="AF71" i="2"/>
  <c r="AH71" i="2"/>
  <c r="B72" i="2"/>
  <c r="D72" i="2"/>
  <c r="G72" i="2"/>
  <c r="L72" i="2"/>
  <c r="M72" i="2"/>
  <c r="Q72" i="2"/>
  <c r="U72" i="2"/>
  <c r="V72" i="2"/>
  <c r="W72" i="2"/>
  <c r="X72" i="2"/>
  <c r="Y72" i="2"/>
  <c r="Z72" i="2"/>
  <c r="AA72" i="2"/>
  <c r="AC72" i="2"/>
  <c r="AF72" i="2"/>
  <c r="AH72" i="2"/>
  <c r="B73" i="2"/>
  <c r="D73" i="2"/>
  <c r="G73" i="2"/>
  <c r="L73" i="2"/>
  <c r="M73" i="2"/>
  <c r="Q73" i="2"/>
  <c r="U73" i="2"/>
  <c r="V73" i="2"/>
  <c r="W73" i="2"/>
  <c r="X73" i="2"/>
  <c r="Y73" i="2"/>
  <c r="Z73" i="2"/>
  <c r="AA73" i="2"/>
  <c r="AC73" i="2"/>
  <c r="AF73" i="2"/>
  <c r="AH73" i="2"/>
  <c r="B74" i="2"/>
  <c r="D74" i="2"/>
  <c r="G74" i="2"/>
  <c r="L74" i="2"/>
  <c r="M74" i="2"/>
  <c r="Q74" i="2"/>
  <c r="U74" i="2"/>
  <c r="V74" i="2"/>
  <c r="W74" i="2"/>
  <c r="X74" i="2"/>
  <c r="Y74" i="2"/>
  <c r="Z74" i="2"/>
  <c r="AA74" i="2"/>
  <c r="AC74" i="2"/>
  <c r="AF74" i="2"/>
  <c r="AH74" i="2"/>
  <c r="B75" i="2"/>
  <c r="D75" i="2"/>
  <c r="G75" i="2"/>
  <c r="L75" i="2"/>
  <c r="M75" i="2"/>
  <c r="Q75" i="2"/>
  <c r="U75" i="2"/>
  <c r="V75" i="2"/>
  <c r="W75" i="2"/>
  <c r="X75" i="2"/>
  <c r="Y75" i="2"/>
  <c r="Z75" i="2"/>
  <c r="AA75" i="2"/>
  <c r="AC75" i="2"/>
  <c r="AF75" i="2"/>
  <c r="AH75" i="2"/>
  <c r="B76" i="2"/>
  <c r="D76" i="2"/>
  <c r="G76" i="2"/>
  <c r="L76" i="2"/>
  <c r="M76" i="2"/>
  <c r="Q76" i="2"/>
  <c r="U76" i="2"/>
  <c r="V76" i="2"/>
  <c r="W76" i="2"/>
  <c r="X76" i="2"/>
  <c r="Y76" i="2"/>
  <c r="Z76" i="2"/>
  <c r="AA76" i="2"/>
  <c r="AC76" i="2"/>
  <c r="AF76" i="2"/>
  <c r="AH76" i="2"/>
  <c r="B77" i="2"/>
  <c r="D77" i="2"/>
  <c r="G77" i="2"/>
  <c r="L77" i="2"/>
  <c r="M77" i="2"/>
  <c r="Q77" i="2"/>
  <c r="U77" i="2"/>
  <c r="V77" i="2"/>
  <c r="W77" i="2"/>
  <c r="X77" i="2"/>
  <c r="Y77" i="2"/>
  <c r="Z77" i="2"/>
  <c r="AA77" i="2"/>
  <c r="AC77" i="2"/>
  <c r="AF77" i="2"/>
  <c r="AH77" i="2"/>
  <c r="B78" i="2"/>
  <c r="D78" i="2"/>
  <c r="G78" i="2"/>
  <c r="L78" i="2"/>
  <c r="M78" i="2"/>
  <c r="Q78" i="2"/>
  <c r="U78" i="2"/>
  <c r="V78" i="2"/>
  <c r="W78" i="2"/>
  <c r="X78" i="2"/>
  <c r="Y78" i="2"/>
  <c r="Z78" i="2"/>
  <c r="AA78" i="2"/>
  <c r="AC78" i="2"/>
  <c r="AF78" i="2"/>
  <c r="AH78" i="2"/>
  <c r="B79" i="2"/>
  <c r="D79" i="2"/>
  <c r="G79" i="2"/>
  <c r="L79" i="2"/>
  <c r="M79" i="2"/>
  <c r="Q79" i="2"/>
  <c r="U79" i="2"/>
  <c r="V79" i="2"/>
  <c r="W79" i="2"/>
  <c r="X79" i="2"/>
  <c r="Y79" i="2"/>
  <c r="Z79" i="2"/>
  <c r="AA79" i="2"/>
  <c r="AC79" i="2"/>
  <c r="AF79" i="2"/>
  <c r="AH79" i="2"/>
  <c r="B80" i="2"/>
  <c r="D80" i="2"/>
  <c r="G80" i="2"/>
  <c r="L80" i="2"/>
  <c r="M80" i="2"/>
  <c r="Q80" i="2"/>
  <c r="U80" i="2"/>
  <c r="V80" i="2"/>
  <c r="W80" i="2"/>
  <c r="X80" i="2"/>
  <c r="Y80" i="2"/>
  <c r="Z80" i="2"/>
  <c r="AA80" i="2"/>
  <c r="AC80" i="2"/>
  <c r="AF80" i="2"/>
  <c r="AH80" i="2"/>
  <c r="B81" i="2"/>
  <c r="D81" i="2"/>
  <c r="G81" i="2"/>
  <c r="L81" i="2"/>
  <c r="M81" i="2"/>
  <c r="Q81" i="2"/>
  <c r="U81" i="2"/>
  <c r="V81" i="2"/>
  <c r="W81" i="2"/>
  <c r="X81" i="2"/>
  <c r="Y81" i="2"/>
  <c r="Z81" i="2"/>
  <c r="AA81" i="2"/>
  <c r="AC81" i="2"/>
  <c r="AF81" i="2"/>
  <c r="AH81" i="2"/>
  <c r="B82" i="2"/>
  <c r="D82" i="2"/>
  <c r="G82" i="2"/>
  <c r="L82" i="2"/>
  <c r="M82" i="2"/>
  <c r="Q82" i="2"/>
  <c r="U82" i="2"/>
  <c r="V82" i="2"/>
  <c r="W82" i="2"/>
  <c r="X82" i="2"/>
  <c r="Y82" i="2"/>
  <c r="Z82" i="2"/>
  <c r="AA82" i="2"/>
  <c r="AC82" i="2"/>
  <c r="AF82" i="2"/>
  <c r="AH82" i="2"/>
  <c r="B83" i="2"/>
  <c r="D83" i="2"/>
  <c r="G83" i="2"/>
  <c r="L83" i="2"/>
  <c r="M83" i="2"/>
  <c r="Q83" i="2"/>
  <c r="U83" i="2"/>
  <c r="V83" i="2"/>
  <c r="W83" i="2"/>
  <c r="X83" i="2"/>
  <c r="Y83" i="2"/>
  <c r="Z83" i="2"/>
  <c r="AA83" i="2"/>
  <c r="AC83" i="2"/>
  <c r="AF83" i="2"/>
  <c r="AH83" i="2"/>
  <c r="B84" i="2"/>
  <c r="D84" i="2"/>
  <c r="G84" i="2"/>
  <c r="L84" i="2"/>
  <c r="M84" i="2"/>
  <c r="Q84" i="2"/>
  <c r="U84" i="2"/>
  <c r="V84" i="2"/>
  <c r="W84" i="2"/>
  <c r="X84" i="2"/>
  <c r="Y84" i="2"/>
  <c r="Z84" i="2"/>
  <c r="AA84" i="2"/>
  <c r="AC84" i="2"/>
  <c r="AF84" i="2"/>
  <c r="AH84" i="2"/>
  <c r="B85" i="2"/>
  <c r="D85" i="2"/>
  <c r="G85" i="2"/>
  <c r="L85" i="2"/>
  <c r="M85" i="2"/>
  <c r="Q85" i="2"/>
  <c r="U85" i="2"/>
  <c r="V85" i="2"/>
  <c r="W85" i="2"/>
  <c r="X85" i="2"/>
  <c r="Y85" i="2"/>
  <c r="Z85" i="2"/>
  <c r="AA85" i="2"/>
  <c r="AC85" i="2"/>
  <c r="AF85" i="2"/>
  <c r="AH85" i="2"/>
  <c r="B86" i="2"/>
  <c r="D86" i="2"/>
  <c r="G86" i="2"/>
  <c r="L86" i="2"/>
  <c r="M86" i="2"/>
  <c r="Q86" i="2"/>
  <c r="U86" i="2"/>
  <c r="V86" i="2"/>
  <c r="W86" i="2"/>
  <c r="X86" i="2"/>
  <c r="Y86" i="2"/>
  <c r="Z86" i="2"/>
  <c r="AA86" i="2"/>
  <c r="AC86" i="2"/>
  <c r="AF86" i="2"/>
  <c r="AH86" i="2"/>
  <c r="B87" i="2"/>
  <c r="D87" i="2"/>
  <c r="G87" i="2"/>
  <c r="L87" i="2"/>
  <c r="M87" i="2"/>
  <c r="Q87" i="2"/>
  <c r="U87" i="2"/>
  <c r="V87" i="2"/>
  <c r="W87" i="2"/>
  <c r="X87" i="2"/>
  <c r="Y87" i="2"/>
  <c r="Z87" i="2"/>
  <c r="AA87" i="2"/>
  <c r="AC87" i="2"/>
  <c r="AF87" i="2"/>
  <c r="AH87" i="2"/>
  <c r="B88" i="2"/>
  <c r="D88" i="2"/>
  <c r="G88" i="2"/>
  <c r="L88" i="2"/>
  <c r="M88" i="2"/>
  <c r="Q88" i="2"/>
  <c r="U88" i="2"/>
  <c r="V88" i="2"/>
  <c r="W88" i="2"/>
  <c r="X88" i="2"/>
  <c r="Y88" i="2"/>
  <c r="Z88" i="2"/>
  <c r="AA88" i="2"/>
  <c r="AC88" i="2"/>
  <c r="AF88" i="2"/>
  <c r="AH88" i="2"/>
  <c r="B89" i="2"/>
  <c r="D89" i="2"/>
  <c r="G89" i="2"/>
  <c r="L89" i="2"/>
  <c r="M89" i="2"/>
  <c r="Q89" i="2"/>
  <c r="U89" i="2"/>
  <c r="V89" i="2"/>
  <c r="W89" i="2"/>
  <c r="X89" i="2"/>
  <c r="Y89" i="2"/>
  <c r="Z89" i="2"/>
  <c r="AA89" i="2"/>
  <c r="AC89" i="2"/>
  <c r="AF89" i="2"/>
  <c r="AH89" i="2"/>
  <c r="B90" i="2"/>
  <c r="D90" i="2"/>
  <c r="G90" i="2"/>
  <c r="L90" i="2"/>
  <c r="M90" i="2"/>
  <c r="Q90" i="2"/>
  <c r="U90" i="2"/>
  <c r="V90" i="2"/>
  <c r="W90" i="2"/>
  <c r="X90" i="2"/>
  <c r="Y90" i="2"/>
  <c r="Z90" i="2"/>
  <c r="AA90" i="2"/>
  <c r="AC90" i="2"/>
  <c r="AF90" i="2"/>
  <c r="AH90" i="2"/>
  <c r="B91" i="2"/>
  <c r="D91" i="2"/>
  <c r="G91" i="2"/>
  <c r="L91" i="2"/>
  <c r="M91" i="2"/>
  <c r="Q91" i="2"/>
  <c r="U91" i="2"/>
  <c r="V91" i="2"/>
  <c r="W91" i="2"/>
  <c r="X91" i="2"/>
  <c r="Y91" i="2"/>
  <c r="Z91" i="2"/>
  <c r="AA91" i="2"/>
  <c r="AC91" i="2"/>
  <c r="AF91" i="2"/>
  <c r="AH91" i="2"/>
  <c r="B92" i="2"/>
  <c r="D92" i="2"/>
  <c r="G92" i="2"/>
  <c r="L92" i="2"/>
  <c r="M92" i="2"/>
  <c r="Q92" i="2"/>
  <c r="U92" i="2"/>
  <c r="V92" i="2"/>
  <c r="W92" i="2"/>
  <c r="X92" i="2"/>
  <c r="Y92" i="2"/>
  <c r="Z92" i="2"/>
  <c r="AA92" i="2"/>
  <c r="AC92" i="2"/>
  <c r="AF92" i="2"/>
  <c r="AH92" i="2"/>
  <c r="B93" i="2"/>
  <c r="D93" i="2"/>
  <c r="G93" i="2"/>
  <c r="L93" i="2"/>
  <c r="M93" i="2"/>
  <c r="Q93" i="2"/>
  <c r="U93" i="2"/>
  <c r="V93" i="2"/>
  <c r="W93" i="2"/>
  <c r="X93" i="2"/>
  <c r="Y93" i="2"/>
  <c r="Z93" i="2"/>
  <c r="AA93" i="2"/>
  <c r="AC93" i="2"/>
  <c r="AF93" i="2"/>
  <c r="AH93" i="2"/>
  <c r="B94" i="2"/>
  <c r="D94" i="2"/>
  <c r="G94" i="2"/>
  <c r="L94" i="2"/>
  <c r="M94" i="2"/>
  <c r="Q94" i="2"/>
  <c r="U94" i="2"/>
  <c r="V94" i="2"/>
  <c r="W94" i="2"/>
  <c r="X94" i="2"/>
  <c r="Y94" i="2"/>
  <c r="Z94" i="2"/>
  <c r="AA94" i="2"/>
  <c r="AC94" i="2"/>
  <c r="AF94" i="2"/>
  <c r="AH94" i="2"/>
  <c r="B95" i="2"/>
  <c r="D95" i="2"/>
  <c r="G95" i="2"/>
  <c r="L95" i="2"/>
  <c r="M95" i="2"/>
  <c r="Q95" i="2"/>
  <c r="U95" i="2"/>
  <c r="V95" i="2"/>
  <c r="W95" i="2"/>
  <c r="X95" i="2"/>
  <c r="Y95" i="2"/>
  <c r="Z95" i="2"/>
  <c r="AA95" i="2"/>
  <c r="AC95" i="2"/>
  <c r="AF95" i="2"/>
  <c r="AH95" i="2"/>
  <c r="B96" i="2"/>
  <c r="D96" i="2"/>
  <c r="G96" i="2"/>
  <c r="L96" i="2"/>
  <c r="M96" i="2"/>
  <c r="Q96" i="2"/>
  <c r="U96" i="2"/>
  <c r="V96" i="2"/>
  <c r="W96" i="2"/>
  <c r="X96" i="2"/>
  <c r="Y96" i="2"/>
  <c r="Z96" i="2"/>
  <c r="AA96" i="2"/>
  <c r="AC96" i="2"/>
  <c r="AF96" i="2"/>
  <c r="AH96" i="2"/>
  <c r="B97" i="2"/>
  <c r="D97" i="2"/>
  <c r="G97" i="2"/>
  <c r="L97" i="2"/>
  <c r="M97" i="2"/>
  <c r="Q97" i="2"/>
  <c r="U97" i="2"/>
  <c r="V97" i="2"/>
  <c r="W97" i="2"/>
  <c r="X97" i="2"/>
  <c r="Y97" i="2"/>
  <c r="Z97" i="2"/>
  <c r="AA97" i="2"/>
  <c r="AC97" i="2"/>
  <c r="AF97" i="2"/>
  <c r="AH97" i="2"/>
  <c r="B98" i="2"/>
  <c r="D98" i="2"/>
  <c r="G98" i="2"/>
  <c r="L98" i="2"/>
  <c r="M98" i="2"/>
  <c r="Q98" i="2"/>
  <c r="U98" i="2"/>
  <c r="V98" i="2"/>
  <c r="W98" i="2"/>
  <c r="X98" i="2"/>
  <c r="Y98" i="2"/>
  <c r="Z98" i="2"/>
  <c r="AA98" i="2"/>
  <c r="AC98" i="2"/>
  <c r="AF98" i="2"/>
  <c r="AH98" i="2"/>
  <c r="B99" i="2"/>
  <c r="D99" i="2"/>
  <c r="G99" i="2"/>
  <c r="L99" i="2"/>
  <c r="M99" i="2"/>
  <c r="Q99" i="2"/>
  <c r="U99" i="2"/>
  <c r="V99" i="2"/>
  <c r="W99" i="2"/>
  <c r="X99" i="2"/>
  <c r="Y99" i="2"/>
  <c r="Z99" i="2"/>
  <c r="AA99" i="2"/>
  <c r="AC99" i="2"/>
  <c r="AF99" i="2"/>
  <c r="AH99" i="2"/>
  <c r="B100" i="2"/>
  <c r="D100" i="2"/>
  <c r="G100" i="2"/>
  <c r="L100" i="2"/>
  <c r="M100" i="2"/>
  <c r="Q100" i="2"/>
  <c r="U100" i="2"/>
  <c r="V100" i="2"/>
  <c r="W100" i="2"/>
  <c r="X100" i="2"/>
  <c r="Y100" i="2"/>
  <c r="Z100" i="2"/>
  <c r="AA100" i="2"/>
  <c r="AC100" i="2"/>
  <c r="AF100" i="2"/>
  <c r="AH100" i="2"/>
  <c r="B101" i="2"/>
  <c r="D101" i="2"/>
  <c r="G101" i="2"/>
  <c r="L101" i="2"/>
  <c r="M101" i="2"/>
  <c r="Q101" i="2"/>
  <c r="U101" i="2"/>
  <c r="V101" i="2"/>
  <c r="W101" i="2"/>
  <c r="X101" i="2"/>
  <c r="Y101" i="2"/>
  <c r="Z101" i="2"/>
  <c r="AA101" i="2"/>
  <c r="AC101" i="2"/>
  <c r="AF101" i="2"/>
  <c r="AH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D122" i="2"/>
  <c r="G122" i="2"/>
  <c r="D123" i="2"/>
  <c r="G123" i="2"/>
  <c r="D124" i="2"/>
  <c r="G124" i="2"/>
  <c r="D125" i="2"/>
  <c r="G125" i="2"/>
  <c r="D126" i="2"/>
  <c r="G126" i="2"/>
  <c r="D127" i="2"/>
  <c r="G127" i="2"/>
  <c r="D128" i="2"/>
  <c r="G128" i="2"/>
  <c r="D129" i="2"/>
  <c r="G129" i="2"/>
  <c r="D130" i="2"/>
  <c r="G130" i="2"/>
  <c r="D131" i="2"/>
  <c r="G131" i="2"/>
  <c r="D132" i="2"/>
  <c r="G132" i="2"/>
  <c r="D133" i="2"/>
  <c r="G133" i="2"/>
  <c r="D134" i="2"/>
  <c r="G134" i="2"/>
  <c r="D135" i="2"/>
  <c r="G135" i="2"/>
  <c r="D136" i="2"/>
  <c r="G136" i="2"/>
  <c r="D137" i="2"/>
  <c r="G137" i="2"/>
  <c r="D138" i="2"/>
  <c r="G138" i="2"/>
  <c r="D139" i="2"/>
  <c r="G139" i="2"/>
  <c r="D140" i="2"/>
  <c r="G140" i="2"/>
  <c r="D141" i="2"/>
  <c r="G141" i="2"/>
  <c r="D142" i="2"/>
  <c r="G142" i="2"/>
  <c r="D143" i="2"/>
  <c r="G143" i="2"/>
  <c r="D144" i="2"/>
  <c r="G144" i="2"/>
  <c r="D145" i="2"/>
  <c r="G145" i="2"/>
  <c r="D146" i="2"/>
  <c r="G146" i="2"/>
  <c r="D147" i="2"/>
  <c r="G147" i="2"/>
  <c r="D148" i="2"/>
  <c r="G148" i="2"/>
  <c r="D149" i="2"/>
  <c r="G149" i="2"/>
  <c r="D150" i="2"/>
  <c r="G150" i="2"/>
  <c r="D151" i="2"/>
  <c r="G151" i="2"/>
  <c r="D152" i="2"/>
  <c r="G152" i="2"/>
  <c r="D153" i="2"/>
  <c r="G153" i="2"/>
  <c r="D154" i="2"/>
  <c r="G154" i="2"/>
  <c r="D155" i="2"/>
  <c r="G155" i="2"/>
  <c r="D156" i="2"/>
  <c r="G156" i="2"/>
  <c r="D157" i="2"/>
  <c r="G157" i="2"/>
  <c r="D158" i="2"/>
  <c r="G158" i="2"/>
  <c r="D159" i="2"/>
  <c r="G159" i="2"/>
  <c r="D160" i="2"/>
  <c r="G160" i="2"/>
  <c r="D161" i="2"/>
  <c r="G161" i="2"/>
  <c r="D162" i="2"/>
  <c r="G162" i="2"/>
  <c r="D163" i="2"/>
  <c r="G163" i="2"/>
  <c r="D164" i="2"/>
  <c r="G164" i="2"/>
  <c r="D165" i="2"/>
  <c r="G165" i="2"/>
  <c r="D166" i="2"/>
  <c r="G166" i="2"/>
  <c r="D167" i="2"/>
  <c r="G167" i="2"/>
  <c r="D168" i="2"/>
  <c r="G168" i="2"/>
  <c r="D169" i="2"/>
  <c r="G169" i="2"/>
  <c r="D170" i="2"/>
  <c r="G170" i="2"/>
  <c r="D171" i="2"/>
  <c r="G171" i="2"/>
  <c r="D172" i="2"/>
  <c r="G172" i="2"/>
  <c r="D173" i="2"/>
  <c r="G173" i="2"/>
  <c r="D174" i="2"/>
  <c r="G174" i="2"/>
  <c r="D175" i="2"/>
  <c r="G175" i="2"/>
  <c r="D176" i="2"/>
  <c r="G176" i="2"/>
  <c r="D177" i="2"/>
  <c r="G177" i="2"/>
  <c r="D178" i="2"/>
  <c r="G178" i="2"/>
  <c r="D179" i="2"/>
  <c r="G179" i="2"/>
  <c r="D180" i="2"/>
  <c r="G180" i="2"/>
  <c r="D181" i="2"/>
  <c r="G181" i="2"/>
  <c r="D182" i="2"/>
  <c r="G182" i="2"/>
  <c r="D183" i="2"/>
  <c r="G183" i="2"/>
  <c r="D184" i="2"/>
  <c r="G184" i="2"/>
  <c r="D185" i="2"/>
  <c r="G185" i="2"/>
  <c r="D186" i="2"/>
  <c r="G186" i="2"/>
  <c r="D187" i="2"/>
  <c r="G187" i="2"/>
  <c r="D188" i="2"/>
  <c r="G188" i="2"/>
  <c r="D189" i="2"/>
  <c r="G189" i="2"/>
  <c r="D190" i="2"/>
  <c r="G190" i="2"/>
  <c r="D191" i="2"/>
  <c r="G191" i="2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C22" i="5"/>
  <c r="C23" i="5"/>
  <c r="C24" i="5"/>
  <c r="C25" i="5"/>
  <c r="C27" i="5"/>
  <c r="B28" i="5"/>
  <c r="C28" i="5"/>
  <c r="B29" i="5"/>
  <c r="C29" i="5"/>
  <c r="B30" i="5"/>
  <c r="C30" i="5"/>
  <c r="C32" i="5"/>
  <c r="B33" i="5"/>
  <c r="C33" i="5"/>
  <c r="B34" i="5"/>
  <c r="C34" i="5"/>
  <c r="B35" i="5"/>
  <c r="C35" i="5"/>
  <c r="C37" i="5"/>
  <c r="B38" i="5"/>
  <c r="C38" i="5"/>
  <c r="B39" i="5"/>
  <c r="C39" i="5"/>
  <c r="B40" i="5"/>
  <c r="C40" i="5"/>
  <c r="C42" i="5"/>
  <c r="B43" i="5"/>
  <c r="C43" i="5"/>
  <c r="B44" i="5"/>
  <c r="C44" i="5"/>
  <c r="B45" i="5"/>
  <c r="C45" i="5"/>
  <c r="C47" i="5"/>
  <c r="B48" i="5"/>
  <c r="C48" i="5"/>
  <c r="B49" i="5"/>
  <c r="C49" i="5"/>
  <c r="B50" i="5"/>
  <c r="C50" i="5"/>
  <c r="C52" i="5"/>
  <c r="B53" i="5"/>
  <c r="C53" i="5"/>
  <c r="B54" i="5"/>
  <c r="C54" i="5"/>
  <c r="B55" i="5"/>
  <c r="C55" i="5"/>
  <c r="C57" i="5"/>
  <c r="B58" i="5"/>
  <c r="C58" i="5"/>
  <c r="B59" i="5"/>
  <c r="C59" i="5"/>
  <c r="B60" i="5"/>
  <c r="C60" i="5"/>
  <c r="C62" i="5"/>
  <c r="B63" i="5"/>
  <c r="C63" i="5"/>
  <c r="B64" i="5"/>
  <c r="C64" i="5"/>
  <c r="B65" i="5"/>
  <c r="C65" i="5"/>
  <c r="C67" i="5"/>
  <c r="B68" i="5"/>
  <c r="C68" i="5"/>
  <c r="B69" i="5"/>
  <c r="C69" i="5"/>
  <c r="B70" i="5"/>
  <c r="C70" i="5"/>
  <c r="C72" i="5"/>
  <c r="B73" i="5"/>
  <c r="C73" i="5"/>
  <c r="B74" i="5"/>
  <c r="C74" i="5"/>
  <c r="B75" i="5"/>
  <c r="C75" i="5"/>
  <c r="C77" i="5"/>
  <c r="B78" i="5"/>
  <c r="C78" i="5"/>
  <c r="B79" i="5"/>
  <c r="C79" i="5"/>
  <c r="B80" i="5"/>
  <c r="C80" i="5"/>
  <c r="C82" i="5"/>
  <c r="B83" i="5"/>
  <c r="C83" i="5"/>
  <c r="B84" i="5"/>
  <c r="C84" i="5"/>
  <c r="B85" i="5"/>
  <c r="C85" i="5"/>
  <c r="C87" i="5"/>
  <c r="B88" i="5"/>
  <c r="C88" i="5"/>
  <c r="B89" i="5"/>
  <c r="C89" i="5"/>
  <c r="B90" i="5"/>
  <c r="C90" i="5"/>
  <c r="B4" i="1"/>
  <c r="C4" i="1"/>
  <c r="D4" i="1"/>
  <c r="E4" i="1"/>
  <c r="F4" i="1"/>
  <c r="G4" i="1"/>
  <c r="H4" i="1"/>
  <c r="I4" i="1"/>
  <c r="K4" i="1"/>
  <c r="L4" i="1"/>
  <c r="M4" i="1"/>
  <c r="N4" i="1"/>
  <c r="P4" i="1"/>
  <c r="Q4" i="1"/>
  <c r="R4" i="1"/>
  <c r="B5" i="1"/>
  <c r="C5" i="1"/>
  <c r="D5" i="1"/>
  <c r="E5" i="1"/>
  <c r="F5" i="1"/>
  <c r="G5" i="1"/>
  <c r="H5" i="1"/>
  <c r="I5" i="1"/>
  <c r="K5" i="1"/>
  <c r="L5" i="1"/>
  <c r="M5" i="1"/>
  <c r="N5" i="1"/>
  <c r="P5" i="1"/>
  <c r="Q5" i="1"/>
  <c r="R5" i="1"/>
  <c r="B6" i="1"/>
  <c r="C6" i="1"/>
  <c r="D6" i="1"/>
  <c r="E6" i="1"/>
  <c r="F6" i="1"/>
  <c r="G6" i="1"/>
  <c r="H6" i="1"/>
  <c r="I6" i="1"/>
  <c r="K6" i="1"/>
  <c r="L6" i="1"/>
  <c r="M6" i="1"/>
  <c r="N6" i="1"/>
  <c r="P6" i="1"/>
  <c r="Q6" i="1"/>
  <c r="R6" i="1"/>
  <c r="B7" i="1"/>
  <c r="C7" i="1"/>
  <c r="D7" i="1"/>
  <c r="E7" i="1"/>
  <c r="F7" i="1"/>
  <c r="G7" i="1"/>
  <c r="H7" i="1"/>
  <c r="I7" i="1"/>
  <c r="K7" i="1"/>
  <c r="L7" i="1"/>
  <c r="M7" i="1"/>
  <c r="N7" i="1"/>
  <c r="P7" i="1"/>
  <c r="Q7" i="1"/>
  <c r="R7" i="1"/>
  <c r="B9" i="1"/>
  <c r="C9" i="1"/>
  <c r="D9" i="1"/>
  <c r="E9" i="1"/>
  <c r="F9" i="1"/>
  <c r="G9" i="1"/>
  <c r="H9" i="1"/>
  <c r="I9" i="1"/>
  <c r="K9" i="1"/>
  <c r="L9" i="1"/>
  <c r="M9" i="1"/>
  <c r="N9" i="1"/>
  <c r="P9" i="1"/>
  <c r="Q9" i="1"/>
  <c r="R9" i="1"/>
  <c r="B10" i="1"/>
  <c r="C10" i="1"/>
  <c r="D10" i="1"/>
  <c r="E10" i="1"/>
  <c r="F10" i="1"/>
  <c r="G10" i="1"/>
  <c r="H10" i="1"/>
  <c r="I10" i="1"/>
  <c r="K10" i="1"/>
  <c r="L10" i="1"/>
  <c r="M10" i="1"/>
  <c r="N10" i="1"/>
  <c r="P10" i="1"/>
  <c r="Q10" i="1"/>
  <c r="R10" i="1"/>
  <c r="B11" i="1"/>
  <c r="C11" i="1"/>
  <c r="D11" i="1"/>
  <c r="E11" i="1"/>
  <c r="F11" i="1"/>
  <c r="G11" i="1"/>
  <c r="H11" i="1"/>
  <c r="I11" i="1"/>
  <c r="K11" i="1"/>
  <c r="L11" i="1"/>
  <c r="M11" i="1"/>
  <c r="N11" i="1"/>
  <c r="P11" i="1"/>
  <c r="Q11" i="1"/>
  <c r="R11" i="1"/>
  <c r="B12" i="1"/>
  <c r="C12" i="1"/>
  <c r="D12" i="1"/>
  <c r="E12" i="1"/>
  <c r="F12" i="1"/>
  <c r="G12" i="1"/>
  <c r="H12" i="1"/>
  <c r="I12" i="1"/>
  <c r="K12" i="1"/>
  <c r="L12" i="1"/>
  <c r="M12" i="1"/>
  <c r="N12" i="1"/>
  <c r="P12" i="1"/>
  <c r="Q12" i="1"/>
  <c r="R12" i="1"/>
  <c r="B14" i="1"/>
  <c r="C14" i="1"/>
  <c r="D14" i="1"/>
  <c r="E14" i="1"/>
  <c r="F14" i="1"/>
  <c r="G14" i="1"/>
  <c r="H14" i="1"/>
  <c r="I14" i="1"/>
  <c r="K14" i="1"/>
  <c r="L14" i="1"/>
  <c r="M14" i="1"/>
  <c r="N14" i="1"/>
  <c r="P14" i="1"/>
  <c r="Q14" i="1"/>
  <c r="R14" i="1"/>
  <c r="B15" i="1"/>
  <c r="C15" i="1"/>
  <c r="D15" i="1"/>
  <c r="E15" i="1"/>
  <c r="F15" i="1"/>
  <c r="G15" i="1"/>
  <c r="H15" i="1"/>
  <c r="I15" i="1"/>
  <c r="K15" i="1"/>
  <c r="L15" i="1"/>
  <c r="M15" i="1"/>
  <c r="N15" i="1"/>
  <c r="P15" i="1"/>
  <c r="Q15" i="1"/>
  <c r="R15" i="1"/>
  <c r="B16" i="1"/>
  <c r="C16" i="1"/>
  <c r="D16" i="1"/>
  <c r="E16" i="1"/>
  <c r="F16" i="1"/>
  <c r="G16" i="1"/>
  <c r="H16" i="1"/>
  <c r="I16" i="1"/>
  <c r="K16" i="1"/>
  <c r="L16" i="1"/>
  <c r="M16" i="1"/>
  <c r="N16" i="1"/>
  <c r="P16" i="1"/>
  <c r="Q16" i="1"/>
  <c r="R16" i="1"/>
  <c r="B17" i="1"/>
  <c r="C17" i="1"/>
  <c r="D17" i="1"/>
  <c r="E17" i="1"/>
  <c r="F17" i="1"/>
  <c r="G17" i="1"/>
  <c r="H17" i="1"/>
  <c r="I17" i="1"/>
  <c r="K17" i="1"/>
  <c r="L17" i="1"/>
  <c r="M17" i="1"/>
  <c r="N17" i="1"/>
  <c r="P17" i="1"/>
  <c r="Q17" i="1"/>
  <c r="R17" i="1"/>
  <c r="B19" i="1"/>
  <c r="C19" i="1"/>
  <c r="D19" i="1"/>
  <c r="E19" i="1"/>
  <c r="F19" i="1"/>
  <c r="G19" i="1"/>
  <c r="H19" i="1"/>
  <c r="I19" i="1"/>
  <c r="K19" i="1"/>
  <c r="L19" i="1"/>
  <c r="M19" i="1"/>
  <c r="N19" i="1"/>
  <c r="P19" i="1"/>
  <c r="Q19" i="1"/>
  <c r="R19" i="1"/>
  <c r="B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B21" i="1"/>
  <c r="C21" i="1"/>
  <c r="D21" i="1"/>
  <c r="E21" i="1"/>
  <c r="F21" i="1"/>
  <c r="G21" i="1"/>
  <c r="H21" i="1"/>
  <c r="I21" i="1"/>
  <c r="K21" i="1"/>
  <c r="L21" i="1"/>
  <c r="M21" i="1"/>
  <c r="N21" i="1"/>
  <c r="P21" i="1"/>
  <c r="Q21" i="1"/>
  <c r="R21" i="1"/>
  <c r="B22" i="1"/>
  <c r="C22" i="1"/>
  <c r="D22" i="1"/>
  <c r="E22" i="1"/>
  <c r="F22" i="1"/>
  <c r="G22" i="1"/>
  <c r="H22" i="1"/>
  <c r="I22" i="1"/>
  <c r="K22" i="1"/>
  <c r="L22" i="1"/>
  <c r="M22" i="1"/>
  <c r="N22" i="1"/>
  <c r="P22" i="1"/>
  <c r="Q22" i="1"/>
  <c r="R22" i="1"/>
  <c r="B24" i="1"/>
  <c r="C24" i="1"/>
  <c r="D24" i="1"/>
  <c r="E24" i="1"/>
  <c r="F24" i="1"/>
  <c r="G24" i="1"/>
  <c r="H24" i="1"/>
  <c r="I24" i="1"/>
  <c r="K24" i="1"/>
  <c r="L24" i="1"/>
  <c r="M24" i="1"/>
  <c r="N24" i="1"/>
  <c r="P24" i="1"/>
  <c r="Q24" i="1"/>
  <c r="R24" i="1"/>
  <c r="B25" i="1"/>
  <c r="C25" i="1"/>
  <c r="D25" i="1"/>
  <c r="E25" i="1"/>
  <c r="F25" i="1"/>
  <c r="G25" i="1"/>
  <c r="H25" i="1"/>
  <c r="I25" i="1"/>
  <c r="K25" i="1"/>
  <c r="L25" i="1"/>
  <c r="M25" i="1"/>
  <c r="N25" i="1"/>
  <c r="P25" i="1"/>
  <c r="Q25" i="1"/>
  <c r="R25" i="1"/>
  <c r="B26" i="1"/>
  <c r="C26" i="1"/>
  <c r="D26" i="1"/>
  <c r="E26" i="1"/>
  <c r="F26" i="1"/>
  <c r="G26" i="1"/>
  <c r="H26" i="1"/>
  <c r="I26" i="1"/>
  <c r="K26" i="1"/>
  <c r="L26" i="1"/>
  <c r="M26" i="1"/>
  <c r="N26" i="1"/>
  <c r="P26" i="1"/>
  <c r="Q26" i="1"/>
  <c r="R26" i="1"/>
  <c r="B27" i="1"/>
  <c r="C27" i="1"/>
  <c r="D27" i="1"/>
  <c r="E27" i="1"/>
  <c r="F27" i="1"/>
  <c r="G27" i="1"/>
  <c r="H27" i="1"/>
  <c r="I27" i="1"/>
  <c r="K27" i="1"/>
  <c r="L27" i="1"/>
  <c r="M27" i="1"/>
  <c r="N27" i="1"/>
  <c r="P27" i="1"/>
  <c r="Q27" i="1"/>
  <c r="R27" i="1"/>
  <c r="B29" i="1"/>
  <c r="C29" i="1"/>
  <c r="D29" i="1"/>
  <c r="E29" i="1"/>
  <c r="F29" i="1"/>
  <c r="G29" i="1"/>
  <c r="H29" i="1"/>
  <c r="I29" i="1"/>
  <c r="K29" i="1"/>
  <c r="L29" i="1"/>
  <c r="M29" i="1"/>
  <c r="N29" i="1"/>
  <c r="P29" i="1"/>
  <c r="Q29" i="1"/>
  <c r="R29" i="1"/>
  <c r="B30" i="1"/>
  <c r="C30" i="1"/>
  <c r="D30" i="1"/>
  <c r="E30" i="1"/>
  <c r="F30" i="1"/>
  <c r="G30" i="1"/>
  <c r="H30" i="1"/>
  <c r="I30" i="1"/>
  <c r="K30" i="1"/>
  <c r="L30" i="1"/>
  <c r="M30" i="1"/>
  <c r="N30" i="1"/>
  <c r="P30" i="1"/>
  <c r="Q30" i="1"/>
  <c r="R30" i="1"/>
  <c r="B31" i="1"/>
  <c r="C31" i="1"/>
  <c r="D31" i="1"/>
  <c r="E31" i="1"/>
  <c r="F31" i="1"/>
  <c r="G31" i="1"/>
  <c r="H31" i="1"/>
  <c r="I31" i="1"/>
  <c r="K31" i="1"/>
  <c r="L31" i="1"/>
  <c r="M31" i="1"/>
  <c r="N31" i="1"/>
  <c r="P31" i="1"/>
  <c r="Q31" i="1"/>
  <c r="R31" i="1"/>
  <c r="B32" i="1"/>
  <c r="C32" i="1"/>
  <c r="D32" i="1"/>
  <c r="E32" i="1"/>
  <c r="F32" i="1"/>
  <c r="G32" i="1"/>
  <c r="H32" i="1"/>
  <c r="I32" i="1"/>
  <c r="K32" i="1"/>
  <c r="L32" i="1"/>
  <c r="M32" i="1"/>
  <c r="N32" i="1"/>
  <c r="P32" i="1"/>
  <c r="Q32" i="1"/>
  <c r="R32" i="1"/>
  <c r="B34" i="1"/>
  <c r="C34" i="1"/>
  <c r="D34" i="1"/>
  <c r="E34" i="1"/>
  <c r="F34" i="1"/>
  <c r="G34" i="1"/>
  <c r="H34" i="1"/>
  <c r="I34" i="1"/>
  <c r="K34" i="1"/>
  <c r="L34" i="1"/>
  <c r="M34" i="1"/>
  <c r="N34" i="1"/>
  <c r="P34" i="1"/>
  <c r="Q34" i="1"/>
  <c r="R34" i="1"/>
  <c r="B35" i="1"/>
  <c r="C35" i="1"/>
  <c r="D35" i="1"/>
  <c r="E35" i="1"/>
  <c r="F35" i="1"/>
  <c r="G35" i="1"/>
  <c r="H35" i="1"/>
  <c r="I35" i="1"/>
  <c r="K35" i="1"/>
  <c r="L35" i="1"/>
  <c r="M35" i="1"/>
  <c r="N35" i="1"/>
  <c r="P35" i="1"/>
  <c r="Q35" i="1"/>
  <c r="R35" i="1"/>
  <c r="B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R36" i="1"/>
  <c r="B37" i="1"/>
  <c r="C37" i="1"/>
  <c r="D37" i="1"/>
  <c r="E37" i="1"/>
  <c r="F37" i="1"/>
  <c r="G37" i="1"/>
  <c r="H37" i="1"/>
  <c r="I37" i="1"/>
  <c r="K37" i="1"/>
  <c r="L37" i="1"/>
  <c r="M37" i="1"/>
  <c r="N37" i="1"/>
  <c r="P37" i="1"/>
  <c r="Q37" i="1"/>
  <c r="R37" i="1"/>
  <c r="B39" i="1"/>
  <c r="C39" i="1"/>
  <c r="D39" i="1"/>
  <c r="E39" i="1"/>
  <c r="F39" i="1"/>
  <c r="G39" i="1"/>
  <c r="H39" i="1"/>
  <c r="I39" i="1"/>
  <c r="K39" i="1"/>
  <c r="L39" i="1"/>
  <c r="M39" i="1"/>
  <c r="N39" i="1"/>
  <c r="P39" i="1"/>
  <c r="Q39" i="1"/>
  <c r="R39" i="1"/>
  <c r="B40" i="1"/>
  <c r="C40" i="1"/>
  <c r="D40" i="1"/>
  <c r="E40" i="1"/>
  <c r="F40" i="1"/>
  <c r="G40" i="1"/>
  <c r="H40" i="1"/>
  <c r="I40" i="1"/>
  <c r="K40" i="1"/>
  <c r="L40" i="1"/>
  <c r="M40" i="1"/>
  <c r="N40" i="1"/>
  <c r="P40" i="1"/>
  <c r="Q40" i="1"/>
  <c r="R40" i="1"/>
  <c r="B41" i="1"/>
  <c r="C41" i="1"/>
  <c r="D41" i="1"/>
  <c r="E41" i="1"/>
  <c r="F41" i="1"/>
  <c r="G41" i="1"/>
  <c r="H41" i="1"/>
  <c r="I41" i="1"/>
  <c r="K41" i="1"/>
  <c r="L41" i="1"/>
  <c r="M41" i="1"/>
  <c r="N41" i="1"/>
  <c r="P41" i="1"/>
  <c r="Q41" i="1"/>
  <c r="R41" i="1"/>
  <c r="B42" i="1"/>
  <c r="C42" i="1"/>
  <c r="D42" i="1"/>
  <c r="E42" i="1"/>
  <c r="F42" i="1"/>
  <c r="G42" i="1"/>
  <c r="H42" i="1"/>
  <c r="I42" i="1"/>
  <c r="K42" i="1"/>
  <c r="L42" i="1"/>
  <c r="M42" i="1"/>
  <c r="N42" i="1"/>
  <c r="P42" i="1"/>
  <c r="Q42" i="1"/>
  <c r="R42" i="1"/>
  <c r="B44" i="1"/>
  <c r="C44" i="1"/>
  <c r="D44" i="1"/>
  <c r="E44" i="1"/>
  <c r="F44" i="1"/>
  <c r="G44" i="1"/>
  <c r="H44" i="1"/>
  <c r="I44" i="1"/>
  <c r="K44" i="1"/>
  <c r="L44" i="1"/>
  <c r="M44" i="1"/>
  <c r="N44" i="1"/>
  <c r="P44" i="1"/>
  <c r="Q44" i="1"/>
  <c r="R44" i="1"/>
  <c r="B45" i="1"/>
  <c r="C45" i="1"/>
  <c r="D45" i="1"/>
  <c r="E45" i="1"/>
  <c r="F45" i="1"/>
  <c r="G45" i="1"/>
  <c r="H45" i="1"/>
  <c r="I45" i="1"/>
  <c r="K45" i="1"/>
  <c r="L45" i="1"/>
  <c r="M45" i="1"/>
  <c r="N45" i="1"/>
  <c r="P45" i="1"/>
  <c r="Q45" i="1"/>
  <c r="R45" i="1"/>
  <c r="B46" i="1"/>
  <c r="C46" i="1"/>
  <c r="D46" i="1"/>
  <c r="E46" i="1"/>
  <c r="F46" i="1"/>
  <c r="G46" i="1"/>
  <c r="H46" i="1"/>
  <c r="I46" i="1"/>
  <c r="K46" i="1"/>
  <c r="L46" i="1"/>
  <c r="M46" i="1"/>
  <c r="N46" i="1"/>
  <c r="P46" i="1"/>
  <c r="Q46" i="1"/>
  <c r="R46" i="1"/>
  <c r="B47" i="1"/>
  <c r="C47" i="1"/>
  <c r="D47" i="1"/>
  <c r="E47" i="1"/>
  <c r="F47" i="1"/>
  <c r="G47" i="1"/>
  <c r="H47" i="1"/>
  <c r="I47" i="1"/>
  <c r="K47" i="1"/>
  <c r="L47" i="1"/>
  <c r="M47" i="1"/>
  <c r="N47" i="1"/>
  <c r="P47" i="1"/>
  <c r="Q47" i="1"/>
  <c r="R47" i="1"/>
  <c r="B49" i="1"/>
  <c r="C49" i="1"/>
  <c r="D49" i="1"/>
  <c r="E49" i="1"/>
  <c r="F49" i="1"/>
  <c r="G49" i="1"/>
  <c r="H49" i="1"/>
  <c r="I49" i="1"/>
  <c r="K49" i="1"/>
  <c r="L49" i="1"/>
  <c r="M49" i="1"/>
  <c r="N49" i="1"/>
  <c r="P49" i="1"/>
  <c r="Q49" i="1"/>
  <c r="R49" i="1"/>
  <c r="B50" i="1"/>
  <c r="C50" i="1"/>
  <c r="D50" i="1"/>
  <c r="E50" i="1"/>
  <c r="F50" i="1"/>
  <c r="G50" i="1"/>
  <c r="H50" i="1"/>
  <c r="I50" i="1"/>
  <c r="K50" i="1"/>
  <c r="L50" i="1"/>
  <c r="M50" i="1"/>
  <c r="N50" i="1"/>
  <c r="P50" i="1"/>
  <c r="Q50" i="1"/>
  <c r="R50" i="1"/>
  <c r="B51" i="1"/>
  <c r="C51" i="1"/>
  <c r="D51" i="1"/>
  <c r="E51" i="1"/>
  <c r="F51" i="1"/>
  <c r="G51" i="1"/>
  <c r="H51" i="1"/>
  <c r="I51" i="1"/>
  <c r="K51" i="1"/>
  <c r="L51" i="1"/>
  <c r="M51" i="1"/>
  <c r="N51" i="1"/>
  <c r="P51" i="1"/>
  <c r="Q51" i="1"/>
  <c r="R51" i="1"/>
  <c r="B52" i="1"/>
  <c r="C52" i="1"/>
  <c r="D52" i="1"/>
  <c r="E52" i="1"/>
  <c r="F52" i="1"/>
  <c r="G52" i="1"/>
  <c r="H52" i="1"/>
  <c r="I52" i="1"/>
  <c r="K52" i="1"/>
  <c r="L52" i="1"/>
  <c r="M52" i="1"/>
  <c r="N52" i="1"/>
  <c r="P52" i="1"/>
  <c r="Q52" i="1"/>
  <c r="R52" i="1"/>
  <c r="B54" i="1"/>
  <c r="C54" i="1"/>
  <c r="D54" i="1"/>
  <c r="E54" i="1"/>
  <c r="F54" i="1"/>
  <c r="G54" i="1"/>
  <c r="H54" i="1"/>
  <c r="I54" i="1"/>
  <c r="K54" i="1"/>
  <c r="L54" i="1"/>
  <c r="M54" i="1"/>
  <c r="N54" i="1"/>
  <c r="P54" i="1"/>
  <c r="Q54" i="1"/>
  <c r="R54" i="1"/>
  <c r="B55" i="1"/>
  <c r="C55" i="1"/>
  <c r="D55" i="1"/>
  <c r="E55" i="1"/>
  <c r="F55" i="1"/>
  <c r="G55" i="1"/>
  <c r="H55" i="1"/>
  <c r="I55" i="1"/>
  <c r="K55" i="1"/>
  <c r="L55" i="1"/>
  <c r="M55" i="1"/>
  <c r="N55" i="1"/>
  <c r="P55" i="1"/>
  <c r="Q55" i="1"/>
  <c r="R55" i="1"/>
  <c r="B56" i="1"/>
  <c r="C56" i="1"/>
  <c r="D56" i="1"/>
  <c r="E56" i="1"/>
  <c r="F56" i="1"/>
  <c r="G56" i="1"/>
  <c r="H56" i="1"/>
  <c r="I56" i="1"/>
  <c r="K56" i="1"/>
  <c r="L56" i="1"/>
  <c r="M56" i="1"/>
  <c r="N56" i="1"/>
  <c r="P56" i="1"/>
  <c r="Q56" i="1"/>
  <c r="R56" i="1"/>
  <c r="B57" i="1"/>
  <c r="C57" i="1"/>
  <c r="D57" i="1"/>
  <c r="E57" i="1"/>
  <c r="F57" i="1"/>
  <c r="G57" i="1"/>
  <c r="H57" i="1"/>
  <c r="I57" i="1"/>
  <c r="K57" i="1"/>
  <c r="L57" i="1"/>
  <c r="M57" i="1"/>
  <c r="N57" i="1"/>
  <c r="P57" i="1"/>
  <c r="Q57" i="1"/>
  <c r="R57" i="1"/>
  <c r="B59" i="1"/>
  <c r="C59" i="1"/>
  <c r="D59" i="1"/>
  <c r="E59" i="1"/>
  <c r="F59" i="1"/>
  <c r="G59" i="1"/>
  <c r="H59" i="1"/>
  <c r="I59" i="1"/>
  <c r="K59" i="1"/>
  <c r="L59" i="1"/>
  <c r="M59" i="1"/>
  <c r="N59" i="1"/>
  <c r="P59" i="1"/>
  <c r="Q59" i="1"/>
  <c r="R59" i="1"/>
  <c r="B60" i="1"/>
  <c r="C60" i="1"/>
  <c r="D60" i="1"/>
  <c r="E60" i="1"/>
  <c r="F60" i="1"/>
  <c r="G60" i="1"/>
  <c r="H60" i="1"/>
  <c r="I60" i="1"/>
  <c r="K60" i="1"/>
  <c r="L60" i="1"/>
  <c r="M60" i="1"/>
  <c r="N60" i="1"/>
  <c r="P60" i="1"/>
  <c r="Q60" i="1"/>
  <c r="R60" i="1"/>
  <c r="B61" i="1"/>
  <c r="C61" i="1"/>
  <c r="D61" i="1"/>
  <c r="E61" i="1"/>
  <c r="F61" i="1"/>
  <c r="G61" i="1"/>
  <c r="H61" i="1"/>
  <c r="I61" i="1"/>
  <c r="K61" i="1"/>
  <c r="L61" i="1"/>
  <c r="M61" i="1"/>
  <c r="N61" i="1"/>
  <c r="P61" i="1"/>
  <c r="Q61" i="1"/>
  <c r="R61" i="1"/>
  <c r="B62" i="1"/>
  <c r="C62" i="1"/>
  <c r="D62" i="1"/>
  <c r="E62" i="1"/>
  <c r="F62" i="1"/>
  <c r="G62" i="1"/>
  <c r="H62" i="1"/>
  <c r="I62" i="1"/>
  <c r="K62" i="1"/>
  <c r="L62" i="1"/>
  <c r="M62" i="1"/>
  <c r="N62" i="1"/>
  <c r="P62" i="1"/>
  <c r="Q62" i="1"/>
  <c r="R62" i="1"/>
  <c r="H5" i="7"/>
  <c r="O5" i="7"/>
  <c r="H6" i="7"/>
  <c r="O6" i="7"/>
  <c r="H7" i="7"/>
  <c r="O7" i="7"/>
  <c r="H8" i="7"/>
  <c r="O8" i="7"/>
  <c r="H9" i="7"/>
  <c r="O9" i="7"/>
  <c r="H10" i="7"/>
  <c r="O10" i="7"/>
  <c r="H11" i="7"/>
  <c r="O11" i="7"/>
  <c r="H12" i="7"/>
  <c r="O12" i="7"/>
  <c r="H13" i="7"/>
  <c r="O13" i="7"/>
  <c r="H14" i="7"/>
  <c r="O14" i="7"/>
  <c r="H15" i="7"/>
  <c r="O15" i="7"/>
  <c r="H16" i="7"/>
  <c r="O16" i="7"/>
  <c r="H17" i="7"/>
  <c r="O17" i="7"/>
  <c r="H18" i="7"/>
  <c r="O18" i="7"/>
  <c r="H19" i="7"/>
  <c r="O19" i="7"/>
  <c r="H20" i="7"/>
  <c r="O20" i="7"/>
  <c r="H21" i="7"/>
  <c r="O21" i="7"/>
  <c r="H22" i="7"/>
  <c r="O22" i="7"/>
  <c r="H23" i="7"/>
  <c r="O23" i="7"/>
  <c r="H24" i="7"/>
  <c r="O24" i="7"/>
  <c r="H25" i="7"/>
  <c r="O25" i="7"/>
  <c r="H26" i="7"/>
  <c r="O26" i="7"/>
  <c r="H27" i="7"/>
  <c r="O27" i="7"/>
  <c r="H28" i="7"/>
  <c r="O28" i="7"/>
  <c r="H29" i="7"/>
  <c r="O29" i="7"/>
  <c r="H30" i="7"/>
  <c r="O30" i="7"/>
  <c r="H31" i="7"/>
  <c r="O31" i="7"/>
  <c r="H32" i="7"/>
  <c r="O32" i="7"/>
  <c r="H33" i="7"/>
  <c r="O33" i="7"/>
  <c r="H34" i="7"/>
  <c r="O34" i="7"/>
  <c r="H35" i="7"/>
  <c r="O35" i="7"/>
  <c r="H36" i="7"/>
  <c r="O36" i="7"/>
  <c r="H37" i="7"/>
  <c r="O37" i="7"/>
  <c r="H38" i="7"/>
  <c r="O38" i="7"/>
  <c r="H39" i="7"/>
  <c r="O39" i="7"/>
  <c r="H40" i="7"/>
  <c r="O40" i="7"/>
  <c r="H41" i="7"/>
  <c r="O41" i="7"/>
  <c r="H42" i="7"/>
  <c r="O42" i="7"/>
  <c r="H43" i="7"/>
  <c r="O43" i="7"/>
  <c r="H44" i="7"/>
  <c r="O44" i="7"/>
  <c r="H45" i="7"/>
  <c r="O45" i="7"/>
  <c r="H46" i="7"/>
  <c r="O46" i="7"/>
  <c r="H47" i="7"/>
  <c r="O47" i="7"/>
  <c r="H48" i="7"/>
  <c r="O48" i="7"/>
  <c r="H49" i="7"/>
  <c r="O49" i="7"/>
  <c r="H50" i="7"/>
  <c r="O50" i="7"/>
  <c r="H51" i="7"/>
  <c r="O51" i="7"/>
  <c r="H52" i="7"/>
  <c r="O52" i="7"/>
  <c r="H53" i="7"/>
  <c r="O53" i="7"/>
  <c r="H54" i="7"/>
  <c r="O54" i="7"/>
  <c r="H55" i="7"/>
  <c r="O55" i="7"/>
  <c r="H56" i="7"/>
  <c r="O56" i="7"/>
  <c r="H57" i="7"/>
  <c r="O57" i="7"/>
  <c r="H58" i="7"/>
  <c r="O58" i="7"/>
  <c r="H59" i="7"/>
  <c r="O59" i="7"/>
  <c r="H60" i="7"/>
  <c r="O60" i="7"/>
  <c r="H61" i="7"/>
  <c r="O61" i="7"/>
  <c r="H62" i="7"/>
  <c r="O62" i="7"/>
  <c r="H63" i="7"/>
  <c r="O63" i="7"/>
  <c r="H64" i="7"/>
  <c r="O64" i="7"/>
  <c r="H65" i="7"/>
  <c r="O65" i="7"/>
  <c r="H66" i="7"/>
  <c r="O66" i="7"/>
  <c r="H67" i="7"/>
  <c r="O67" i="7"/>
  <c r="H68" i="7"/>
  <c r="O68" i="7"/>
  <c r="H69" i="7"/>
  <c r="O69" i="7"/>
  <c r="H70" i="7"/>
  <c r="O70" i="7"/>
  <c r="H71" i="7"/>
  <c r="O71" i="7"/>
  <c r="H72" i="7"/>
  <c r="O72" i="7"/>
  <c r="H73" i="7"/>
  <c r="O73" i="7"/>
  <c r="H74" i="7"/>
  <c r="O74" i="7"/>
  <c r="H75" i="7"/>
  <c r="O75" i="7"/>
  <c r="H76" i="7"/>
  <c r="O76" i="7"/>
  <c r="H77" i="7"/>
  <c r="O77" i="7"/>
  <c r="H78" i="7"/>
  <c r="O78" i="7"/>
  <c r="H79" i="7"/>
  <c r="O79" i="7"/>
  <c r="H80" i="7"/>
  <c r="O80" i="7"/>
  <c r="H81" i="7"/>
  <c r="O81" i="7"/>
  <c r="H82" i="7"/>
  <c r="O82" i="7"/>
  <c r="H83" i="7"/>
  <c r="O83" i="7"/>
  <c r="H84" i="7"/>
  <c r="O84" i="7"/>
  <c r="H85" i="7"/>
  <c r="O85" i="7"/>
  <c r="H86" i="7"/>
  <c r="O86" i="7"/>
  <c r="H87" i="7"/>
  <c r="O87" i="7"/>
  <c r="H88" i="7"/>
  <c r="O88" i="7"/>
  <c r="H89" i="7"/>
  <c r="O89" i="7"/>
  <c r="H90" i="7"/>
  <c r="O90" i="7"/>
  <c r="H91" i="7"/>
  <c r="O91" i="7"/>
  <c r="H92" i="7"/>
  <c r="O92" i="7"/>
  <c r="H93" i="7"/>
  <c r="O93" i="7"/>
  <c r="H94" i="7"/>
  <c r="O94" i="7"/>
  <c r="H95" i="7"/>
  <c r="O95" i="7"/>
  <c r="H96" i="7"/>
  <c r="O96" i="7"/>
  <c r="H97" i="7"/>
  <c r="O97" i="7"/>
  <c r="H98" i="7"/>
  <c r="O98" i="7"/>
  <c r="H99" i="7"/>
  <c r="O99" i="7"/>
  <c r="H100" i="7"/>
  <c r="O100" i="7"/>
  <c r="H101" i="7"/>
  <c r="O101" i="7"/>
  <c r="H102" i="7"/>
  <c r="O102" i="7"/>
  <c r="H103" i="7"/>
  <c r="O103" i="7"/>
  <c r="H104" i="7"/>
  <c r="O104" i="7"/>
  <c r="H105" i="7"/>
  <c r="O105" i="7"/>
  <c r="H106" i="7"/>
  <c r="O106" i="7"/>
  <c r="H107" i="7"/>
  <c r="O107" i="7"/>
  <c r="H108" i="7"/>
  <c r="O108" i="7"/>
  <c r="H109" i="7"/>
  <c r="O109" i="7"/>
  <c r="H110" i="7"/>
  <c r="O110" i="7"/>
  <c r="H111" i="7"/>
  <c r="O111" i="7"/>
  <c r="H112" i="7"/>
  <c r="O112" i="7"/>
  <c r="H113" i="7"/>
  <c r="O113" i="7"/>
  <c r="H114" i="7"/>
  <c r="O114" i="7"/>
  <c r="H115" i="7"/>
  <c r="O115" i="7"/>
  <c r="H116" i="7"/>
  <c r="O116" i="7"/>
  <c r="H117" i="7"/>
  <c r="O117" i="7"/>
  <c r="H118" i="7"/>
  <c r="O118" i="7"/>
  <c r="H119" i="7"/>
  <c r="O119" i="7"/>
  <c r="H120" i="7"/>
  <c r="O120" i="7"/>
  <c r="H121" i="7"/>
  <c r="O121" i="7"/>
  <c r="H122" i="7"/>
  <c r="O122" i="7"/>
  <c r="H123" i="7"/>
  <c r="O123" i="7"/>
  <c r="H124" i="7"/>
  <c r="O124" i="7"/>
  <c r="H125" i="7"/>
  <c r="O125" i="7"/>
  <c r="H126" i="7"/>
  <c r="O126" i="7"/>
  <c r="H127" i="7"/>
  <c r="O127" i="7"/>
  <c r="H128" i="7"/>
  <c r="O128" i="7"/>
  <c r="H129" i="7"/>
  <c r="O129" i="7"/>
  <c r="H130" i="7"/>
  <c r="O130" i="7"/>
  <c r="H131" i="7"/>
  <c r="O131" i="7"/>
  <c r="H132" i="7"/>
  <c r="O132" i="7"/>
  <c r="H133" i="7"/>
  <c r="O133" i="7"/>
  <c r="H134" i="7"/>
  <c r="O134" i="7"/>
  <c r="H135" i="7"/>
  <c r="O135" i="7"/>
  <c r="H136" i="7"/>
  <c r="O136" i="7"/>
  <c r="H137" i="7"/>
  <c r="O137" i="7"/>
  <c r="H138" i="7"/>
  <c r="O138" i="7"/>
  <c r="H139" i="7"/>
  <c r="O139" i="7"/>
  <c r="H140" i="7"/>
  <c r="O140" i="7"/>
  <c r="H141" i="7"/>
  <c r="O141" i="7"/>
  <c r="H142" i="7"/>
  <c r="O142" i="7"/>
  <c r="H143" i="7"/>
  <c r="O143" i="7"/>
  <c r="H144" i="7"/>
  <c r="O144" i="7"/>
  <c r="H145" i="7"/>
  <c r="O145" i="7"/>
  <c r="H146" i="7"/>
  <c r="O146" i="7"/>
  <c r="H147" i="7"/>
  <c r="O147" i="7"/>
  <c r="H148" i="7"/>
  <c r="O148" i="7"/>
  <c r="H149" i="7"/>
  <c r="O149" i="7"/>
  <c r="H150" i="7"/>
  <c r="O150" i="7"/>
  <c r="H151" i="7"/>
  <c r="O151" i="7"/>
  <c r="H152" i="7"/>
  <c r="O152" i="7"/>
  <c r="H153" i="7"/>
  <c r="O153" i="7"/>
  <c r="H154" i="7"/>
  <c r="O154" i="7"/>
  <c r="H155" i="7"/>
  <c r="O155" i="7"/>
  <c r="H156" i="7"/>
  <c r="O156" i="7"/>
  <c r="H157" i="7"/>
  <c r="O157" i="7"/>
  <c r="H158" i="7"/>
  <c r="O158" i="7"/>
  <c r="H159" i="7"/>
  <c r="O159" i="7"/>
  <c r="H160" i="7"/>
  <c r="O160" i="7"/>
  <c r="H161" i="7"/>
  <c r="O161" i="7"/>
  <c r="H162" i="7"/>
  <c r="O162" i="7"/>
  <c r="H163" i="7"/>
  <c r="O163" i="7"/>
  <c r="H164" i="7"/>
  <c r="O164" i="7"/>
  <c r="H165" i="7"/>
  <c r="O165" i="7"/>
  <c r="H166" i="7"/>
  <c r="O166" i="7"/>
  <c r="H167" i="7"/>
  <c r="O167" i="7"/>
  <c r="H168" i="7"/>
  <c r="O168" i="7"/>
  <c r="H169" i="7"/>
  <c r="O169" i="7"/>
  <c r="H170" i="7"/>
  <c r="O170" i="7"/>
  <c r="H171" i="7"/>
  <c r="O171" i="7"/>
  <c r="H172" i="7"/>
  <c r="O172" i="7"/>
  <c r="H173" i="7"/>
  <c r="O173" i="7"/>
  <c r="H174" i="7"/>
  <c r="O174" i="7"/>
  <c r="H175" i="7"/>
  <c r="O175" i="7"/>
  <c r="H176" i="7"/>
  <c r="O176" i="7"/>
  <c r="H177" i="7"/>
  <c r="O177" i="7"/>
  <c r="H178" i="7"/>
  <c r="O178" i="7"/>
  <c r="H179" i="7"/>
  <c r="O179" i="7"/>
  <c r="H180" i="7"/>
  <c r="O180" i="7"/>
  <c r="H181" i="7"/>
  <c r="O181" i="7"/>
  <c r="H182" i="7"/>
  <c r="O182" i="7"/>
  <c r="H183" i="7"/>
  <c r="O183" i="7"/>
  <c r="H184" i="7"/>
  <c r="O184" i="7"/>
  <c r="H185" i="7"/>
  <c r="O185" i="7"/>
  <c r="H186" i="7"/>
  <c r="O186" i="7"/>
</calcChain>
</file>

<file path=xl/comments1.xml><?xml version="1.0" encoding="utf-8"?>
<comments xmlns="http://schemas.openxmlformats.org/spreadsheetml/2006/main">
  <authors>
    <author/>
  </authors>
  <commentList>
    <comment ref="AD9" authorId="0" shapeId="0">
      <text>
        <r>
          <rPr>
            <sz val="9"/>
            <color indexed="81"/>
            <rFont val="Tahoma"/>
            <charset val="1"/>
          </rPr>
          <t>From s:\opc\opcinfo\imbalanc\imbal.xls</t>
        </r>
      </text>
    </comment>
  </commentList>
</comments>
</file>

<file path=xl/sharedStrings.xml><?xml version="1.0" encoding="utf-8"?>
<sst xmlns="http://schemas.openxmlformats.org/spreadsheetml/2006/main" count="941" uniqueCount="114">
  <si>
    <t>A</t>
  </si>
  <si>
    <t>B</t>
  </si>
  <si>
    <t>C</t>
  </si>
  <si>
    <t>D</t>
  </si>
  <si>
    <t>E</t>
  </si>
  <si>
    <t>F</t>
  </si>
  <si>
    <t>G</t>
  </si>
  <si>
    <t>H</t>
  </si>
  <si>
    <t>I</t>
  </si>
  <si>
    <t>GGMC Imbalance Calculation</t>
  </si>
  <si>
    <t>Pipeline Imbalance Detail</t>
  </si>
  <si>
    <t>OFO Date</t>
  </si>
  <si>
    <t>Flow Date</t>
  </si>
  <si>
    <t>Beg  Inventory Mdth</t>
  </si>
  <si>
    <t>End  Inventory Mdth</t>
  </si>
  <si>
    <t>Inventory Change Mdth      (D-C)</t>
  </si>
  <si>
    <t>Pipeline Storage Balancing Mdth</t>
  </si>
  <si>
    <t>Total System Imbalance (E-F)</t>
  </si>
  <si>
    <t>Total Customer Imbalance</t>
  </si>
  <si>
    <t>Pipeline Imbalance Mdth (G-H)</t>
  </si>
  <si>
    <t>GGMC Scheduled Net Pack Draft</t>
  </si>
  <si>
    <t>GGMC Net Pack Allocated Mdth</t>
  </si>
  <si>
    <t>GGMC Net Draft Allocated Mdth</t>
  </si>
  <si>
    <t>GGMC Imbalance Mdth</t>
  </si>
  <si>
    <t xml:space="preserve"> Total Pipeline Imbalance Mdth (I)</t>
  </si>
  <si>
    <t xml:space="preserve"> Due To Core Forecast Differences</t>
  </si>
  <si>
    <t xml:space="preserve"> All Other Causes</t>
  </si>
  <si>
    <t xml:space="preserve">Pipeline Imbalance = Total Imbalance - Customer Imbalance </t>
  </si>
  <si>
    <t>Total Imbalance = Change in Inventory - Pipeline Storage Balancing</t>
  </si>
  <si>
    <t>Pipeline Storage Balancing = Physical Storage - Scheduled Storage</t>
  </si>
  <si>
    <t>Pipeline Imbalance = (Change in Inventory - Pipeline Storage Balancing) - Customer Imbalance</t>
  </si>
  <si>
    <t>(+) Imbalance packs the system</t>
  </si>
  <si>
    <t>Customer Imbalance = Core (supply - determined usage) + EG + Industrial</t>
  </si>
  <si>
    <t>(+) Storage activity packs the system and is a withdrawal</t>
  </si>
  <si>
    <t>All Mdth</t>
  </si>
  <si>
    <t>Storage Withdrawal</t>
  </si>
  <si>
    <t>Storage Injection</t>
  </si>
  <si>
    <t>Date</t>
  </si>
  <si>
    <t>Core Imbalance</t>
  </si>
  <si>
    <t>EG+ Indus Imba.(Yellow NC+UEG)</t>
  </si>
  <si>
    <t xml:space="preserve"> Total Cust Imbal</t>
  </si>
  <si>
    <t>Beg Inv Mdth (Yellow)</t>
  </si>
  <si>
    <t>End Inv Mdth (Yellow)</t>
  </si>
  <si>
    <t>Inv. Change Mdth</t>
  </si>
  <si>
    <t>Total Sched Injection (Yellow)</t>
  </si>
  <si>
    <t>Total Sched w/d (Yellow)</t>
  </si>
  <si>
    <t xml:space="preserve"> Injection due to Scheduled Packs (IC)</t>
  </si>
  <si>
    <t xml:space="preserve"> W/D due to Scheduled Drafts (IC)</t>
  </si>
  <si>
    <t>Scheduled Net Pack Draft</t>
  </si>
  <si>
    <t>Net Sched Storage</t>
  </si>
  <si>
    <t>Los Medanos (Yellow)</t>
  </si>
  <si>
    <t>McDonald Island (Yellow)</t>
  </si>
  <si>
    <t>Pleasant Creek (Yellow)</t>
  </si>
  <si>
    <t>Total Physical w/d</t>
  </si>
  <si>
    <t>Total Physical Inj.</t>
  </si>
  <si>
    <t>Net Phys Storage</t>
  </si>
  <si>
    <t>Pipeline Storage Balancing</t>
  </si>
  <si>
    <t>Pipeline Imbalance</t>
  </si>
  <si>
    <t>MC Net Pack Allowable</t>
  </si>
  <si>
    <t>MC Net Draft Allowable</t>
  </si>
  <si>
    <t>MC Imbalance</t>
  </si>
  <si>
    <t>Core Load Actual Mdth (Yellow)</t>
  </si>
  <si>
    <t>Core Load Det Usage Mdth</t>
  </si>
  <si>
    <t>Core Load Det Usage Mmcf (Imba.xls)</t>
  </si>
  <si>
    <t>Daily System Heating Value</t>
  </si>
  <si>
    <t>Core Load "Day Of" Imbalance Mdth</t>
  </si>
  <si>
    <t>Core Supply MMcf (Imbal)</t>
  </si>
  <si>
    <t>Core Supply Mdth</t>
  </si>
  <si>
    <t>Chage in Inventory</t>
  </si>
  <si>
    <t>Customer Imbalance</t>
  </si>
  <si>
    <t xml:space="preserve">On the Day of Gas Flow the allowable MC net Park/Repay (Pack) and allowable net Lend/Unpark (Draft) are </t>
  </si>
  <si>
    <t>set base on available storage resources.</t>
  </si>
  <si>
    <t>Anytime the net Pack or the net Draft exceeds the allowable amount an imbalance</t>
  </si>
  <si>
    <t xml:space="preserve"> is created by the Market Center</t>
  </si>
  <si>
    <t>Check</t>
  </si>
  <si>
    <t>Day of Flow allowable Net Pack (Archive)</t>
  </si>
  <si>
    <t>Day of Flow Allowable Net Draft (Archive)</t>
  </si>
  <si>
    <t>Net MC Pack/Draft (IC) +Draft</t>
  </si>
  <si>
    <t>MC Imbalance (+) MC Packed system Inventory</t>
  </si>
  <si>
    <t>Action</t>
  </si>
  <si>
    <t>pct</t>
  </si>
  <si>
    <t>stage</t>
  </si>
  <si>
    <t>reason</t>
  </si>
  <si>
    <t>OFO called</t>
  </si>
  <si>
    <t>Stage 1 at $0.025/th</t>
  </si>
  <si>
    <t>High Inventory</t>
  </si>
  <si>
    <t>Stage 2 at $0.10/th</t>
  </si>
  <si>
    <t>Low Inventory</t>
  </si>
  <si>
    <t>Stage 3 at $0.50/th</t>
  </si>
  <si>
    <t>Plan_Day</t>
  </si>
  <si>
    <t>Fcst_Date</t>
  </si>
  <si>
    <t>Plan</t>
  </si>
  <si>
    <t>Core_imb</t>
  </si>
  <si>
    <t>NC_On_imb</t>
  </si>
  <si>
    <t>EG_On_imb</t>
  </si>
  <si>
    <t>EG+Indus</t>
  </si>
  <si>
    <t>Total NC</t>
  </si>
  <si>
    <t>Inv_Beg</t>
  </si>
  <si>
    <t>Inv_End</t>
  </si>
  <si>
    <t>Pk_Repay</t>
  </si>
  <si>
    <t>Lnd_Upk_on</t>
  </si>
  <si>
    <t>Lnd_Upk_off</t>
  </si>
  <si>
    <t>Total Draft</t>
  </si>
  <si>
    <t>LM_inj</t>
  </si>
  <si>
    <t>McD_inj</t>
  </si>
  <si>
    <t>PC_inj</t>
  </si>
  <si>
    <t>LM_wd</t>
  </si>
  <si>
    <t>McD_wd</t>
  </si>
  <si>
    <t>PC_wd</t>
  </si>
  <si>
    <t>5</t>
  </si>
  <si>
    <t>Day</t>
  </si>
  <si>
    <t>SumOfSched_Vol</t>
  </si>
  <si>
    <t>SumOfUsage_Vol</t>
  </si>
  <si>
    <t>SumOfImbal_vol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</si>
</sst>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/dd/yy"/>
    <numFmt numFmtId="168" formatCode="m/d/yy"/>
  </numFmts>
  <fonts count="9" x14ac:knownFonts="1">
    <font>
      <sz val="10"/>
      <name val="Arial"/>
    </font>
    <font>
      <sz val="10"/>
      <name val="Arial"/>
    </font>
    <font>
      <sz val="10"/>
      <color indexed="18"/>
      <name val="Arial"/>
      <family val="2"/>
    </font>
    <font>
      <b/>
      <sz val="10"/>
      <color indexed="18"/>
      <name val="Arial"/>
    </font>
    <font>
      <sz val="10"/>
      <color indexed="8"/>
      <name val="Arial"/>
    </font>
    <font>
      <sz val="10"/>
      <color indexed="8"/>
      <name val="MS Sans Serif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4" fillId="4" borderId="3" xfId="5" applyFont="1" applyFill="1" applyBorder="1" applyAlignment="1">
      <alignment horizontal="center"/>
    </xf>
    <xf numFmtId="15" fontId="4" fillId="0" borderId="4" xfId="5" applyNumberFormat="1" applyFont="1" applyFill="1" applyBorder="1" applyAlignment="1">
      <alignment horizontal="right" wrapText="1"/>
    </xf>
    <xf numFmtId="0" fontId="4" fillId="0" borderId="4" xfId="5" applyFont="1" applyFill="1" applyBorder="1" applyAlignment="1">
      <alignment horizontal="left" wrapText="1"/>
    </xf>
    <xf numFmtId="0" fontId="4" fillId="0" borderId="4" xfId="5" applyFont="1" applyFill="1" applyBorder="1" applyAlignment="1">
      <alignment horizontal="right" wrapText="1"/>
    </xf>
    <xf numFmtId="0" fontId="4" fillId="4" borderId="3" xfId="6" applyFont="1" applyFill="1" applyBorder="1" applyAlignment="1">
      <alignment horizontal="center"/>
    </xf>
    <xf numFmtId="15" fontId="4" fillId="0" borderId="4" xfId="6" applyNumberFormat="1" applyFont="1" applyFill="1" applyBorder="1" applyAlignment="1">
      <alignment horizontal="right" wrapText="1"/>
    </xf>
    <xf numFmtId="0" fontId="4" fillId="0" borderId="4" xfId="6" applyFont="1" applyFill="1" applyBorder="1" applyAlignment="1">
      <alignment horizontal="left" wrapText="1"/>
    </xf>
    <xf numFmtId="0" fontId="4" fillId="0" borderId="4" xfId="6" applyFont="1" applyFill="1" applyBorder="1" applyAlignment="1">
      <alignment horizontal="right" wrapText="1"/>
    </xf>
    <xf numFmtId="3" fontId="0" fillId="0" borderId="0" xfId="0" applyNumberFormat="1"/>
    <xf numFmtId="3" fontId="4" fillId="0" borderId="4" xfId="5" applyNumberFormat="1" applyFont="1" applyFill="1" applyBorder="1" applyAlignment="1">
      <alignment horizontal="right" wrapText="1"/>
    </xf>
    <xf numFmtId="165" fontId="0" fillId="0" borderId="0" xfId="1" applyNumberFormat="1" applyFont="1"/>
    <xf numFmtId="15" fontId="4" fillId="0" borderId="4" xfId="2" applyNumberFormat="1" applyFont="1" applyFill="1" applyBorder="1" applyAlignment="1">
      <alignment horizontal="right" wrapText="1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right" wrapText="1"/>
    </xf>
    <xf numFmtId="0" fontId="4" fillId="4" borderId="3" xfId="7" applyFont="1" applyFill="1" applyBorder="1" applyAlignment="1">
      <alignment horizontal="center"/>
    </xf>
    <xf numFmtId="15" fontId="4" fillId="0" borderId="4" xfId="7" applyNumberFormat="1" applyFont="1" applyFill="1" applyBorder="1" applyAlignment="1">
      <alignment horizontal="right" wrapText="1"/>
    </xf>
    <xf numFmtId="165" fontId="4" fillId="4" borderId="3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right" wrapText="1"/>
    </xf>
    <xf numFmtId="3" fontId="0" fillId="0" borderId="0" xfId="1" applyNumberFormat="1" applyFont="1"/>
    <xf numFmtId="3" fontId="4" fillId="0" borderId="0" xfId="1" applyNumberFormat="1" applyFont="1" applyFill="1" applyBorder="1" applyAlignment="1">
      <alignment horizontal="right" wrapText="1"/>
    </xf>
    <xf numFmtId="3" fontId="4" fillId="0" borderId="4" xfId="6" applyNumberFormat="1" applyFont="1" applyFill="1" applyBorder="1" applyAlignment="1">
      <alignment horizontal="right" wrapText="1"/>
    </xf>
    <xf numFmtId="166" fontId="0" fillId="0" borderId="0" xfId="0" applyNumberFormat="1"/>
    <xf numFmtId="0" fontId="4" fillId="4" borderId="3" xfId="4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5" xfId="0" applyFont="1" applyFill="1" applyBorder="1" applyAlignment="1">
      <alignment wrapText="1"/>
    </xf>
    <xf numFmtId="0" fontId="4" fillId="4" borderId="3" xfId="4" applyFont="1" applyFill="1" applyBorder="1" applyAlignment="1">
      <alignment horizontal="centerContinuous"/>
    </xf>
    <xf numFmtId="1" fontId="0" fillId="0" borderId="0" xfId="0" applyNumberFormat="1"/>
    <xf numFmtId="1" fontId="0" fillId="0" borderId="0" xfId="0" applyNumberFormat="1" applyAlignment="1">
      <alignment wrapText="1"/>
    </xf>
    <xf numFmtId="3" fontId="4" fillId="0" borderId="0" xfId="3" applyNumberFormat="1" applyFont="1" applyFill="1" applyBorder="1" applyAlignment="1">
      <alignment horizontal="right" wrapText="1"/>
    </xf>
    <xf numFmtId="0" fontId="4" fillId="4" borderId="3" xfId="4" applyFont="1" applyFill="1" applyBorder="1" applyAlignment="1">
      <alignment horizontal="centerContinuous" wrapText="1"/>
    </xf>
    <xf numFmtId="3" fontId="0" fillId="0" borderId="0" xfId="0" applyNumberFormat="1" applyBorder="1"/>
    <xf numFmtId="0" fontId="0" fillId="0" borderId="0" xfId="0" applyBorder="1"/>
    <xf numFmtId="3" fontId="4" fillId="0" borderId="6" xfId="3" applyNumberFormat="1" applyFont="1" applyFill="1" applyBorder="1" applyAlignment="1">
      <alignment horizontal="right" wrapText="1"/>
    </xf>
    <xf numFmtId="3" fontId="4" fillId="0" borderId="7" xfId="3" applyNumberFormat="1" applyFont="1" applyFill="1" applyBorder="1" applyAlignment="1">
      <alignment horizontal="right" wrapText="1"/>
    </xf>
    <xf numFmtId="3" fontId="4" fillId="0" borderId="8" xfId="3" applyNumberFormat="1" applyFont="1" applyFill="1" applyBorder="1" applyAlignment="1">
      <alignment horizontal="right" wrapText="1"/>
    </xf>
    <xf numFmtId="3" fontId="4" fillId="0" borderId="9" xfId="3" applyNumberFormat="1" applyFont="1" applyFill="1" applyBorder="1" applyAlignment="1">
      <alignment horizontal="right" wrapText="1"/>
    </xf>
    <xf numFmtId="3" fontId="4" fillId="0" borderId="10" xfId="3" applyNumberFormat="1" applyFont="1" applyFill="1" applyBorder="1" applyAlignment="1">
      <alignment horizontal="right" wrapText="1"/>
    </xf>
    <xf numFmtId="3" fontId="4" fillId="0" borderId="11" xfId="3" applyNumberFormat="1" applyFont="1" applyFill="1" applyBorder="1" applyAlignment="1">
      <alignment horizontal="right" wrapText="1"/>
    </xf>
    <xf numFmtId="3" fontId="4" fillId="0" borderId="12" xfId="3" applyNumberFormat="1" applyFont="1" applyFill="1" applyBorder="1" applyAlignment="1">
      <alignment horizontal="right" wrapText="1"/>
    </xf>
    <xf numFmtId="3" fontId="0" fillId="0" borderId="12" xfId="0" applyNumberFormat="1" applyBorder="1"/>
    <xf numFmtId="3" fontId="4" fillId="0" borderId="13" xfId="3" applyNumberFormat="1" applyFont="1" applyFill="1" applyBorder="1" applyAlignment="1">
      <alignment horizontal="right" wrapText="1"/>
    </xf>
    <xf numFmtId="3" fontId="0" fillId="0" borderId="11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12" xfId="0" applyBorder="1"/>
    <xf numFmtId="0" fontId="0" fillId="0" borderId="8" xfId="0" applyBorder="1"/>
    <xf numFmtId="3" fontId="0" fillId="0" borderId="13" xfId="0" applyNumberFormat="1" applyBorder="1"/>
    <xf numFmtId="3" fontId="0" fillId="0" borderId="10" xfId="0" applyNumberFormat="1" applyBorder="1"/>
    <xf numFmtId="168" fontId="4" fillId="0" borderId="6" xfId="3" applyNumberFormat="1" applyFont="1" applyFill="1" applyBorder="1" applyAlignment="1">
      <alignment horizontal="right" wrapText="1"/>
    </xf>
    <xf numFmtId="168" fontId="4" fillId="0" borderId="0" xfId="3" applyNumberFormat="1" applyFont="1" applyFill="1" applyBorder="1" applyAlignment="1">
      <alignment horizontal="right" wrapText="1"/>
    </xf>
    <xf numFmtId="168" fontId="4" fillId="0" borderId="9" xfId="3" applyNumberFormat="1" applyFont="1" applyFill="1" applyBorder="1" applyAlignment="1">
      <alignment horizontal="right" wrapText="1"/>
    </xf>
    <xf numFmtId="168" fontId="0" fillId="0" borderId="0" xfId="0" applyNumberFormat="1"/>
    <xf numFmtId="16" fontId="6" fillId="4" borderId="3" xfId="0" applyNumberFormat="1" applyFont="1" applyFill="1" applyBorder="1"/>
    <xf numFmtId="0" fontId="7" fillId="5" borderId="3" xfId="0" applyFont="1" applyFill="1" applyBorder="1" applyAlignment="1">
      <alignment horizontal="center" wrapText="1"/>
    </xf>
    <xf numFmtId="9" fontId="6" fillId="0" borderId="3" xfId="0" applyNumberFormat="1" applyFont="1" applyBorder="1" applyAlignment="1">
      <alignment wrapText="1"/>
    </xf>
    <xf numFmtId="0" fontId="6" fillId="0" borderId="3" xfId="0" applyFont="1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6" borderId="0" xfId="1" applyNumberFormat="1" applyFont="1" applyFill="1" applyAlignment="1">
      <alignment wrapText="1"/>
    </xf>
    <xf numFmtId="1" fontId="0" fillId="2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168" fontId="4" fillId="0" borderId="14" xfId="3" applyNumberFormat="1" applyFont="1" applyFill="1" applyBorder="1" applyAlignment="1">
      <alignment horizontal="right" wrapText="1"/>
    </xf>
    <xf numFmtId="168" fontId="4" fillId="0" borderId="15" xfId="3" applyNumberFormat="1" applyFont="1" applyFill="1" applyBorder="1" applyAlignment="1">
      <alignment horizontal="right" wrapText="1"/>
    </xf>
    <xf numFmtId="168" fontId="0" fillId="0" borderId="15" xfId="0" applyNumberFormat="1" applyBorder="1"/>
    <xf numFmtId="168" fontId="0" fillId="0" borderId="16" xfId="0" applyNumberFormat="1" applyBorder="1"/>
  </cellXfs>
  <cellStyles count="8">
    <cellStyle name="Comma" xfId="1" builtinId="3"/>
    <cellStyle name="Normal" xfId="0" builtinId="0"/>
    <cellStyle name="Normal_Net Market Center Imbalances" xfId="2"/>
    <cellStyle name="Normal_Quarterly Report Data" xfId="3"/>
    <cellStyle name="Normal_Sheet1" xfId="4"/>
    <cellStyle name="Normal_Sheet2" xfId="5"/>
    <cellStyle name="Normal_Sheet3" xfId="6"/>
    <cellStyle name="Normal_Sheet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7"/>
  <sheetViews>
    <sheetView showGridLines="0" tabSelected="1" topLeftCell="A2" workbookViewId="0">
      <pane xSplit="2550" ySplit="1500" activePane="bottomRight"/>
      <selection activeCell="F34" sqref="F34"/>
      <selection pane="topRight" activeCell="C2" sqref="C2"/>
      <selection pane="bottomLeft" activeCell="B10" sqref="B10"/>
      <selection pane="bottomRight" activeCell="E2" sqref="E2"/>
    </sheetView>
  </sheetViews>
  <sheetFormatPr defaultRowHeight="12.75" x14ac:dyDescent="0.2"/>
  <cols>
    <col min="1" max="1" width="10.42578125" customWidth="1"/>
    <col min="2" max="2" width="10.140625" customWidth="1"/>
    <col min="9" max="9" width="10.140625" customWidth="1"/>
    <col min="10" max="10" width="5.7109375" customWidth="1"/>
    <col min="11" max="12" width="9.85546875" customWidth="1"/>
    <col min="15" max="15" width="7.42578125" customWidth="1"/>
    <col min="17" max="17" width="13.85546875" customWidth="1"/>
    <col min="19" max="19" width="8.85546875" customWidth="1"/>
  </cols>
  <sheetData>
    <row r="2" spans="1:18" x14ac:dyDescent="0.2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35"/>
      <c r="K2" s="36" t="s">
        <v>9</v>
      </c>
      <c r="L2" s="36"/>
      <c r="M2" s="36"/>
      <c r="N2" s="36"/>
      <c r="O2" s="35"/>
      <c r="P2" s="32" t="s">
        <v>10</v>
      </c>
      <c r="Q2" s="32"/>
      <c r="R2" s="32"/>
    </row>
    <row r="3" spans="1:18" ht="51" x14ac:dyDescent="0.2">
      <c r="A3" s="29" t="s">
        <v>11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35"/>
      <c r="K3" s="29" t="s">
        <v>20</v>
      </c>
      <c r="L3" s="29" t="s">
        <v>21</v>
      </c>
      <c r="M3" s="29" t="s">
        <v>22</v>
      </c>
      <c r="N3" s="29" t="s">
        <v>23</v>
      </c>
      <c r="O3" s="35"/>
      <c r="P3" s="29" t="s">
        <v>24</v>
      </c>
      <c r="Q3" s="29" t="s">
        <v>25</v>
      </c>
      <c r="R3" s="29" t="s">
        <v>26</v>
      </c>
    </row>
    <row r="4" spans="1:18" ht="12.75" customHeight="1" x14ac:dyDescent="0.2">
      <c r="A4" s="68">
        <v>36712</v>
      </c>
      <c r="B4" s="55">
        <f>A7-3</f>
        <v>36709</v>
      </c>
      <c r="C4" s="39">
        <f>VLOOKUP($B4,'Base Data'!$A$10:$AF$215,5,0)</f>
        <v>4170.7820000000002</v>
      </c>
      <c r="D4" s="39">
        <f>VLOOKUP($B4,'Base Data'!$A$10:$AF$215,6,0)</f>
        <v>4216.7719999999999</v>
      </c>
      <c r="E4" s="39">
        <f>VLOOKUP($B4,'Base Data'!$A$10:$AF$215,7,0)</f>
        <v>45.989999999999782</v>
      </c>
      <c r="F4" s="39">
        <f>VLOOKUP($B4,'Base Data'!$A$10:$AF$215,23,0)</f>
        <v>-47.66091364234083</v>
      </c>
      <c r="G4" s="39">
        <f>E4-F4</f>
        <v>93.650913642340612</v>
      </c>
      <c r="H4" s="39">
        <f>VLOOKUP($B4,'Base Data'!$A$10:$AF$215,4,0)</f>
        <v>197.32104655151852</v>
      </c>
      <c r="I4" s="40">
        <f>G4-H4</f>
        <v>-103.67013290917791</v>
      </c>
      <c r="J4" s="35"/>
      <c r="K4" s="44">
        <f>VLOOKUP($B4,'Base Data'!$A$10:$AF$215,12,0)</f>
        <v>161.35699999999997</v>
      </c>
      <c r="L4" s="39">
        <f>VLOOKUP($B4,'Base Data'!$A$10:$AF$215,25,0)</f>
        <v>94</v>
      </c>
      <c r="M4" s="39">
        <f>VLOOKUP($B4,'Base Data'!$A$10:$AF$215,26,0)</f>
        <v>460</v>
      </c>
      <c r="N4" s="40">
        <f>VLOOKUP($B4,'Base Data'!$A$10:$AF$215,27,0)</f>
        <v>0</v>
      </c>
      <c r="O4" s="35"/>
      <c r="P4" s="48">
        <f>I4</f>
        <v>-103.67013290917791</v>
      </c>
      <c r="Q4" s="39">
        <f>VLOOKUP($B4,'Base Data'!$A$10:$AF$215,32,0)</f>
        <v>-38.093349263705534</v>
      </c>
      <c r="R4" s="49">
        <f>P4-Q4</f>
        <v>-65.576783645472375</v>
      </c>
    </row>
    <row r="5" spans="1:18" ht="12.75" customHeight="1" x14ac:dyDescent="0.2">
      <c r="A5" s="69">
        <v>36712</v>
      </c>
      <c r="B5" s="56">
        <f>A7-2</f>
        <v>36710</v>
      </c>
      <c r="C5" s="35">
        <f>VLOOKUP($B5,'Base Data'!$A$10:$AF$215,5,0)</f>
        <v>4216.7719999999999</v>
      </c>
      <c r="D5" s="35">
        <f>VLOOKUP($B5,'Base Data'!$A$10:$AF$215,6,0)</f>
        <v>4530.5259999999998</v>
      </c>
      <c r="E5" s="35">
        <f>VLOOKUP($B5,'Base Data'!$A$10:$AF$215,7,0)</f>
        <v>313.75399999999991</v>
      </c>
      <c r="F5" s="35">
        <f>VLOOKUP($B5,'Base Data'!$A$10:$AF$215,23,0)</f>
        <v>-55.203104335677153</v>
      </c>
      <c r="G5" s="35">
        <f t="shared" ref="G5:G20" si="0">E5-F5</f>
        <v>368.95710433567706</v>
      </c>
      <c r="H5" s="35">
        <f>VLOOKUP($B5,'Base Data'!$A$10:$AF$215,4,0)</f>
        <v>233.30953828868684</v>
      </c>
      <c r="I5" s="41">
        <f t="shared" ref="I5:I20" si="1">G5-H5</f>
        <v>135.64756604699022</v>
      </c>
      <c r="J5" s="35"/>
      <c r="K5" s="45">
        <f>VLOOKUP($B5,'Base Data'!$A$10:$AF$215,12,0)</f>
        <v>165.88199999999998</v>
      </c>
      <c r="L5" s="35">
        <f>VLOOKUP($B5,'Base Data'!$A$10:$AF$215,25,0)</f>
        <v>-1</v>
      </c>
      <c r="M5" s="35">
        <f>VLOOKUP($B5,'Base Data'!$A$10:$AF$215,26,0)</f>
        <v>460</v>
      </c>
      <c r="N5" s="41">
        <f>VLOOKUP($B5,'Base Data'!$A$10:$AF$215,27,0)</f>
        <v>0</v>
      </c>
      <c r="O5" s="35"/>
      <c r="P5" s="46">
        <f>I5</f>
        <v>135.64756604699022</v>
      </c>
      <c r="Q5" s="35">
        <f>VLOOKUP($B5,'Base Data'!$A$10:$AF$215,32,0)</f>
        <v>88.176357144801329</v>
      </c>
      <c r="R5" s="50">
        <f>P5-Q5</f>
        <v>47.471208902188891</v>
      </c>
    </row>
    <row r="6" spans="1:18" ht="12.75" customHeight="1" x14ac:dyDescent="0.2">
      <c r="A6" s="69">
        <v>36712</v>
      </c>
      <c r="B6" s="56">
        <f>A7-1</f>
        <v>36711</v>
      </c>
      <c r="C6" s="35">
        <f>VLOOKUP($B6,'Base Data'!$A$10:$AF$215,5,0)</f>
        <v>4530.5259999999998</v>
      </c>
      <c r="D6" s="35">
        <f>VLOOKUP($B6,'Base Data'!$A$10:$AF$215,6,0)</f>
        <v>4757.41</v>
      </c>
      <c r="E6" s="35">
        <f>VLOOKUP($B6,'Base Data'!$A$10:$AF$215,7,0)</f>
        <v>226.88400000000001</v>
      </c>
      <c r="F6" s="35">
        <f>VLOOKUP($B6,'Base Data'!$A$10:$AF$215,23,0)</f>
        <v>-159.02689539909912</v>
      </c>
      <c r="G6" s="35">
        <f t="shared" si="0"/>
        <v>385.9108953990991</v>
      </c>
      <c r="H6" s="35">
        <f>VLOOKUP($B6,'Base Data'!$A$10:$AF$215,4,0)</f>
        <v>501.81135654565173</v>
      </c>
      <c r="I6" s="41">
        <f t="shared" si="1"/>
        <v>-115.90046114655263</v>
      </c>
      <c r="J6" s="35"/>
      <c r="K6" s="45">
        <f>VLOOKUP($B6,'Base Data'!$A$10:$AF$215,12,0)</f>
        <v>167.63199999999998</v>
      </c>
      <c r="L6" s="35">
        <f>VLOOKUP($B6,'Base Data'!$A$10:$AF$215,25,0)</f>
        <v>-1</v>
      </c>
      <c r="M6" s="35">
        <f>VLOOKUP($B6,'Base Data'!$A$10:$AF$215,26,0)</f>
        <v>460</v>
      </c>
      <c r="N6" s="41">
        <f>VLOOKUP($B6,'Base Data'!$A$10:$AF$215,27,0)</f>
        <v>0</v>
      </c>
      <c r="O6" s="35"/>
      <c r="P6" s="46">
        <f>I6</f>
        <v>-115.90046114655263</v>
      </c>
      <c r="Q6" s="35">
        <f>VLOOKUP($B6,'Base Data'!$A$10:$AF$215,32,0)</f>
        <v>-6.562533996099944</v>
      </c>
      <c r="R6" s="50">
        <f>P6-Q6</f>
        <v>-109.33792715045269</v>
      </c>
    </row>
    <row r="7" spans="1:18" ht="12.75" customHeight="1" x14ac:dyDescent="0.2">
      <c r="A7" s="69">
        <v>36712</v>
      </c>
      <c r="B7" s="56">
        <f>A7</f>
        <v>36712</v>
      </c>
      <c r="C7" s="35">
        <f>VLOOKUP($B7,'Base Data'!$A$10:$AF$215,5,0)</f>
        <v>4756.3879999999999</v>
      </c>
      <c r="D7" s="35">
        <f>VLOOKUP($B7,'Base Data'!$A$10:$AF$215,6,0)</f>
        <v>4621.4840000000004</v>
      </c>
      <c r="E7" s="35">
        <f>VLOOKUP($B7,'Base Data'!$A$10:$AF$215,7,0)</f>
        <v>-134.90399999999954</v>
      </c>
      <c r="F7" s="35">
        <f>VLOOKUP($B7,'Base Data'!$A$10:$AF$215,23,0)</f>
        <v>-113.0828220538254</v>
      </c>
      <c r="G7" s="35">
        <f t="shared" si="0"/>
        <v>-21.821177946174146</v>
      </c>
      <c r="H7" s="35">
        <f>VLOOKUP($B7,'Base Data'!$A$10:$AF$215,4,0)</f>
        <v>-44.932951837647892</v>
      </c>
      <c r="I7" s="41">
        <f t="shared" si="1"/>
        <v>23.111773891473746</v>
      </c>
      <c r="J7" s="35"/>
      <c r="K7" s="45">
        <f>VLOOKUP($B7,'Base Data'!$A$10:$AF$215,12,0)</f>
        <v>136.08800000000002</v>
      </c>
      <c r="L7" s="35">
        <f>VLOOKUP($B7,'Base Data'!$A$10:$AF$215,25,0)</f>
        <v>53</v>
      </c>
      <c r="M7" s="35">
        <f>VLOOKUP($B7,'Base Data'!$A$10:$AF$215,26,0)</f>
        <v>460</v>
      </c>
      <c r="N7" s="41">
        <f>VLOOKUP($B7,'Base Data'!$A$10:$AF$215,27,0)</f>
        <v>0</v>
      </c>
      <c r="O7" s="35"/>
      <c r="P7" s="46">
        <f>I7</f>
        <v>23.111773891473746</v>
      </c>
      <c r="Q7" s="35">
        <f>VLOOKUP($B7,'Base Data'!$A$10:$AF$215,32,0)</f>
        <v>-9.3993686758381614</v>
      </c>
      <c r="R7" s="50">
        <f>P7-Q7</f>
        <v>32.511142567311907</v>
      </c>
    </row>
    <row r="8" spans="1:18" ht="12.75" customHeight="1" x14ac:dyDescent="0.2">
      <c r="A8" s="69"/>
      <c r="B8" s="56"/>
      <c r="C8" s="35"/>
      <c r="D8" s="35"/>
      <c r="E8" s="35"/>
      <c r="F8" s="35"/>
      <c r="G8" s="35"/>
      <c r="H8" s="35"/>
      <c r="I8" s="41"/>
      <c r="J8" s="35"/>
      <c r="K8" s="45"/>
      <c r="L8" s="35"/>
      <c r="M8" s="35"/>
      <c r="N8" s="41"/>
      <c r="O8" s="35"/>
      <c r="P8" s="51"/>
      <c r="Q8" s="38"/>
      <c r="R8" s="52"/>
    </row>
    <row r="9" spans="1:18" ht="12.75" customHeight="1" x14ac:dyDescent="0.2">
      <c r="A9" s="69">
        <v>36713</v>
      </c>
      <c r="B9" s="56">
        <f>A12-3</f>
        <v>36710</v>
      </c>
      <c r="C9" s="35">
        <f>VLOOKUP($B9,'Base Data'!$A$10:$AF$215,5,0)</f>
        <v>4216.7719999999999</v>
      </c>
      <c r="D9" s="35">
        <f>VLOOKUP($B9,'Base Data'!$A$10:$AF$215,6,0)</f>
        <v>4530.5259999999998</v>
      </c>
      <c r="E9" s="35">
        <f>VLOOKUP($B9,'Base Data'!$A$10:$AF$215,7,0)</f>
        <v>313.75399999999991</v>
      </c>
      <c r="F9" s="35">
        <f>VLOOKUP($B9,'Base Data'!$A$10:$AF$215,23,0)</f>
        <v>-55.203104335677153</v>
      </c>
      <c r="G9" s="35">
        <f t="shared" si="0"/>
        <v>368.95710433567706</v>
      </c>
      <c r="H9" s="35">
        <f>VLOOKUP($B9,'Base Data'!$A$10:$AF$215,4,0)</f>
        <v>233.30953828868684</v>
      </c>
      <c r="I9" s="41">
        <f t="shared" si="1"/>
        <v>135.64756604699022</v>
      </c>
      <c r="J9" s="35"/>
      <c r="K9" s="45">
        <f>VLOOKUP($B9,'Base Data'!$A$10:$AF$215,12,0)</f>
        <v>165.88199999999998</v>
      </c>
      <c r="L9" s="35">
        <f>VLOOKUP($B9,'Base Data'!$A$10:$AF$215,25,0)</f>
        <v>-1</v>
      </c>
      <c r="M9" s="35">
        <f>VLOOKUP($B9,'Base Data'!$A$10:$AF$215,26,0)</f>
        <v>460</v>
      </c>
      <c r="N9" s="41">
        <f>VLOOKUP($B9,'Base Data'!$A$10:$AF$215,27,0)</f>
        <v>0</v>
      </c>
      <c r="O9" s="35"/>
      <c r="P9" s="46">
        <f>I9</f>
        <v>135.64756604699022</v>
      </c>
      <c r="Q9" s="35">
        <f>VLOOKUP($B9,'Base Data'!$A$10:$AF$215,32,0)</f>
        <v>88.176357144801329</v>
      </c>
      <c r="R9" s="50">
        <f>P9-Q9</f>
        <v>47.471208902188891</v>
      </c>
    </row>
    <row r="10" spans="1:18" ht="12.75" customHeight="1" x14ac:dyDescent="0.2">
      <c r="A10" s="69">
        <v>36713</v>
      </c>
      <c r="B10" s="56">
        <f>A12-2</f>
        <v>36711</v>
      </c>
      <c r="C10" s="35">
        <f>VLOOKUP($B10,'Base Data'!$A$10:$AF$215,5,0)</f>
        <v>4530.5259999999998</v>
      </c>
      <c r="D10" s="35">
        <f>VLOOKUP($B10,'Base Data'!$A$10:$AF$215,6,0)</f>
        <v>4757.41</v>
      </c>
      <c r="E10" s="35">
        <f>VLOOKUP($B10,'Base Data'!$A$10:$AF$215,7,0)</f>
        <v>226.88400000000001</v>
      </c>
      <c r="F10" s="35">
        <f>VLOOKUP($B10,'Base Data'!$A$10:$AF$215,23,0)</f>
        <v>-159.02689539909912</v>
      </c>
      <c r="G10" s="35">
        <f t="shared" si="0"/>
        <v>385.9108953990991</v>
      </c>
      <c r="H10" s="35">
        <f>VLOOKUP($B10,'Base Data'!$A$10:$AF$215,4,0)</f>
        <v>501.81135654565173</v>
      </c>
      <c r="I10" s="41">
        <f t="shared" si="1"/>
        <v>-115.90046114655263</v>
      </c>
      <c r="J10" s="35"/>
      <c r="K10" s="45">
        <f>VLOOKUP($B10,'Base Data'!$A$10:$AF$215,12,0)</f>
        <v>167.63199999999998</v>
      </c>
      <c r="L10" s="35">
        <f>VLOOKUP($B10,'Base Data'!$A$10:$AF$215,25,0)</f>
        <v>-1</v>
      </c>
      <c r="M10" s="35">
        <f>VLOOKUP($B10,'Base Data'!$A$10:$AF$215,26,0)</f>
        <v>460</v>
      </c>
      <c r="N10" s="41">
        <f>VLOOKUP($B10,'Base Data'!$A$10:$AF$215,27,0)</f>
        <v>0</v>
      </c>
      <c r="O10" s="35"/>
      <c r="P10" s="46">
        <f>I10</f>
        <v>-115.90046114655263</v>
      </c>
      <c r="Q10" s="35">
        <f>VLOOKUP($B10,'Base Data'!$A$10:$AF$215,32,0)</f>
        <v>-6.562533996099944</v>
      </c>
      <c r="R10" s="50">
        <f>P10-Q10</f>
        <v>-109.33792715045269</v>
      </c>
    </row>
    <row r="11" spans="1:18" ht="12.75" customHeight="1" x14ac:dyDescent="0.2">
      <c r="A11" s="69">
        <v>36713</v>
      </c>
      <c r="B11" s="56">
        <f>A12-1</f>
        <v>36712</v>
      </c>
      <c r="C11" s="35">
        <f>VLOOKUP($B11,'Base Data'!$A$10:$AF$215,5,0)</f>
        <v>4756.3879999999999</v>
      </c>
      <c r="D11" s="35">
        <f>VLOOKUP($B11,'Base Data'!$A$10:$AF$215,6,0)</f>
        <v>4621.4840000000004</v>
      </c>
      <c r="E11" s="35">
        <f>VLOOKUP($B11,'Base Data'!$A$10:$AF$215,7,0)</f>
        <v>-134.90399999999954</v>
      </c>
      <c r="F11" s="35">
        <f>VLOOKUP($B11,'Base Data'!$A$10:$AF$215,23,0)</f>
        <v>-113.0828220538254</v>
      </c>
      <c r="G11" s="35">
        <f t="shared" si="0"/>
        <v>-21.821177946174146</v>
      </c>
      <c r="H11" s="35">
        <f>VLOOKUP($B11,'Base Data'!$A$10:$AF$215,4,0)</f>
        <v>-44.932951837647892</v>
      </c>
      <c r="I11" s="41">
        <f t="shared" si="1"/>
        <v>23.111773891473746</v>
      </c>
      <c r="J11" s="35"/>
      <c r="K11" s="45">
        <f>VLOOKUP($B11,'Base Data'!$A$10:$AF$215,12,0)</f>
        <v>136.08800000000002</v>
      </c>
      <c r="L11" s="35">
        <f>VLOOKUP($B11,'Base Data'!$A$10:$AF$215,25,0)</f>
        <v>53</v>
      </c>
      <c r="M11" s="35">
        <f>VLOOKUP($B11,'Base Data'!$A$10:$AF$215,26,0)</f>
        <v>460</v>
      </c>
      <c r="N11" s="41">
        <f>VLOOKUP($B11,'Base Data'!$A$10:$AF$215,27,0)</f>
        <v>0</v>
      </c>
      <c r="O11" s="35"/>
      <c r="P11" s="46">
        <f>I11</f>
        <v>23.111773891473746</v>
      </c>
      <c r="Q11" s="35">
        <f>VLOOKUP($B11,'Base Data'!$A$10:$AF$215,32,0)</f>
        <v>-9.3993686758381614</v>
      </c>
      <c r="R11" s="50">
        <f>P11-Q11</f>
        <v>32.511142567311907</v>
      </c>
    </row>
    <row r="12" spans="1:18" ht="12.75" customHeight="1" x14ac:dyDescent="0.2">
      <c r="A12" s="69">
        <v>36713</v>
      </c>
      <c r="B12" s="56">
        <f>A12</f>
        <v>36713</v>
      </c>
      <c r="C12" s="35">
        <f>VLOOKUP($B12,'Base Data'!$A$10:$AF$215,5,0)</f>
        <v>4621.4840000000004</v>
      </c>
      <c r="D12" s="35">
        <f>VLOOKUP($B12,'Base Data'!$A$10:$AF$215,6,0)</f>
        <v>4639.88</v>
      </c>
      <c r="E12" s="35">
        <f>VLOOKUP($B12,'Base Data'!$A$10:$AF$215,7,0)</f>
        <v>18.395999999999731</v>
      </c>
      <c r="F12" s="35">
        <f>VLOOKUP($B12,'Base Data'!$A$10:$AF$215,23,0)</f>
        <v>-127.56196052332191</v>
      </c>
      <c r="G12" s="35">
        <f t="shared" si="0"/>
        <v>145.95796052332165</v>
      </c>
      <c r="H12" s="35">
        <f>VLOOKUP($B12,'Base Data'!$A$10:$AF$215,4,0)</f>
        <v>95.090199301670168</v>
      </c>
      <c r="I12" s="41">
        <f t="shared" si="1"/>
        <v>50.867761221651477</v>
      </c>
      <c r="J12" s="35"/>
      <c r="K12" s="45">
        <f>VLOOKUP($B12,'Base Data'!$A$10:$AF$215,12,0)</f>
        <v>149.54200000000003</v>
      </c>
      <c r="L12" s="35">
        <f>VLOOKUP($B12,'Base Data'!$A$10:$AF$215,25,0)</f>
        <v>45</v>
      </c>
      <c r="M12" s="35">
        <f>VLOOKUP($B12,'Base Data'!$A$10:$AF$215,26,0)</f>
        <v>460</v>
      </c>
      <c r="N12" s="41">
        <f>VLOOKUP($B12,'Base Data'!$A$10:$AF$215,27,0)</f>
        <v>0</v>
      </c>
      <c r="O12" s="35"/>
      <c r="P12" s="46">
        <f>I12</f>
        <v>50.867761221651477</v>
      </c>
      <c r="Q12" s="35">
        <f>VLOOKUP($B12,'Base Data'!$A$10:$AF$215,32,0)</f>
        <v>-3.6526886608023688</v>
      </c>
      <c r="R12" s="50">
        <f>P12-Q12</f>
        <v>54.520449882453846</v>
      </c>
    </row>
    <row r="13" spans="1:18" ht="12.75" customHeight="1" x14ac:dyDescent="0.2">
      <c r="A13" s="69"/>
      <c r="B13" s="56"/>
      <c r="C13" s="35"/>
      <c r="D13" s="35"/>
      <c r="E13" s="35"/>
      <c r="F13" s="35"/>
      <c r="G13" s="35"/>
      <c r="H13" s="35"/>
      <c r="I13" s="41"/>
      <c r="J13" s="35"/>
      <c r="K13" s="45"/>
      <c r="L13" s="35"/>
      <c r="M13" s="35"/>
      <c r="N13" s="41"/>
      <c r="O13" s="35"/>
      <c r="P13" s="51"/>
      <c r="Q13" s="38"/>
      <c r="R13" s="52"/>
    </row>
    <row r="14" spans="1:18" ht="12.75" customHeight="1" x14ac:dyDescent="0.2">
      <c r="A14" s="69">
        <v>36714</v>
      </c>
      <c r="B14" s="56">
        <f>A17-3</f>
        <v>36711</v>
      </c>
      <c r="C14" s="35">
        <f>VLOOKUP($B14,'Base Data'!$A$10:$AF$215,5,0)</f>
        <v>4530.5259999999998</v>
      </c>
      <c r="D14" s="35">
        <f>VLOOKUP($B14,'Base Data'!$A$10:$AF$215,6,0)</f>
        <v>4757.41</v>
      </c>
      <c r="E14" s="35">
        <f>VLOOKUP($B14,'Base Data'!$A$10:$AF$215,7,0)</f>
        <v>226.88400000000001</v>
      </c>
      <c r="F14" s="35">
        <f>VLOOKUP($B14,'Base Data'!$A$10:$AF$215,23,0)</f>
        <v>-159.02689539909912</v>
      </c>
      <c r="G14" s="35">
        <f t="shared" si="0"/>
        <v>385.9108953990991</v>
      </c>
      <c r="H14" s="35">
        <f>VLOOKUP($B14,'Base Data'!$A$10:$AF$215,4,0)</f>
        <v>501.81135654565173</v>
      </c>
      <c r="I14" s="41">
        <f t="shared" si="1"/>
        <v>-115.90046114655263</v>
      </c>
      <c r="J14" s="35"/>
      <c r="K14" s="45">
        <f>VLOOKUP($B14,'Base Data'!$A$10:$AF$215,12,0)</f>
        <v>167.63199999999998</v>
      </c>
      <c r="L14" s="35">
        <f>VLOOKUP($B14,'Base Data'!$A$10:$AF$215,25,0)</f>
        <v>-1</v>
      </c>
      <c r="M14" s="35">
        <f>VLOOKUP($B14,'Base Data'!$A$10:$AF$215,26,0)</f>
        <v>460</v>
      </c>
      <c r="N14" s="41">
        <f>VLOOKUP($B14,'Base Data'!$A$10:$AF$215,27,0)</f>
        <v>0</v>
      </c>
      <c r="O14" s="35"/>
      <c r="P14" s="46">
        <f>I14</f>
        <v>-115.90046114655263</v>
      </c>
      <c r="Q14" s="35">
        <f>VLOOKUP($B14,'Base Data'!$A$10:$AF$215,32,0)</f>
        <v>-6.562533996099944</v>
      </c>
      <c r="R14" s="50">
        <f>P14-Q14</f>
        <v>-109.33792715045269</v>
      </c>
    </row>
    <row r="15" spans="1:18" ht="12.75" customHeight="1" x14ac:dyDescent="0.2">
      <c r="A15" s="69">
        <v>36714</v>
      </c>
      <c r="B15" s="56">
        <f>A17-2</f>
        <v>36712</v>
      </c>
      <c r="C15" s="35">
        <f>VLOOKUP($B15,'Base Data'!$A$10:$AF$215,5,0)</f>
        <v>4756.3879999999999</v>
      </c>
      <c r="D15" s="35">
        <f>VLOOKUP($B15,'Base Data'!$A$10:$AF$215,6,0)</f>
        <v>4621.4840000000004</v>
      </c>
      <c r="E15" s="35">
        <f>VLOOKUP($B15,'Base Data'!$A$10:$AF$215,7,0)</f>
        <v>-134.90399999999954</v>
      </c>
      <c r="F15" s="35">
        <f>VLOOKUP($B15,'Base Data'!$A$10:$AF$215,23,0)</f>
        <v>-113.0828220538254</v>
      </c>
      <c r="G15" s="35">
        <f t="shared" si="0"/>
        <v>-21.821177946174146</v>
      </c>
      <c r="H15" s="35">
        <f>VLOOKUP($B15,'Base Data'!$A$10:$AF$215,4,0)</f>
        <v>-44.932951837647892</v>
      </c>
      <c r="I15" s="41">
        <f t="shared" si="1"/>
        <v>23.111773891473746</v>
      </c>
      <c r="J15" s="35"/>
      <c r="K15" s="45">
        <f>VLOOKUP($B15,'Base Data'!$A$10:$AF$215,12,0)</f>
        <v>136.08800000000002</v>
      </c>
      <c r="L15" s="35">
        <f>VLOOKUP($B15,'Base Data'!$A$10:$AF$215,25,0)</f>
        <v>53</v>
      </c>
      <c r="M15" s="35">
        <f>VLOOKUP($B15,'Base Data'!$A$10:$AF$215,26,0)</f>
        <v>460</v>
      </c>
      <c r="N15" s="41">
        <f>VLOOKUP($B15,'Base Data'!$A$10:$AF$215,27,0)</f>
        <v>0</v>
      </c>
      <c r="O15" s="35"/>
      <c r="P15" s="46">
        <f>I15</f>
        <v>23.111773891473746</v>
      </c>
      <c r="Q15" s="35">
        <f>VLOOKUP($B15,'Base Data'!$A$10:$AF$215,32,0)</f>
        <v>-9.3993686758381614</v>
      </c>
      <c r="R15" s="50">
        <f>P15-Q15</f>
        <v>32.511142567311907</v>
      </c>
    </row>
    <row r="16" spans="1:18" ht="12.75" customHeight="1" x14ac:dyDescent="0.2">
      <c r="A16" s="69">
        <v>36714</v>
      </c>
      <c r="B16" s="56">
        <f>A17-1</f>
        <v>36713</v>
      </c>
      <c r="C16" s="35">
        <f>VLOOKUP($B16,'Base Data'!$A$10:$AF$215,5,0)</f>
        <v>4621.4840000000004</v>
      </c>
      <c r="D16" s="35">
        <f>VLOOKUP($B16,'Base Data'!$A$10:$AF$215,6,0)</f>
        <v>4639.88</v>
      </c>
      <c r="E16" s="35">
        <f>VLOOKUP($B16,'Base Data'!$A$10:$AF$215,7,0)</f>
        <v>18.395999999999731</v>
      </c>
      <c r="F16" s="35">
        <f>VLOOKUP($B16,'Base Data'!$A$10:$AF$215,23,0)</f>
        <v>-127.56196052332191</v>
      </c>
      <c r="G16" s="35">
        <f t="shared" si="0"/>
        <v>145.95796052332165</v>
      </c>
      <c r="H16" s="35">
        <f>VLOOKUP($B16,'Base Data'!$A$10:$AF$215,4,0)</f>
        <v>95.090199301670168</v>
      </c>
      <c r="I16" s="41">
        <f t="shared" si="1"/>
        <v>50.867761221651477</v>
      </c>
      <c r="J16" s="35"/>
      <c r="K16" s="45">
        <f>VLOOKUP($B16,'Base Data'!$A$10:$AF$215,12,0)</f>
        <v>149.54200000000003</v>
      </c>
      <c r="L16" s="35">
        <f>VLOOKUP($B16,'Base Data'!$A$10:$AF$215,25,0)</f>
        <v>45</v>
      </c>
      <c r="M16" s="35">
        <f>VLOOKUP($B16,'Base Data'!$A$10:$AF$215,26,0)</f>
        <v>460</v>
      </c>
      <c r="N16" s="41">
        <f>VLOOKUP($B16,'Base Data'!$A$10:$AF$215,27,0)</f>
        <v>0</v>
      </c>
      <c r="O16" s="35"/>
      <c r="P16" s="46">
        <f>I16</f>
        <v>50.867761221651477</v>
      </c>
      <c r="Q16" s="35">
        <f>VLOOKUP($B16,'Base Data'!$A$10:$AF$215,32,0)</f>
        <v>-3.6526886608023688</v>
      </c>
      <c r="R16" s="50">
        <f>P16-Q16</f>
        <v>54.520449882453846</v>
      </c>
    </row>
    <row r="17" spans="1:18" ht="12.75" customHeight="1" x14ac:dyDescent="0.2">
      <c r="A17" s="69">
        <v>36714</v>
      </c>
      <c r="B17" s="56">
        <f>A17</f>
        <v>36714</v>
      </c>
      <c r="C17" s="35">
        <f>VLOOKUP($B17,'Base Data'!$A$10:$AF$215,5,0)</f>
        <v>4640.902</v>
      </c>
      <c r="D17" s="35">
        <f>VLOOKUP($B17,'Base Data'!$A$10:$AF$215,6,0)</f>
        <v>4540.7460000000001</v>
      </c>
      <c r="E17" s="35">
        <f>VLOOKUP($B17,'Base Data'!$A$10:$AF$215,7,0)</f>
        <v>-100.15599999999995</v>
      </c>
      <c r="F17" s="35">
        <f>VLOOKUP($B17,'Base Data'!$A$10:$AF$215,23,0)</f>
        <v>-42.828379729075891</v>
      </c>
      <c r="G17" s="35">
        <f t="shared" si="0"/>
        <v>-57.327620270924058</v>
      </c>
      <c r="H17" s="35">
        <f>VLOOKUP($B17,'Base Data'!$A$10:$AF$215,4,0)</f>
        <v>-119.53197939030278</v>
      </c>
      <c r="I17" s="41">
        <f t="shared" si="1"/>
        <v>62.204359119378722</v>
      </c>
      <c r="J17" s="35"/>
      <c r="K17" s="45">
        <f>VLOOKUP($B17,'Base Data'!$A$10:$AF$215,12,0)</f>
        <v>112.22900000000001</v>
      </c>
      <c r="L17" s="35">
        <f>VLOOKUP($B17,'Base Data'!$A$10:$AF$215,25,0)</f>
        <v>46</v>
      </c>
      <c r="M17" s="35">
        <f>VLOOKUP($B17,'Base Data'!$A$10:$AF$215,26,0)</f>
        <v>460</v>
      </c>
      <c r="N17" s="41">
        <f>VLOOKUP($B17,'Base Data'!$A$10:$AF$215,27,0)</f>
        <v>0</v>
      </c>
      <c r="O17" s="35"/>
      <c r="P17" s="46">
        <f>I17</f>
        <v>62.204359119378722</v>
      </c>
      <c r="Q17" s="35">
        <f>VLOOKUP($B17,'Base Data'!$A$10:$AF$215,32,0)</f>
        <v>19.907667622931911</v>
      </c>
      <c r="R17" s="50">
        <f>P17-Q17</f>
        <v>42.296691496446812</v>
      </c>
    </row>
    <row r="18" spans="1:18" ht="12.75" customHeight="1" x14ac:dyDescent="0.2">
      <c r="A18" s="69"/>
      <c r="B18" s="56"/>
      <c r="C18" s="35"/>
      <c r="D18" s="35"/>
      <c r="E18" s="35"/>
      <c r="F18" s="35"/>
      <c r="G18" s="35"/>
      <c r="H18" s="35"/>
      <c r="I18" s="41"/>
      <c r="J18" s="35"/>
      <c r="K18" s="45"/>
      <c r="L18" s="35"/>
      <c r="M18" s="35"/>
      <c r="N18" s="41"/>
      <c r="O18" s="35"/>
      <c r="P18" s="51"/>
      <c r="Q18" s="38"/>
      <c r="R18" s="52"/>
    </row>
    <row r="19" spans="1:18" ht="12.75" customHeight="1" x14ac:dyDescent="0.2">
      <c r="A19" s="69">
        <v>36715</v>
      </c>
      <c r="B19" s="56">
        <f>A22-3</f>
        <v>36712</v>
      </c>
      <c r="C19" s="35">
        <f>VLOOKUP($B19,'Base Data'!$A$10:$AF$215,5,0)</f>
        <v>4756.3879999999999</v>
      </c>
      <c r="D19" s="35">
        <f>VLOOKUP($B19,'Base Data'!$A$10:$AF$215,6,0)</f>
        <v>4621.4840000000004</v>
      </c>
      <c r="E19" s="35">
        <f>VLOOKUP($B19,'Base Data'!$A$10:$AF$215,7,0)</f>
        <v>-134.90399999999954</v>
      </c>
      <c r="F19" s="35">
        <f>VLOOKUP($B19,'Base Data'!$A$10:$AF$215,23,0)</f>
        <v>-113.0828220538254</v>
      </c>
      <c r="G19" s="35">
        <f t="shared" si="0"/>
        <v>-21.821177946174146</v>
      </c>
      <c r="H19" s="35">
        <f>VLOOKUP($B19,'Base Data'!$A$10:$AF$215,4,0)</f>
        <v>-44.932951837647892</v>
      </c>
      <c r="I19" s="41">
        <f t="shared" si="1"/>
        <v>23.111773891473746</v>
      </c>
      <c r="J19" s="35"/>
      <c r="K19" s="45">
        <f>VLOOKUP($B19,'Base Data'!$A$10:$AF$215,12,0)</f>
        <v>136.08800000000002</v>
      </c>
      <c r="L19" s="35">
        <f>VLOOKUP($B19,'Base Data'!$A$10:$AF$215,25,0)</f>
        <v>53</v>
      </c>
      <c r="M19" s="35">
        <f>VLOOKUP($B19,'Base Data'!$A$10:$AF$215,26,0)</f>
        <v>460</v>
      </c>
      <c r="N19" s="41">
        <f>VLOOKUP($B19,'Base Data'!$A$10:$AF$215,27,0)</f>
        <v>0</v>
      </c>
      <c r="O19" s="35"/>
      <c r="P19" s="46">
        <f>I19</f>
        <v>23.111773891473746</v>
      </c>
      <c r="Q19" s="35">
        <f>VLOOKUP($B19,'Base Data'!$A$10:$AF$215,32,0)</f>
        <v>-9.3993686758381614</v>
      </c>
      <c r="R19" s="50">
        <f>P19-Q19</f>
        <v>32.511142567311907</v>
      </c>
    </row>
    <row r="20" spans="1:18" ht="12.75" customHeight="1" x14ac:dyDescent="0.2">
      <c r="A20" s="69">
        <v>36715</v>
      </c>
      <c r="B20" s="56">
        <f>A22-2</f>
        <v>36713</v>
      </c>
      <c r="C20" s="35">
        <f>VLOOKUP($B20,'Base Data'!$A$10:$AF$215,5,0)</f>
        <v>4621.4840000000004</v>
      </c>
      <c r="D20" s="35">
        <f>VLOOKUP($B20,'Base Data'!$A$10:$AF$215,6,0)</f>
        <v>4639.88</v>
      </c>
      <c r="E20" s="35">
        <f>VLOOKUP($B20,'Base Data'!$A$10:$AF$215,7,0)</f>
        <v>18.395999999999731</v>
      </c>
      <c r="F20" s="35">
        <f>VLOOKUP($B20,'Base Data'!$A$10:$AF$215,23,0)</f>
        <v>-127.56196052332191</v>
      </c>
      <c r="G20" s="35">
        <f t="shared" si="0"/>
        <v>145.95796052332165</v>
      </c>
      <c r="H20" s="35">
        <f>VLOOKUP($B20,'Base Data'!$A$10:$AF$215,4,0)</f>
        <v>95.090199301670168</v>
      </c>
      <c r="I20" s="41">
        <f t="shared" si="1"/>
        <v>50.867761221651477</v>
      </c>
      <c r="J20" s="35"/>
      <c r="K20" s="45">
        <f>VLOOKUP($B20,'Base Data'!$A$10:$AF$215,12,0)</f>
        <v>149.54200000000003</v>
      </c>
      <c r="L20" s="35">
        <f>VLOOKUP($B20,'Base Data'!$A$10:$AF$215,25,0)</f>
        <v>45</v>
      </c>
      <c r="M20" s="35">
        <f>VLOOKUP($B20,'Base Data'!$A$10:$AF$215,26,0)</f>
        <v>460</v>
      </c>
      <c r="N20" s="41">
        <f>VLOOKUP($B20,'Base Data'!$A$10:$AF$215,27,0)</f>
        <v>0</v>
      </c>
      <c r="O20" s="35"/>
      <c r="P20" s="46">
        <f>I20</f>
        <v>50.867761221651477</v>
      </c>
      <c r="Q20" s="35">
        <f>VLOOKUP($B20,'Base Data'!$A$10:$AF$215,32,0)</f>
        <v>-3.6526886608023688</v>
      </c>
      <c r="R20" s="50">
        <f>P20-Q20</f>
        <v>54.520449882453846</v>
      </c>
    </row>
    <row r="21" spans="1:18" ht="12.75" customHeight="1" x14ac:dyDescent="0.2">
      <c r="A21" s="69">
        <v>36715</v>
      </c>
      <c r="B21" s="56">
        <f>A22-1</f>
        <v>36714</v>
      </c>
      <c r="C21" s="35">
        <f>VLOOKUP($B21,'Base Data'!$A$10:$AF$215,5,0)</f>
        <v>4640.902</v>
      </c>
      <c r="D21" s="35">
        <f>VLOOKUP($B21,'Base Data'!$A$10:$AF$215,6,0)</f>
        <v>4540.7460000000001</v>
      </c>
      <c r="E21" s="35">
        <f>VLOOKUP($B21,'Base Data'!$A$10:$AF$215,7,0)</f>
        <v>-100.15599999999995</v>
      </c>
      <c r="F21" s="35">
        <f>VLOOKUP($B21,'Base Data'!$A$10:$AF$215,23,0)</f>
        <v>-42.828379729075891</v>
      </c>
      <c r="G21" s="35">
        <f t="shared" ref="G21:G36" si="2">E21-F21</f>
        <v>-57.327620270924058</v>
      </c>
      <c r="H21" s="35">
        <f>VLOOKUP($B21,'Base Data'!$A$10:$AF$215,4,0)</f>
        <v>-119.53197939030278</v>
      </c>
      <c r="I21" s="41">
        <f t="shared" ref="I21:I36" si="3">G21-H21</f>
        <v>62.204359119378722</v>
      </c>
      <c r="J21" s="35"/>
      <c r="K21" s="45">
        <f>VLOOKUP($B21,'Base Data'!$A$10:$AF$215,12,0)</f>
        <v>112.22900000000001</v>
      </c>
      <c r="L21" s="35">
        <f>VLOOKUP($B21,'Base Data'!$A$10:$AF$215,25,0)</f>
        <v>46</v>
      </c>
      <c r="M21" s="35">
        <f>VLOOKUP($B21,'Base Data'!$A$10:$AF$215,26,0)</f>
        <v>460</v>
      </c>
      <c r="N21" s="41">
        <f>VLOOKUP($B21,'Base Data'!$A$10:$AF$215,27,0)</f>
        <v>0</v>
      </c>
      <c r="O21" s="35"/>
      <c r="P21" s="46">
        <f>I21</f>
        <v>62.204359119378722</v>
      </c>
      <c r="Q21" s="35">
        <f>VLOOKUP($B21,'Base Data'!$A$10:$AF$215,32,0)</f>
        <v>19.907667622931911</v>
      </c>
      <c r="R21" s="50">
        <f>P21-Q21</f>
        <v>42.296691496446812</v>
      </c>
    </row>
    <row r="22" spans="1:18" ht="12.75" customHeight="1" x14ac:dyDescent="0.2">
      <c r="A22" s="69">
        <v>36715</v>
      </c>
      <c r="B22" s="56">
        <f>A22</f>
        <v>36715</v>
      </c>
      <c r="C22" s="35">
        <f>VLOOKUP($B22,'Base Data'!$A$10:$AF$215,5,0)</f>
        <v>4540.7460000000001</v>
      </c>
      <c r="D22" s="35">
        <f>VLOOKUP($B22,'Base Data'!$A$10:$AF$215,6,0)</f>
        <v>4367.0060000000003</v>
      </c>
      <c r="E22" s="35">
        <f>VLOOKUP($B22,'Base Data'!$A$10:$AF$215,7,0)</f>
        <v>-173.73999999999978</v>
      </c>
      <c r="F22" s="35">
        <f>VLOOKUP($B22,'Base Data'!$A$10:$AF$215,23,0)</f>
        <v>-43.893641525433395</v>
      </c>
      <c r="G22" s="35">
        <f t="shared" si="2"/>
        <v>-129.84635847456639</v>
      </c>
      <c r="H22" s="35">
        <f>VLOOKUP($B22,'Base Data'!$A$10:$AF$215,4,0)</f>
        <v>-137.58982714823941</v>
      </c>
      <c r="I22" s="41">
        <f t="shared" si="3"/>
        <v>7.7434686736730214</v>
      </c>
      <c r="J22" s="35"/>
      <c r="K22" s="45">
        <f>VLOOKUP($B22,'Base Data'!$A$10:$AF$215,12,0)</f>
        <v>39.977000000000004</v>
      </c>
      <c r="L22" s="35">
        <f>VLOOKUP($B22,'Base Data'!$A$10:$AF$215,25,0)</f>
        <v>27</v>
      </c>
      <c r="M22" s="35">
        <f>VLOOKUP($B22,'Base Data'!$A$10:$AF$215,26,0)</f>
        <v>460</v>
      </c>
      <c r="N22" s="41">
        <f>VLOOKUP($B22,'Base Data'!$A$10:$AF$215,27,0)</f>
        <v>0</v>
      </c>
      <c r="O22" s="35"/>
      <c r="P22" s="46">
        <f>I22</f>
        <v>7.7434686736730214</v>
      </c>
      <c r="Q22" s="35">
        <f>VLOOKUP($B22,'Base Data'!$A$10:$AF$215,32,0)</f>
        <v>-27.244300381701805</v>
      </c>
      <c r="R22" s="50">
        <f>P22-Q22</f>
        <v>34.987769055374827</v>
      </c>
    </row>
    <row r="23" spans="1:18" ht="12.75" customHeight="1" x14ac:dyDescent="0.2">
      <c r="A23" s="69"/>
      <c r="B23" s="56"/>
      <c r="C23" s="35"/>
      <c r="D23" s="35"/>
      <c r="E23" s="35"/>
      <c r="F23" s="35"/>
      <c r="G23" s="35"/>
      <c r="H23" s="35"/>
      <c r="I23" s="41"/>
      <c r="J23" s="35"/>
      <c r="K23" s="45"/>
      <c r="L23" s="35"/>
      <c r="M23" s="35"/>
      <c r="N23" s="41"/>
      <c r="O23" s="35"/>
      <c r="P23" s="51"/>
      <c r="Q23" s="38"/>
      <c r="R23" s="52"/>
    </row>
    <row r="24" spans="1:18" ht="12.75" customHeight="1" x14ac:dyDescent="0.2">
      <c r="A24" s="69">
        <v>36728</v>
      </c>
      <c r="B24" s="56">
        <f>A27-3</f>
        <v>36725</v>
      </c>
      <c r="C24" s="35">
        <f>VLOOKUP($B24,'Base Data'!$A$10:$AF$215,5,0)</f>
        <v>4002.152</v>
      </c>
      <c r="D24" s="35">
        <f>VLOOKUP($B24,'Base Data'!$A$10:$AF$215,6,0)</f>
        <v>4025.6579999999999</v>
      </c>
      <c r="E24" s="35">
        <f>VLOOKUP($B24,'Base Data'!$A$10:$AF$215,7,0)</f>
        <v>23.505999999999858</v>
      </c>
      <c r="F24" s="35">
        <f>VLOOKUP($B24,'Base Data'!$A$10:$AF$215,23,0)</f>
        <v>148.74931783916361</v>
      </c>
      <c r="G24" s="35">
        <f t="shared" si="2"/>
        <v>-125.24331783916375</v>
      </c>
      <c r="H24" s="35">
        <f>VLOOKUP($B24,'Base Data'!$A$10:$AF$215,4,0)</f>
        <v>-133.57189128916858</v>
      </c>
      <c r="I24" s="41">
        <f t="shared" si="3"/>
        <v>8.328573450004825</v>
      </c>
      <c r="J24" s="35"/>
      <c r="K24" s="45">
        <f>VLOOKUP($B24,'Base Data'!$A$10:$AF$215,12,0)</f>
        <v>159.59800000000001</v>
      </c>
      <c r="L24" s="35">
        <f>VLOOKUP($B24,'Base Data'!$A$10:$AF$215,25,0)</f>
        <v>-168</v>
      </c>
      <c r="M24" s="35">
        <f>VLOOKUP($B24,'Base Data'!$A$10:$AF$215,26,0)</f>
        <v>460</v>
      </c>
      <c r="N24" s="41">
        <f>VLOOKUP($B24,'Base Data'!$A$10:$AF$215,27,0)</f>
        <v>0</v>
      </c>
      <c r="O24" s="35"/>
      <c r="P24" s="46">
        <f>I24</f>
        <v>8.328573450004825</v>
      </c>
      <c r="Q24" s="35">
        <f>VLOOKUP($B24,'Base Data'!$A$10:$AF$215,32,0)</f>
        <v>16.339714943720082</v>
      </c>
      <c r="R24" s="50">
        <f>P24-Q24</f>
        <v>-8.0111414937152574</v>
      </c>
    </row>
    <row r="25" spans="1:18" ht="12.75" customHeight="1" x14ac:dyDescent="0.2">
      <c r="A25" s="69">
        <v>36728</v>
      </c>
      <c r="B25" s="56">
        <f>A27-2</f>
        <v>36726</v>
      </c>
      <c r="C25" s="35">
        <f>VLOOKUP($B25,'Base Data'!$A$10:$AF$215,5,0)</f>
        <v>4025.6579999999999</v>
      </c>
      <c r="D25" s="35">
        <f>VLOOKUP($B25,'Base Data'!$A$10:$AF$215,6,0)</f>
        <v>4023.614</v>
      </c>
      <c r="E25" s="35">
        <f>VLOOKUP($B25,'Base Data'!$A$10:$AF$215,7,0)</f>
        <v>-2.043999999999869</v>
      </c>
      <c r="F25" s="35">
        <f>VLOOKUP($B25,'Base Data'!$A$10:$AF$215,23,0)</f>
        <v>310.67620788955742</v>
      </c>
      <c r="G25" s="35">
        <f t="shared" si="2"/>
        <v>-312.72020788955729</v>
      </c>
      <c r="H25" s="35">
        <f>VLOOKUP($B25,'Base Data'!$A$10:$AF$215,4,0)</f>
        <v>-265.42514297552145</v>
      </c>
      <c r="I25" s="41">
        <f t="shared" si="3"/>
        <v>-47.295064914035834</v>
      </c>
      <c r="J25" s="35"/>
      <c r="K25" s="45">
        <f>VLOOKUP($B25,'Base Data'!$A$10:$AF$215,12,0)</f>
        <v>164.73499999999999</v>
      </c>
      <c r="L25" s="35">
        <f>VLOOKUP($B25,'Base Data'!$A$10:$AF$215,25,0)</f>
        <v>-172</v>
      </c>
      <c r="M25" s="35">
        <f>VLOOKUP($B25,'Base Data'!$A$10:$AF$215,26,0)</f>
        <v>460</v>
      </c>
      <c r="N25" s="41">
        <f>VLOOKUP($B25,'Base Data'!$A$10:$AF$215,27,0)</f>
        <v>0</v>
      </c>
      <c r="O25" s="35"/>
      <c r="P25" s="46">
        <f>I25</f>
        <v>-47.295064914035834</v>
      </c>
      <c r="Q25" s="35">
        <f>VLOOKUP($B25,'Base Data'!$A$10:$AF$215,32,0)</f>
        <v>-36.02544954854352</v>
      </c>
      <c r="R25" s="50">
        <f>P25-Q25</f>
        <v>-11.269615365492314</v>
      </c>
    </row>
    <row r="26" spans="1:18" ht="12.75" customHeight="1" x14ac:dyDescent="0.2">
      <c r="A26" s="69">
        <v>36728</v>
      </c>
      <c r="B26" s="56">
        <f>A27-1</f>
        <v>36727</v>
      </c>
      <c r="C26" s="35">
        <f>VLOOKUP($B26,'Base Data'!$A$10:$AF$215,5,0)</f>
        <v>4023.614</v>
      </c>
      <c r="D26" s="35">
        <f>VLOOKUP($B26,'Base Data'!$A$10:$AF$215,6,0)</f>
        <v>4058.3620000000001</v>
      </c>
      <c r="E26" s="35">
        <f>VLOOKUP($B26,'Base Data'!$A$10:$AF$215,7,0)</f>
        <v>34.748000000000047</v>
      </c>
      <c r="F26" s="35">
        <f>VLOOKUP($B26,'Base Data'!$A$10:$AF$215,23,0)</f>
        <v>270.48267498948053</v>
      </c>
      <c r="G26" s="35">
        <f t="shared" si="2"/>
        <v>-235.73467498948048</v>
      </c>
      <c r="H26" s="35">
        <f>VLOOKUP($B26,'Base Data'!$A$10:$AF$215,4,0)</f>
        <v>-171.42697621213438</v>
      </c>
      <c r="I26" s="41">
        <f t="shared" si="3"/>
        <v>-64.307698777346104</v>
      </c>
      <c r="J26" s="35"/>
      <c r="K26" s="45">
        <f>VLOOKUP($B26,'Base Data'!$A$10:$AF$215,12,0)</f>
        <v>214.09300000000002</v>
      </c>
      <c r="L26" s="35">
        <f>VLOOKUP($B26,'Base Data'!$A$10:$AF$215,25,0)</f>
        <v>-166</v>
      </c>
      <c r="M26" s="35">
        <f>VLOOKUP($B26,'Base Data'!$A$10:$AF$215,26,0)</f>
        <v>460</v>
      </c>
      <c r="N26" s="41">
        <f>VLOOKUP($B26,'Base Data'!$A$10:$AF$215,27,0)</f>
        <v>0</v>
      </c>
      <c r="O26" s="35"/>
      <c r="P26" s="46">
        <f>I26</f>
        <v>-64.307698777346104</v>
      </c>
      <c r="Q26" s="35">
        <f>VLOOKUP($B26,'Base Data'!$A$10:$AF$215,32,0)</f>
        <v>-43.118260643753786</v>
      </c>
      <c r="R26" s="50">
        <f>P26-Q26</f>
        <v>-21.189438133592319</v>
      </c>
    </row>
    <row r="27" spans="1:18" ht="12.75" customHeight="1" x14ac:dyDescent="0.2">
      <c r="A27" s="69">
        <v>36728</v>
      </c>
      <c r="B27" s="56">
        <f>A27</f>
        <v>36728</v>
      </c>
      <c r="C27" s="35">
        <f>VLOOKUP($B27,'Base Data'!$A$10:$AF$215,5,0)</f>
        <v>4058.3620000000001</v>
      </c>
      <c r="D27" s="35">
        <f>VLOOKUP($B27,'Base Data'!$A$10:$AF$215,6,0)</f>
        <v>4212.6840000000002</v>
      </c>
      <c r="E27" s="35">
        <f>VLOOKUP($B27,'Base Data'!$A$10:$AF$215,7,0)</f>
        <v>154.32200000000012</v>
      </c>
      <c r="F27" s="35">
        <f>VLOOKUP($B27,'Base Data'!$A$10:$AF$215,23,0)</f>
        <v>-53.102705283765971</v>
      </c>
      <c r="G27" s="35">
        <f t="shared" si="2"/>
        <v>207.42470528376609</v>
      </c>
      <c r="H27" s="35">
        <f>VLOOKUP($B27,'Base Data'!$A$10:$AF$215,4,0)</f>
        <v>246.34394264681296</v>
      </c>
      <c r="I27" s="41">
        <f t="shared" si="3"/>
        <v>-38.919237363046875</v>
      </c>
      <c r="J27" s="35"/>
      <c r="K27" s="45">
        <f>VLOOKUP($B27,'Base Data'!$A$10:$AF$215,12,0)</f>
        <v>371.71899999999999</v>
      </c>
      <c r="L27" s="35">
        <f>VLOOKUP($B27,'Base Data'!$A$10:$AF$215,25,0)</f>
        <v>-65</v>
      </c>
      <c r="M27" s="35">
        <f>VLOOKUP($B27,'Base Data'!$A$10:$AF$215,26,0)</f>
        <v>460</v>
      </c>
      <c r="N27" s="41">
        <f>VLOOKUP($B27,'Base Data'!$A$10:$AF$215,27,0)</f>
        <v>0</v>
      </c>
      <c r="O27" s="35"/>
      <c r="P27" s="46">
        <f>I27</f>
        <v>-38.919237363046875</v>
      </c>
      <c r="Q27" s="35">
        <f>VLOOKUP($B27,'Base Data'!$A$10:$AF$215,32,0)</f>
        <v>-14.728669125923716</v>
      </c>
      <c r="R27" s="50">
        <f>P27-Q27</f>
        <v>-24.190568237123159</v>
      </c>
    </row>
    <row r="28" spans="1:18" ht="12.75" customHeight="1" x14ac:dyDescent="0.2">
      <c r="A28" s="69"/>
      <c r="B28" s="56"/>
      <c r="C28" s="35"/>
      <c r="D28" s="35"/>
      <c r="E28" s="35"/>
      <c r="F28" s="35"/>
      <c r="G28" s="35"/>
      <c r="H28" s="35"/>
      <c r="I28" s="41"/>
      <c r="J28" s="35"/>
      <c r="K28" s="45"/>
      <c r="L28" s="35"/>
      <c r="M28" s="35"/>
      <c r="N28" s="41"/>
      <c r="O28" s="35"/>
      <c r="P28" s="51"/>
      <c r="Q28" s="38"/>
      <c r="R28" s="52"/>
    </row>
    <row r="29" spans="1:18" ht="12.75" customHeight="1" x14ac:dyDescent="0.2">
      <c r="A29" s="69">
        <v>36732</v>
      </c>
      <c r="B29" s="56">
        <f>A32-3</f>
        <v>36729</v>
      </c>
      <c r="C29" s="35">
        <f>VLOOKUP($B29,'Base Data'!$A$10:$AF$215,5,0)</f>
        <v>4212.6840000000002</v>
      </c>
      <c r="D29" s="35">
        <f>VLOOKUP($B29,'Base Data'!$A$10:$AF$215,6,0)</f>
        <v>4226.9920000000002</v>
      </c>
      <c r="E29" s="35">
        <f>VLOOKUP($B29,'Base Data'!$A$10:$AF$215,7,0)</f>
        <v>14.307999999999993</v>
      </c>
      <c r="F29" s="35">
        <f>VLOOKUP($B29,'Base Data'!$A$10:$AF$215,23,0)</f>
        <v>61.994367801565055</v>
      </c>
      <c r="G29" s="35">
        <f t="shared" si="2"/>
        <v>-47.686367801565062</v>
      </c>
      <c r="H29" s="35">
        <f>VLOOKUP($B29,'Base Data'!$A$10:$AF$215,4,0)</f>
        <v>-14.653248318614231</v>
      </c>
      <c r="I29" s="41">
        <f t="shared" si="3"/>
        <v>-33.033119482950831</v>
      </c>
      <c r="J29" s="35"/>
      <c r="K29" s="45">
        <f>VLOOKUP($B29,'Base Data'!$A$10:$AF$215,12,0)</f>
        <v>143.50300000000001</v>
      </c>
      <c r="L29" s="35">
        <f>VLOOKUP($B29,'Base Data'!$A$10:$AF$215,25,0)</f>
        <v>-34</v>
      </c>
      <c r="M29" s="35">
        <f>VLOOKUP($B29,'Base Data'!$A$10:$AF$215,26,0)</f>
        <v>460</v>
      </c>
      <c r="N29" s="41">
        <f>VLOOKUP($B29,'Base Data'!$A$10:$AF$215,27,0)</f>
        <v>0</v>
      </c>
      <c r="O29" s="35"/>
      <c r="P29" s="46">
        <f>I29</f>
        <v>-33.033119482950831</v>
      </c>
      <c r="Q29" s="35">
        <f>VLOOKUP($B29,'Base Data'!$A$10:$AF$215,32,0)</f>
        <v>-30.017024690573123</v>
      </c>
      <c r="R29" s="50">
        <f>P29-Q29</f>
        <v>-3.0160947923777073</v>
      </c>
    </row>
    <row r="30" spans="1:18" ht="12.75" customHeight="1" x14ac:dyDescent="0.2">
      <c r="A30" s="69">
        <v>36732</v>
      </c>
      <c r="B30" s="56">
        <f>A32-2</f>
        <v>36730</v>
      </c>
      <c r="C30" s="35">
        <f>VLOOKUP($B30,'Base Data'!$A$10:$AF$215,5,0)</f>
        <v>4226.9920000000002</v>
      </c>
      <c r="D30" s="35">
        <f>VLOOKUP($B30,'Base Data'!$A$10:$AF$215,6,0)</f>
        <v>4225.97</v>
      </c>
      <c r="E30" s="35">
        <f>VLOOKUP($B30,'Base Data'!$A$10:$AF$215,7,0)</f>
        <v>-1.0219999999999345</v>
      </c>
      <c r="F30" s="35">
        <f>VLOOKUP($B30,'Base Data'!$A$10:$AF$215,23,0)</f>
        <v>72.369816086071481</v>
      </c>
      <c r="G30" s="35">
        <f t="shared" si="2"/>
        <v>-73.391816086071415</v>
      </c>
      <c r="H30" s="35">
        <f>VLOOKUP($B30,'Base Data'!$A$10:$AF$215,4,0)</f>
        <v>-93.545183442026314</v>
      </c>
      <c r="I30" s="41">
        <f t="shared" si="3"/>
        <v>20.153367355954899</v>
      </c>
      <c r="J30" s="35"/>
      <c r="K30" s="45">
        <f>VLOOKUP($B30,'Base Data'!$A$10:$AF$215,12,0)</f>
        <v>159.22</v>
      </c>
      <c r="L30" s="35">
        <f>VLOOKUP($B30,'Base Data'!$A$10:$AF$215,25,0)</f>
        <v>-105</v>
      </c>
      <c r="M30" s="35">
        <f>VLOOKUP($B30,'Base Data'!$A$10:$AF$215,26,0)</f>
        <v>460</v>
      </c>
      <c r="N30" s="41">
        <f>VLOOKUP($B30,'Base Data'!$A$10:$AF$215,27,0)</f>
        <v>0</v>
      </c>
      <c r="O30" s="35"/>
      <c r="P30" s="46">
        <f>I30</f>
        <v>20.153367355954899</v>
      </c>
      <c r="Q30" s="35">
        <f>VLOOKUP($B30,'Base Data'!$A$10:$AF$215,32,0)</f>
        <v>10.503120627247313</v>
      </c>
      <c r="R30" s="50">
        <f>P30-Q30</f>
        <v>9.6502467287075859</v>
      </c>
    </row>
    <row r="31" spans="1:18" ht="12.75" customHeight="1" x14ac:dyDescent="0.2">
      <c r="A31" s="69">
        <v>36732</v>
      </c>
      <c r="B31" s="56">
        <f>A32-1</f>
        <v>36731</v>
      </c>
      <c r="C31" s="35">
        <f>VLOOKUP($B31,'Base Data'!$A$10:$AF$215,5,0)</f>
        <v>4225.97</v>
      </c>
      <c r="D31" s="35">
        <f>VLOOKUP($B31,'Base Data'!$A$10:$AF$215,6,0)</f>
        <v>4107.4179999999997</v>
      </c>
      <c r="E31" s="35">
        <f>VLOOKUP($B31,'Base Data'!$A$10:$AF$215,7,0)</f>
        <v>-118.55200000000059</v>
      </c>
      <c r="F31" s="35">
        <f>VLOOKUP($B31,'Base Data'!$A$10:$AF$215,23,0)</f>
        <v>125.32730860387667</v>
      </c>
      <c r="G31" s="35">
        <f t="shared" si="2"/>
        <v>-243.87930860387726</v>
      </c>
      <c r="H31" s="35">
        <f>VLOOKUP($B31,'Base Data'!$A$10:$AF$215,4,0)</f>
        <v>-218.99458237140732</v>
      </c>
      <c r="I31" s="41">
        <f t="shared" si="3"/>
        <v>-24.884726232469944</v>
      </c>
      <c r="J31" s="35"/>
      <c r="K31" s="45">
        <f>VLOOKUP($B31,'Base Data'!$A$10:$AF$215,12,0)</f>
        <v>204.67700000000002</v>
      </c>
      <c r="L31" s="35">
        <f>VLOOKUP($B31,'Base Data'!$A$10:$AF$215,25,0)</f>
        <v>-156</v>
      </c>
      <c r="M31" s="35">
        <f>VLOOKUP($B31,'Base Data'!$A$10:$AF$215,26,0)</f>
        <v>460</v>
      </c>
      <c r="N31" s="41">
        <f>VLOOKUP($B31,'Base Data'!$A$10:$AF$215,27,0)</f>
        <v>0</v>
      </c>
      <c r="O31" s="35"/>
      <c r="P31" s="46">
        <f>I31</f>
        <v>-24.884726232469944</v>
      </c>
      <c r="Q31" s="35">
        <f>VLOOKUP($B31,'Base Data'!$A$10:$AF$215,32,0)</f>
        <v>-13.85411540882825</v>
      </c>
      <c r="R31" s="50">
        <f>P31-Q31</f>
        <v>-11.030610823641695</v>
      </c>
    </row>
    <row r="32" spans="1:18" ht="12.75" customHeight="1" x14ac:dyDescent="0.2">
      <c r="A32" s="69">
        <v>36732</v>
      </c>
      <c r="B32" s="56">
        <f>A32</f>
        <v>36732</v>
      </c>
      <c r="C32" s="35">
        <f>VLOOKUP($B32,'Base Data'!$A$10:$AF$215,5,0)</f>
        <v>4107.4179999999997</v>
      </c>
      <c r="D32" s="35">
        <f>VLOOKUP($B32,'Base Data'!$A$10:$AF$215,6,0)</f>
        <v>4345.5439999999999</v>
      </c>
      <c r="E32" s="35">
        <f>VLOOKUP($B32,'Base Data'!$A$10:$AF$215,7,0)</f>
        <v>238.1260000000002</v>
      </c>
      <c r="F32" s="35">
        <f>VLOOKUP($B32,'Base Data'!$A$10:$AF$215,23,0)</f>
        <v>84.157520338717262</v>
      </c>
      <c r="G32" s="35">
        <f t="shared" si="2"/>
        <v>153.96847966128294</v>
      </c>
      <c r="H32" s="35">
        <f>VLOOKUP($B32,'Base Data'!$A$10:$AF$215,4,0)</f>
        <v>230.90277026022878</v>
      </c>
      <c r="I32" s="41">
        <f t="shared" si="3"/>
        <v>-76.934290598945836</v>
      </c>
      <c r="J32" s="35"/>
      <c r="K32" s="45">
        <f>VLOOKUP($B32,'Base Data'!$A$10:$AF$215,12,0)</f>
        <v>352.495</v>
      </c>
      <c r="L32" s="35">
        <f>VLOOKUP($B32,'Base Data'!$A$10:$AF$215,25,0)</f>
        <v>-217</v>
      </c>
      <c r="M32" s="35">
        <f>VLOOKUP($B32,'Base Data'!$A$10:$AF$215,26,0)</f>
        <v>460</v>
      </c>
      <c r="N32" s="41">
        <f>VLOOKUP($B32,'Base Data'!$A$10:$AF$215,27,0)</f>
        <v>0</v>
      </c>
      <c r="O32" s="35"/>
      <c r="P32" s="46">
        <f>I32</f>
        <v>-76.934290598945836</v>
      </c>
      <c r="Q32" s="35">
        <f>VLOOKUP($B32,'Base Data'!$A$10:$AF$215,32,0)</f>
        <v>40.535530762321685</v>
      </c>
      <c r="R32" s="50">
        <f>P32-Q32</f>
        <v>-117.46982136126752</v>
      </c>
    </row>
    <row r="33" spans="1:18" ht="12.75" customHeight="1" x14ac:dyDescent="0.2">
      <c r="A33" s="69"/>
      <c r="B33" s="56"/>
      <c r="C33" s="35"/>
      <c r="D33" s="35"/>
      <c r="E33" s="35"/>
      <c r="F33" s="35"/>
      <c r="G33" s="35"/>
      <c r="H33" s="35"/>
      <c r="I33" s="41"/>
      <c r="J33" s="35"/>
      <c r="K33" s="45"/>
      <c r="L33" s="35"/>
      <c r="M33" s="35"/>
      <c r="N33" s="41"/>
      <c r="O33" s="35"/>
      <c r="P33" s="51"/>
      <c r="Q33" s="38"/>
      <c r="R33" s="52"/>
    </row>
    <row r="34" spans="1:18" ht="12.75" customHeight="1" x14ac:dyDescent="0.2">
      <c r="A34" s="69">
        <v>36767</v>
      </c>
      <c r="B34" s="56">
        <f>A37-3</f>
        <v>36764</v>
      </c>
      <c r="C34" s="35">
        <f>VLOOKUP($B34,'Base Data'!$A$10:$AF$215,5,0)</f>
        <v>3952.0740000000001</v>
      </c>
      <c r="D34" s="35">
        <f>VLOOKUP($B34,'Base Data'!$A$10:$AF$215,6,0)</f>
        <v>4060.4059999999999</v>
      </c>
      <c r="E34" s="35">
        <f>VLOOKUP($B34,'Base Data'!$A$10:$AF$215,7,0)</f>
        <v>108.33199999999988</v>
      </c>
      <c r="F34" s="35">
        <f>VLOOKUP($B34,'Base Data'!$A$10:$AF$215,23,0)</f>
        <v>244.81148677676288</v>
      </c>
      <c r="G34" s="35">
        <f t="shared" si="2"/>
        <v>-136.479486776763</v>
      </c>
      <c r="H34" s="35">
        <f>VLOOKUP($B34,'Base Data'!$A$10:$AF$215,4,0)</f>
        <v>-183.98346160637581</v>
      </c>
      <c r="I34" s="41">
        <f t="shared" si="3"/>
        <v>47.503974829612815</v>
      </c>
      <c r="J34" s="35"/>
      <c r="K34" s="45">
        <f>VLOOKUP($B34,'Base Data'!$A$10:$AF$215,12,0)</f>
        <v>369.447</v>
      </c>
      <c r="L34" s="35">
        <f>VLOOKUP($B34,'Base Data'!$A$10:$AF$215,25,0)</f>
        <v>-176</v>
      </c>
      <c r="M34" s="35">
        <f>VLOOKUP($B34,'Base Data'!$A$10:$AF$215,26,0)</f>
        <v>741</v>
      </c>
      <c r="N34" s="41">
        <f>VLOOKUP($B34,'Base Data'!$A$10:$AF$215,27,0)</f>
        <v>0</v>
      </c>
      <c r="O34" s="35"/>
      <c r="P34" s="46">
        <f>I34</f>
        <v>47.503974829612815</v>
      </c>
      <c r="Q34" s="35">
        <f>VLOOKUP($B34,'Base Data'!$A$10:$AF$215,32,0)</f>
        <v>-21.298282369199626</v>
      </c>
      <c r="R34" s="50">
        <f>P34-Q34</f>
        <v>68.802257198812441</v>
      </c>
    </row>
    <row r="35" spans="1:18" ht="12.75" customHeight="1" x14ac:dyDescent="0.2">
      <c r="A35" s="69">
        <v>36767</v>
      </c>
      <c r="B35" s="56">
        <f>A37-2</f>
        <v>36765</v>
      </c>
      <c r="C35" s="35">
        <f>VLOOKUP($B35,'Base Data'!$A$10:$AF$215,5,0)</f>
        <v>4060.4059999999999</v>
      </c>
      <c r="D35" s="35">
        <f>VLOOKUP($B35,'Base Data'!$A$10:$AF$215,6,0)</f>
        <v>4145.232</v>
      </c>
      <c r="E35" s="35">
        <f>VLOOKUP($B35,'Base Data'!$A$10:$AF$215,7,0)</f>
        <v>84.826000000000022</v>
      </c>
      <c r="F35" s="35">
        <f>VLOOKUP($B35,'Base Data'!$A$10:$AF$215,23,0)</f>
        <v>68.592175400575513</v>
      </c>
      <c r="G35" s="35">
        <f t="shared" si="2"/>
        <v>16.233824599424509</v>
      </c>
      <c r="H35" s="35">
        <f>VLOOKUP($B35,'Base Data'!$A$10:$AF$215,4,0)</f>
        <v>55.930973776319505</v>
      </c>
      <c r="I35" s="41">
        <f t="shared" si="3"/>
        <v>-39.697149176894996</v>
      </c>
      <c r="J35" s="35"/>
      <c r="K35" s="45">
        <f>VLOOKUP($B35,'Base Data'!$A$10:$AF$215,12,0)</f>
        <v>392.16299999999995</v>
      </c>
      <c r="L35" s="35">
        <f>VLOOKUP($B35,'Base Data'!$A$10:$AF$215,25,0)</f>
        <v>-176</v>
      </c>
      <c r="M35" s="35">
        <f>VLOOKUP($B35,'Base Data'!$A$10:$AF$215,26,0)</f>
        <v>741</v>
      </c>
      <c r="N35" s="41">
        <f>VLOOKUP($B35,'Base Data'!$A$10:$AF$215,27,0)</f>
        <v>0</v>
      </c>
      <c r="O35" s="35"/>
      <c r="P35" s="46">
        <f>I35</f>
        <v>-39.697149176894996</v>
      </c>
      <c r="Q35" s="35">
        <f>VLOOKUP($B35,'Base Data'!$A$10:$AF$215,32,0)</f>
        <v>-31.683624306385525</v>
      </c>
      <c r="R35" s="50">
        <f>P35-Q35</f>
        <v>-8.013524870509471</v>
      </c>
    </row>
    <row r="36" spans="1:18" ht="12.75" customHeight="1" x14ac:dyDescent="0.2">
      <c r="A36" s="69">
        <v>36767</v>
      </c>
      <c r="B36" s="56">
        <f>A37-1</f>
        <v>36766</v>
      </c>
      <c r="C36" s="35">
        <f>VLOOKUP($B36,'Base Data'!$A$10:$AF$215,5,0)</f>
        <v>4145.232</v>
      </c>
      <c r="D36" s="35">
        <f>VLOOKUP($B36,'Base Data'!$A$10:$AF$215,6,0)</f>
        <v>4102.308</v>
      </c>
      <c r="E36" s="35">
        <f>VLOOKUP($B36,'Base Data'!$A$10:$AF$215,7,0)</f>
        <v>-42.923999999999978</v>
      </c>
      <c r="F36" s="35">
        <f>VLOOKUP($B36,'Base Data'!$A$10:$AF$215,23,0)</f>
        <v>91.162203419130151</v>
      </c>
      <c r="G36" s="35">
        <f t="shared" si="2"/>
        <v>-134.08620341913013</v>
      </c>
      <c r="H36" s="35">
        <f>VLOOKUP($B36,'Base Data'!$A$10:$AF$215,4,0)</f>
        <v>-223.08692695148818</v>
      </c>
      <c r="I36" s="41">
        <f t="shared" si="3"/>
        <v>89.000723532358052</v>
      </c>
      <c r="J36" s="35"/>
      <c r="K36" s="45">
        <f>VLOOKUP($B36,'Base Data'!$A$10:$AF$215,12,0)</f>
        <v>414.67</v>
      </c>
      <c r="L36" s="35">
        <f>VLOOKUP($B36,'Base Data'!$A$10:$AF$215,25,0)</f>
        <v>-138</v>
      </c>
      <c r="M36" s="35">
        <f>VLOOKUP($B36,'Base Data'!$A$10:$AF$215,26,0)</f>
        <v>741</v>
      </c>
      <c r="N36" s="41">
        <f>VLOOKUP($B36,'Base Data'!$A$10:$AF$215,27,0)</f>
        <v>0</v>
      </c>
      <c r="O36" s="35"/>
      <c r="P36" s="46">
        <f>I36</f>
        <v>89.000723532358052</v>
      </c>
      <c r="Q36" s="35">
        <f>VLOOKUP($B36,'Base Data'!$A$10:$AF$215,32,0)</f>
        <v>31.279809500668875</v>
      </c>
      <c r="R36" s="50">
        <f>P36-Q36</f>
        <v>57.720914031689176</v>
      </c>
    </row>
    <row r="37" spans="1:18" ht="12.75" customHeight="1" x14ac:dyDescent="0.2">
      <c r="A37" s="69">
        <v>36767</v>
      </c>
      <c r="B37" s="56">
        <f>A37</f>
        <v>36767</v>
      </c>
      <c r="C37" s="35">
        <f>VLOOKUP($B37,'Base Data'!$A$10:$AF$215,5,0)</f>
        <v>4102.308</v>
      </c>
      <c r="D37" s="35">
        <f>VLOOKUP($B37,'Base Data'!$A$10:$AF$215,6,0)</f>
        <v>4086.9780000000001</v>
      </c>
      <c r="E37" s="35">
        <f>VLOOKUP($B37,'Base Data'!$A$10:$AF$215,7,0)</f>
        <v>-15.329999999999927</v>
      </c>
      <c r="F37" s="35">
        <f>VLOOKUP($B37,'Base Data'!$A$10:$AF$215,23,0)</f>
        <v>0.32955959271885149</v>
      </c>
      <c r="G37" s="35">
        <f>E37-F37</f>
        <v>-15.659559592718779</v>
      </c>
      <c r="H37" s="35">
        <f>VLOOKUP($B37,'Base Data'!$A$10:$AF$215,4,0)</f>
        <v>57.929809448299494</v>
      </c>
      <c r="I37" s="41">
        <f>G37-H37</f>
        <v>-73.589369041018273</v>
      </c>
      <c r="J37" s="35"/>
      <c r="K37" s="45">
        <f>VLOOKUP($B37,'Base Data'!$A$10:$AF$215,12,0)</f>
        <v>406.44200000000001</v>
      </c>
      <c r="L37" s="35">
        <f>VLOOKUP($B37,'Base Data'!$A$10:$AF$215,25,0)</f>
        <v>-219</v>
      </c>
      <c r="M37" s="35">
        <f>VLOOKUP($B37,'Base Data'!$A$10:$AF$215,26,0)</f>
        <v>741</v>
      </c>
      <c r="N37" s="41">
        <f>VLOOKUP($B37,'Base Data'!$A$10:$AF$215,27,0)</f>
        <v>0</v>
      </c>
      <c r="O37" s="35"/>
      <c r="P37" s="46">
        <f>I37</f>
        <v>-73.589369041018273</v>
      </c>
      <c r="Q37" s="35">
        <f>VLOOKUP($B37,'Base Data'!$A$10:$AF$215,32,0)</f>
        <v>-35.298244469949282</v>
      </c>
      <c r="R37" s="50">
        <f>P37-Q37</f>
        <v>-38.291124571068991</v>
      </c>
    </row>
    <row r="38" spans="1:18" ht="12.75" customHeight="1" x14ac:dyDescent="0.2">
      <c r="A38" s="69"/>
      <c r="B38" s="56"/>
      <c r="C38" s="35"/>
      <c r="D38" s="35"/>
      <c r="E38" s="35"/>
      <c r="F38" s="35"/>
      <c r="G38" s="35"/>
      <c r="H38" s="35"/>
      <c r="I38" s="41"/>
      <c r="J38" s="35"/>
      <c r="K38" s="46"/>
      <c r="L38" s="37"/>
      <c r="M38" s="35"/>
      <c r="N38" s="41"/>
      <c r="O38" s="35"/>
      <c r="P38" s="51"/>
      <c r="Q38" s="38"/>
      <c r="R38" s="52"/>
    </row>
    <row r="39" spans="1:18" ht="12.75" customHeight="1" x14ac:dyDescent="0.2">
      <c r="A39" s="69">
        <v>36768</v>
      </c>
      <c r="B39" s="56">
        <f>A42-3</f>
        <v>36765</v>
      </c>
      <c r="C39" s="35">
        <f>VLOOKUP($B39,'Base Data'!$A$10:$AF$215,5,0)</f>
        <v>4060.4059999999999</v>
      </c>
      <c r="D39" s="35">
        <f>VLOOKUP($B39,'Base Data'!$A$10:$AF$215,6,0)</f>
        <v>4145.232</v>
      </c>
      <c r="E39" s="35">
        <f>VLOOKUP($B39,'Base Data'!$A$10:$AF$215,7,0)</f>
        <v>84.826000000000022</v>
      </c>
      <c r="F39" s="35">
        <f>VLOOKUP($B39,'Base Data'!$A$10:$AF$215,23,0)</f>
        <v>68.592175400575513</v>
      </c>
      <c r="G39" s="35">
        <f>E39-F39</f>
        <v>16.233824599424509</v>
      </c>
      <c r="H39" s="35">
        <f>VLOOKUP($B39,'Base Data'!$A$10:$AF$215,4,0)</f>
        <v>55.930973776319505</v>
      </c>
      <c r="I39" s="41">
        <f>G39-H39</f>
        <v>-39.697149176894996</v>
      </c>
      <c r="J39" s="35"/>
      <c r="K39" s="45">
        <f>VLOOKUP($B39,'Base Data'!$A$10:$AF$215,12,0)</f>
        <v>392.16299999999995</v>
      </c>
      <c r="L39" s="35">
        <f>VLOOKUP($B39,'Base Data'!$A$10:$AF$215,25,0)</f>
        <v>-176</v>
      </c>
      <c r="M39" s="35">
        <f>VLOOKUP($B39,'Base Data'!$A$10:$AF$215,26,0)</f>
        <v>741</v>
      </c>
      <c r="N39" s="41">
        <f>VLOOKUP($B39,'Base Data'!$A$10:$AF$215,27,0)</f>
        <v>0</v>
      </c>
      <c r="O39" s="35"/>
      <c r="P39" s="46">
        <f>I39</f>
        <v>-39.697149176894996</v>
      </c>
      <c r="Q39" s="35">
        <f>VLOOKUP($B39,'Base Data'!$A$10:$AF$215,32,0)</f>
        <v>-31.683624306385525</v>
      </c>
      <c r="R39" s="50">
        <f>P39-Q39</f>
        <v>-8.013524870509471</v>
      </c>
    </row>
    <row r="40" spans="1:18" ht="12.75" customHeight="1" x14ac:dyDescent="0.2">
      <c r="A40" s="69">
        <v>36768</v>
      </c>
      <c r="B40" s="56">
        <f>A42-2</f>
        <v>36766</v>
      </c>
      <c r="C40" s="35">
        <f>VLOOKUP($B40,'Base Data'!$A$10:$AF$215,5,0)</f>
        <v>4145.232</v>
      </c>
      <c r="D40" s="35">
        <f>VLOOKUP($B40,'Base Data'!$A$10:$AF$215,6,0)</f>
        <v>4102.308</v>
      </c>
      <c r="E40" s="35">
        <f>VLOOKUP($B40,'Base Data'!$A$10:$AF$215,7,0)</f>
        <v>-42.923999999999978</v>
      </c>
      <c r="F40" s="35">
        <f>VLOOKUP($B40,'Base Data'!$A$10:$AF$215,23,0)</f>
        <v>91.162203419130151</v>
      </c>
      <c r="G40" s="35">
        <f>E40-F40</f>
        <v>-134.08620341913013</v>
      </c>
      <c r="H40" s="35">
        <f>VLOOKUP($B40,'Base Data'!$A$10:$AF$215,4,0)</f>
        <v>-223.08692695148818</v>
      </c>
      <c r="I40" s="41">
        <f>G40-H40</f>
        <v>89.000723532358052</v>
      </c>
      <c r="J40" s="35"/>
      <c r="K40" s="45">
        <f>VLOOKUP($B40,'Base Data'!$A$10:$AF$215,12,0)</f>
        <v>414.67</v>
      </c>
      <c r="L40" s="35">
        <f>VLOOKUP($B40,'Base Data'!$A$10:$AF$215,25,0)</f>
        <v>-138</v>
      </c>
      <c r="M40" s="35">
        <f>VLOOKUP($B40,'Base Data'!$A$10:$AF$215,26,0)</f>
        <v>741</v>
      </c>
      <c r="N40" s="41">
        <f>VLOOKUP($B40,'Base Data'!$A$10:$AF$215,27,0)</f>
        <v>0</v>
      </c>
      <c r="O40" s="35"/>
      <c r="P40" s="46">
        <f>I40</f>
        <v>89.000723532358052</v>
      </c>
      <c r="Q40" s="35">
        <f>VLOOKUP($B40,'Base Data'!$A$10:$AF$215,32,0)</f>
        <v>31.279809500668875</v>
      </c>
      <c r="R40" s="50">
        <f>P40-Q40</f>
        <v>57.720914031689176</v>
      </c>
    </row>
    <row r="41" spans="1:18" ht="12.75" customHeight="1" x14ac:dyDescent="0.2">
      <c r="A41" s="69">
        <v>36768</v>
      </c>
      <c r="B41" s="56">
        <f>A42-1</f>
        <v>36767</v>
      </c>
      <c r="C41" s="35">
        <f>VLOOKUP($B41,'Base Data'!$A$10:$AF$215,5,0)</f>
        <v>4102.308</v>
      </c>
      <c r="D41" s="35">
        <f>VLOOKUP($B41,'Base Data'!$A$10:$AF$215,6,0)</f>
        <v>4086.9780000000001</v>
      </c>
      <c r="E41" s="35">
        <f>VLOOKUP($B41,'Base Data'!$A$10:$AF$215,7,0)</f>
        <v>-15.329999999999927</v>
      </c>
      <c r="F41" s="35">
        <f>VLOOKUP($B41,'Base Data'!$A$10:$AF$215,23,0)</f>
        <v>0.32955959271885149</v>
      </c>
      <c r="G41" s="35">
        <f>E41-F41</f>
        <v>-15.659559592718779</v>
      </c>
      <c r="H41" s="35">
        <f>VLOOKUP($B41,'Base Data'!$A$10:$AF$215,4,0)</f>
        <v>57.929809448299494</v>
      </c>
      <c r="I41" s="41">
        <f>G41-H41</f>
        <v>-73.589369041018273</v>
      </c>
      <c r="J41" s="35"/>
      <c r="K41" s="45">
        <f>VLOOKUP($B41,'Base Data'!$A$10:$AF$215,12,0)</f>
        <v>406.44200000000001</v>
      </c>
      <c r="L41" s="35">
        <f>VLOOKUP($B41,'Base Data'!$A$10:$AF$215,25,0)</f>
        <v>-219</v>
      </c>
      <c r="M41" s="35">
        <f>VLOOKUP($B41,'Base Data'!$A$10:$AF$215,26,0)</f>
        <v>741</v>
      </c>
      <c r="N41" s="41">
        <f>VLOOKUP($B41,'Base Data'!$A$10:$AF$215,27,0)</f>
        <v>0</v>
      </c>
      <c r="O41" s="35"/>
      <c r="P41" s="46">
        <f>I41</f>
        <v>-73.589369041018273</v>
      </c>
      <c r="Q41" s="35">
        <f>VLOOKUP($B41,'Base Data'!$A$10:$AF$215,32,0)</f>
        <v>-35.298244469949282</v>
      </c>
      <c r="R41" s="50">
        <f>P41-Q41</f>
        <v>-38.291124571068991</v>
      </c>
    </row>
    <row r="42" spans="1:18" ht="12.75" customHeight="1" x14ac:dyDescent="0.2">
      <c r="A42" s="69">
        <v>36768</v>
      </c>
      <c r="B42" s="56">
        <f>A42</f>
        <v>36768</v>
      </c>
      <c r="C42" s="35">
        <f>VLOOKUP($B42,'Base Data'!$A$10:$AF$215,5,0)</f>
        <v>4086.9780000000001</v>
      </c>
      <c r="D42" s="35">
        <f>VLOOKUP($B42,'Base Data'!$A$10:$AF$215,6,0)</f>
        <v>4368.0280000000002</v>
      </c>
      <c r="E42" s="35">
        <f>VLOOKUP($B42,'Base Data'!$A$10:$AF$215,7,0)</f>
        <v>281.05000000000018</v>
      </c>
      <c r="F42" s="35">
        <f>VLOOKUP($B42,'Base Data'!$A$10:$AF$215,23,0)</f>
        <v>-92.267516622768198</v>
      </c>
      <c r="G42" s="35">
        <f>E42-F42</f>
        <v>373.31751662276838</v>
      </c>
      <c r="H42" s="35">
        <f>VLOOKUP($B42,'Base Data'!$A$10:$AF$215,4,0)</f>
        <v>441.52481136950303</v>
      </c>
      <c r="I42" s="41">
        <f>G42-H42</f>
        <v>-68.207294746734647</v>
      </c>
      <c r="J42" s="35"/>
      <c r="K42" s="45">
        <f>VLOOKUP($B42,'Base Data'!$A$10:$AF$215,12,0)</f>
        <v>365.60399999999998</v>
      </c>
      <c r="L42" s="35">
        <f>VLOOKUP($B42,'Base Data'!$A$10:$AF$215,25,0)</f>
        <v>-260</v>
      </c>
      <c r="M42" s="35">
        <f>VLOOKUP($B42,'Base Data'!$A$10:$AF$215,26,0)</f>
        <v>741</v>
      </c>
      <c r="N42" s="41">
        <f>VLOOKUP($B42,'Base Data'!$A$10:$AF$215,27,0)</f>
        <v>0</v>
      </c>
      <c r="O42" s="35"/>
      <c r="P42" s="46">
        <f>I42</f>
        <v>-68.207294746734647</v>
      </c>
      <c r="Q42" s="35">
        <f>VLOOKUP($B42,'Base Data'!$A$10:$AF$215,32,0)</f>
        <v>4.1291479608649979</v>
      </c>
      <c r="R42" s="50">
        <f>P42-Q42</f>
        <v>-72.336442707599645</v>
      </c>
    </row>
    <row r="43" spans="1:18" ht="12.75" customHeight="1" x14ac:dyDescent="0.2">
      <c r="A43" s="69"/>
      <c r="B43" s="56"/>
      <c r="C43" s="35"/>
      <c r="D43" s="35"/>
      <c r="E43" s="35"/>
      <c r="F43" s="35"/>
      <c r="G43" s="35"/>
      <c r="H43" s="35"/>
      <c r="I43" s="41"/>
      <c r="J43" s="35"/>
      <c r="K43" s="45"/>
      <c r="L43" s="35"/>
      <c r="M43" s="35"/>
      <c r="N43" s="41"/>
      <c r="O43" s="35"/>
      <c r="P43" s="51"/>
      <c r="Q43" s="38"/>
      <c r="R43" s="52"/>
    </row>
    <row r="44" spans="1:18" ht="12.75" customHeight="1" x14ac:dyDescent="0.2">
      <c r="A44" s="69">
        <v>36779</v>
      </c>
      <c r="B44" s="56">
        <f>A47-3</f>
        <v>36776</v>
      </c>
      <c r="C44" s="35">
        <f>VLOOKUP($B44,'Base Data'!$A$10:$AF$215,5,0)</f>
        <v>4309.7740000000003</v>
      </c>
      <c r="D44" s="35">
        <f>VLOOKUP($B44,'Base Data'!$A$10:$AF$215,6,0)</f>
        <v>4356.7860000000001</v>
      </c>
      <c r="E44" s="35">
        <f>VLOOKUP($B44,'Base Data'!$A$10:$AF$215,7,0)</f>
        <v>47.011999999999716</v>
      </c>
      <c r="F44" s="35">
        <f>VLOOKUP($B44,'Base Data'!$A$10:$AF$215,23,0)</f>
        <v>-41.631090211067374</v>
      </c>
      <c r="G44" s="35">
        <f t="shared" ref="G44:G57" si="4">E44-F44</f>
        <v>88.64309021106709</v>
      </c>
      <c r="H44" s="35">
        <f>VLOOKUP($B44,'Base Data'!$A$10:$AF$215,4,0)</f>
        <v>128.47851213564354</v>
      </c>
      <c r="I44" s="41">
        <f t="shared" ref="I44:I57" si="5">G44-H44</f>
        <v>-39.835421924576451</v>
      </c>
      <c r="J44" s="35"/>
      <c r="K44" s="45">
        <f>VLOOKUP($B44,'Base Data'!$A$10:$AF$215,12,0)</f>
        <v>352.69500000000005</v>
      </c>
      <c r="L44" s="35">
        <f>VLOOKUP($B44,'Base Data'!$A$10:$AF$215,25,0)</f>
        <v>-295</v>
      </c>
      <c r="M44" s="35">
        <f>VLOOKUP($B44,'Base Data'!$A$10:$AF$215,26,0)</f>
        <v>741</v>
      </c>
      <c r="N44" s="41">
        <f>VLOOKUP($B44,'Base Data'!$A$10:$AF$215,27,0)</f>
        <v>0</v>
      </c>
      <c r="O44" s="35"/>
      <c r="P44" s="46">
        <f>I44</f>
        <v>-39.835421924576451</v>
      </c>
      <c r="Q44" s="35">
        <f>VLOOKUP($B44,'Base Data'!$A$10:$AF$215,32,0)</f>
        <v>-21.513594307383926</v>
      </c>
      <c r="R44" s="50">
        <f>P44-Q44</f>
        <v>-18.321827617192525</v>
      </c>
    </row>
    <row r="45" spans="1:18" ht="12.75" customHeight="1" x14ac:dyDescent="0.2">
      <c r="A45" s="69">
        <v>36779</v>
      </c>
      <c r="B45" s="56">
        <f>A47-2</f>
        <v>36777</v>
      </c>
      <c r="C45" s="35">
        <f>VLOOKUP($B45,'Base Data'!$A$10:$AF$215,5,0)</f>
        <v>4356.7860000000001</v>
      </c>
      <c r="D45" s="35">
        <f>VLOOKUP($B45,'Base Data'!$A$10:$AF$215,6,0)</f>
        <v>4377.2259999999997</v>
      </c>
      <c r="E45" s="35">
        <f>VLOOKUP($B45,'Base Data'!$A$10:$AF$215,7,0)</f>
        <v>20.4399999999996</v>
      </c>
      <c r="F45" s="35">
        <f>VLOOKUP($B45,'Base Data'!$A$10:$AF$215,23,0)</f>
        <v>-35.580637508082532</v>
      </c>
      <c r="G45" s="35">
        <f t="shared" si="4"/>
        <v>56.020637508082132</v>
      </c>
      <c r="H45" s="35">
        <f>VLOOKUP($B45,'Base Data'!$A$10:$AF$215,4,0)</f>
        <v>121.10214857674049</v>
      </c>
      <c r="I45" s="41">
        <f t="shared" si="5"/>
        <v>-65.081511068658358</v>
      </c>
      <c r="J45" s="35"/>
      <c r="K45" s="45">
        <f>VLOOKUP($B45,'Base Data'!$A$10:$AF$215,12,0)</f>
        <v>354.98699999999997</v>
      </c>
      <c r="L45" s="35">
        <f>VLOOKUP($B45,'Base Data'!$A$10:$AF$215,25,0)</f>
        <v>-250</v>
      </c>
      <c r="M45" s="35">
        <f>VLOOKUP($B45,'Base Data'!$A$10:$AF$215,26,0)</f>
        <v>741</v>
      </c>
      <c r="N45" s="41">
        <f>VLOOKUP($B45,'Base Data'!$A$10:$AF$215,27,0)</f>
        <v>0</v>
      </c>
      <c r="O45" s="35"/>
      <c r="P45" s="46">
        <f>I45</f>
        <v>-65.081511068658358</v>
      </c>
      <c r="Q45" s="35">
        <f>VLOOKUP($B45,'Base Data'!$A$10:$AF$215,32,0)</f>
        <v>-17.107328215457642</v>
      </c>
      <c r="R45" s="50">
        <f>P45-Q45</f>
        <v>-47.974182853200716</v>
      </c>
    </row>
    <row r="46" spans="1:18" ht="12.75" customHeight="1" x14ac:dyDescent="0.2">
      <c r="A46" s="69">
        <v>36779</v>
      </c>
      <c r="B46" s="56">
        <f>A47-1</f>
        <v>36778</v>
      </c>
      <c r="C46" s="35">
        <f>VLOOKUP($B46,'Base Data'!$A$10:$AF$215,5,0)</f>
        <v>4377.2259999999997</v>
      </c>
      <c r="D46" s="35">
        <f>VLOOKUP($B46,'Base Data'!$A$10:$AF$215,6,0)</f>
        <v>4453.8760000000002</v>
      </c>
      <c r="E46" s="35">
        <f>VLOOKUP($B46,'Base Data'!$A$10:$AF$215,7,0)</f>
        <v>76.650000000000546</v>
      </c>
      <c r="F46" s="35">
        <f>VLOOKUP($B46,'Base Data'!$A$10:$AF$215,23,0)</f>
        <v>-54.331010211838645</v>
      </c>
      <c r="G46" s="35">
        <f t="shared" si="4"/>
        <v>130.98101021183919</v>
      </c>
      <c r="H46" s="35">
        <f>VLOOKUP($B46,'Base Data'!$A$10:$AF$215,4,0)</f>
        <v>212.03074464103884</v>
      </c>
      <c r="I46" s="41">
        <f t="shared" si="5"/>
        <v>-81.049734429199646</v>
      </c>
      <c r="J46" s="35"/>
      <c r="K46" s="45">
        <f>VLOOKUP($B46,'Base Data'!$A$10:$AF$215,12,0)</f>
        <v>259.05700000000002</v>
      </c>
      <c r="L46" s="35">
        <f>VLOOKUP($B46,'Base Data'!$A$10:$AF$215,25,0)</f>
        <v>-136</v>
      </c>
      <c r="M46" s="35">
        <f>VLOOKUP($B46,'Base Data'!$A$10:$AF$215,26,0)</f>
        <v>741</v>
      </c>
      <c r="N46" s="41">
        <f>VLOOKUP($B46,'Base Data'!$A$10:$AF$215,27,0)</f>
        <v>0</v>
      </c>
      <c r="O46" s="35"/>
      <c r="P46" s="46">
        <f>I46</f>
        <v>-81.049734429199646</v>
      </c>
      <c r="Q46" s="35">
        <f>VLOOKUP($B46,'Base Data'!$A$10:$AF$215,32,0)</f>
        <v>-71.823972688422259</v>
      </c>
      <c r="R46" s="50">
        <f>P46-Q46</f>
        <v>-9.2257617407773864</v>
      </c>
    </row>
    <row r="47" spans="1:18" ht="12.75" customHeight="1" x14ac:dyDescent="0.2">
      <c r="A47" s="69">
        <v>36779</v>
      </c>
      <c r="B47" s="56">
        <f>A47</f>
        <v>36779</v>
      </c>
      <c r="C47" s="35">
        <f>VLOOKUP($B47,'Base Data'!$A$10:$AF$215,5,0)</f>
        <v>4453.8760000000002</v>
      </c>
      <c r="D47" s="35">
        <f>VLOOKUP($B47,'Base Data'!$A$10:$AF$215,6,0)</f>
        <v>4293.4219999999996</v>
      </c>
      <c r="E47" s="35">
        <f>VLOOKUP($B47,'Base Data'!$A$10:$AF$215,7,0)</f>
        <v>-160.45400000000063</v>
      </c>
      <c r="F47" s="35">
        <f>VLOOKUP($B47,'Base Data'!$A$10:$AF$215,23,0)</f>
        <v>-50.812695041323408</v>
      </c>
      <c r="G47" s="35">
        <f t="shared" si="4"/>
        <v>-109.64130495867722</v>
      </c>
      <c r="H47" s="35">
        <f>VLOOKUP($B47,'Base Data'!$A$10:$AF$215,4,0)</f>
        <v>-9.2477971540724866</v>
      </c>
      <c r="I47" s="41">
        <f t="shared" si="5"/>
        <v>-100.39350780460474</v>
      </c>
      <c r="J47" s="35"/>
      <c r="K47" s="45">
        <f>VLOOKUP($B47,'Base Data'!$A$10:$AF$215,12,0)</f>
        <v>172.57499999999999</v>
      </c>
      <c r="L47" s="35">
        <f>VLOOKUP($B47,'Base Data'!$A$10:$AF$215,25,0)</f>
        <v>-165</v>
      </c>
      <c r="M47" s="35">
        <f>VLOOKUP($B47,'Base Data'!$A$10:$AF$215,26,0)</f>
        <v>741</v>
      </c>
      <c r="N47" s="41">
        <f>VLOOKUP($B47,'Base Data'!$A$10:$AF$215,27,0)</f>
        <v>0</v>
      </c>
      <c r="O47" s="35"/>
      <c r="P47" s="46">
        <f>I47</f>
        <v>-100.39350780460474</v>
      </c>
      <c r="Q47" s="35">
        <f>VLOOKUP($B47,'Base Data'!$A$10:$AF$215,32,0)</f>
        <v>-89.671535844992377</v>
      </c>
      <c r="R47" s="50">
        <f>P47-Q47</f>
        <v>-10.721971959612361</v>
      </c>
    </row>
    <row r="48" spans="1:18" ht="12.75" customHeight="1" x14ac:dyDescent="0.2">
      <c r="A48" s="69"/>
      <c r="B48" s="56"/>
      <c r="C48" s="35"/>
      <c r="D48" s="35"/>
      <c r="E48" s="35"/>
      <c r="F48" s="35"/>
      <c r="G48" s="35"/>
      <c r="H48" s="35"/>
      <c r="I48" s="41"/>
      <c r="J48" s="35"/>
      <c r="K48" s="45"/>
      <c r="L48" s="35"/>
      <c r="M48" s="35"/>
      <c r="N48" s="41"/>
      <c r="O48" s="35"/>
      <c r="P48" s="51"/>
      <c r="Q48" s="38"/>
      <c r="R48" s="52"/>
    </row>
    <row r="49" spans="1:18" ht="12" customHeight="1" x14ac:dyDescent="0.2">
      <c r="A49" s="69">
        <v>36791</v>
      </c>
      <c r="B49" s="56">
        <f>A52-3</f>
        <v>36788</v>
      </c>
      <c r="C49" s="35">
        <f>VLOOKUP($B49,'Base Data'!$A$10:$AF$215,5,0)</f>
        <v>4379.2700000000004</v>
      </c>
      <c r="D49" s="35">
        <f>VLOOKUP($B49,'Base Data'!$A$10:$AF$215,6,0)</f>
        <v>4405.8419999999996</v>
      </c>
      <c r="E49" s="35">
        <f>VLOOKUP($B49,'Base Data'!$A$10:$AF$215,7,0)</f>
        <v>26.571999999999207</v>
      </c>
      <c r="F49" s="35">
        <f>VLOOKUP($B49,'Base Data'!$A$10:$AF$215,23,0)</f>
        <v>-17.311711282522651</v>
      </c>
      <c r="G49" s="35">
        <f t="shared" si="4"/>
        <v>43.883711282521858</v>
      </c>
      <c r="H49" s="35">
        <f>VLOOKUP($B49,'Base Data'!$A$10:$AF$215,4,0)</f>
        <v>124.20346093450752</v>
      </c>
      <c r="I49" s="41">
        <f t="shared" si="5"/>
        <v>-80.31974965198566</v>
      </c>
      <c r="J49" s="35"/>
      <c r="K49" s="45">
        <f>VLOOKUP($B49,'Base Data'!$A$10:$AF$215,12,0)</f>
        <v>198.71599999999998</v>
      </c>
      <c r="L49" s="35">
        <f>VLOOKUP($B49,'Base Data'!$A$10:$AF$215,25,0)</f>
        <v>-219</v>
      </c>
      <c r="M49" s="35">
        <f>VLOOKUP($B49,'Base Data'!$A$10:$AF$215,26,0)</f>
        <v>466</v>
      </c>
      <c r="N49" s="41">
        <f>VLOOKUP($B49,'Base Data'!$A$10:$AF$215,27,0)</f>
        <v>0</v>
      </c>
      <c r="O49" s="35"/>
      <c r="P49" s="46">
        <f>I49</f>
        <v>-80.31974965198566</v>
      </c>
      <c r="Q49" s="35">
        <f>VLOOKUP($B49,'Base Data'!$A$10:$AF$215,32,0)</f>
        <v>-54.469687396779989</v>
      </c>
      <c r="R49" s="50">
        <f>P49-Q49</f>
        <v>-25.850062255205671</v>
      </c>
    </row>
    <row r="50" spans="1:18" ht="12.75" customHeight="1" x14ac:dyDescent="0.2">
      <c r="A50" s="69">
        <v>36791</v>
      </c>
      <c r="B50" s="56">
        <f>A52-2</f>
        <v>36789</v>
      </c>
      <c r="C50" s="35">
        <f>VLOOKUP($B50,'Base Data'!$A$10:$AF$215,5,0)</f>
        <v>4405.8419999999996</v>
      </c>
      <c r="D50" s="35">
        <f>VLOOKUP($B50,'Base Data'!$A$10:$AF$215,6,0)</f>
        <v>4514.174</v>
      </c>
      <c r="E50" s="35">
        <f>VLOOKUP($B50,'Base Data'!$A$10:$AF$215,7,0)</f>
        <v>108.33200000000033</v>
      </c>
      <c r="F50" s="35">
        <f>VLOOKUP($B50,'Base Data'!$A$10:$AF$215,23,0)</f>
        <v>-48.821766594630617</v>
      </c>
      <c r="G50" s="35">
        <f t="shared" si="4"/>
        <v>157.15376659463095</v>
      </c>
      <c r="H50" s="35">
        <f>VLOOKUP($B50,'Base Data'!$A$10:$AF$215,4,0)</f>
        <v>180.80251543949987</v>
      </c>
      <c r="I50" s="41">
        <f t="shared" si="5"/>
        <v>-23.648748844868919</v>
      </c>
      <c r="J50" s="35"/>
      <c r="K50" s="45">
        <f>VLOOKUP($B50,'Base Data'!$A$10:$AF$215,12,0)</f>
        <v>208.84700000000001</v>
      </c>
      <c r="L50" s="35">
        <f>VLOOKUP($B50,'Base Data'!$A$10:$AF$215,25,0)</f>
        <v>-305</v>
      </c>
      <c r="M50" s="35">
        <f>VLOOKUP($B50,'Base Data'!$A$10:$AF$215,26,0)</f>
        <v>380</v>
      </c>
      <c r="N50" s="41">
        <f>VLOOKUP($B50,'Base Data'!$A$10:$AF$215,27,0)</f>
        <v>0</v>
      </c>
      <c r="O50" s="35"/>
      <c r="P50" s="46">
        <f>I50</f>
        <v>-23.648748844868919</v>
      </c>
      <c r="Q50" s="35">
        <f>VLOOKUP($B50,'Base Data'!$A$10:$AF$215,32,0)</f>
        <v>1.2388933528558823</v>
      </c>
      <c r="R50" s="50">
        <f>P50-Q50</f>
        <v>-24.887642197724801</v>
      </c>
    </row>
    <row r="51" spans="1:18" ht="12.75" customHeight="1" x14ac:dyDescent="0.2">
      <c r="A51" s="69">
        <v>36791</v>
      </c>
      <c r="B51" s="56">
        <f>A52-1</f>
        <v>36790</v>
      </c>
      <c r="C51" s="35">
        <f>VLOOKUP($B51,'Base Data'!$A$10:$AF$215,5,0)</f>
        <v>4514.174</v>
      </c>
      <c r="D51" s="35">
        <f>VLOOKUP($B51,'Base Data'!$A$10:$AF$215,6,0)</f>
        <v>4695.0680000000002</v>
      </c>
      <c r="E51" s="35">
        <f>VLOOKUP($B51,'Base Data'!$A$10:$AF$215,7,0)</f>
        <v>180.89400000000023</v>
      </c>
      <c r="F51" s="35">
        <f>VLOOKUP($B51,'Base Data'!$A$10:$AF$215,23,0)</f>
        <v>-75.315200012415303</v>
      </c>
      <c r="G51" s="35">
        <f t="shared" si="4"/>
        <v>256.20920001241552</v>
      </c>
      <c r="H51" s="35">
        <f>VLOOKUP($B51,'Base Data'!$A$10:$AF$215,4,0)</f>
        <v>288.92655864934795</v>
      </c>
      <c r="I51" s="41">
        <f t="shared" si="5"/>
        <v>-32.717358636932431</v>
      </c>
      <c r="J51" s="35"/>
      <c r="K51" s="45">
        <f>VLOOKUP($B51,'Base Data'!$A$10:$AF$215,12,0)</f>
        <v>182.94200000000001</v>
      </c>
      <c r="L51" s="35">
        <f>VLOOKUP($B51,'Base Data'!$A$10:$AF$215,25,0)</f>
        <v>-257</v>
      </c>
      <c r="M51" s="35">
        <f>VLOOKUP($B51,'Base Data'!$A$10:$AF$215,26,0)</f>
        <v>428</v>
      </c>
      <c r="N51" s="41">
        <f>VLOOKUP($B51,'Base Data'!$A$10:$AF$215,27,0)</f>
        <v>0</v>
      </c>
      <c r="O51" s="35"/>
      <c r="P51" s="46">
        <f>I51</f>
        <v>-32.717358636932431</v>
      </c>
      <c r="Q51" s="35">
        <f>VLOOKUP($B51,'Base Data'!$A$10:$AF$215,32,0)</f>
        <v>16.608832436925013</v>
      </c>
      <c r="R51" s="50">
        <f>P51-Q51</f>
        <v>-49.326191073857444</v>
      </c>
    </row>
    <row r="52" spans="1:18" ht="12.75" customHeight="1" x14ac:dyDescent="0.2">
      <c r="A52" s="69">
        <v>36791</v>
      </c>
      <c r="B52" s="56">
        <f>A52</f>
        <v>36791</v>
      </c>
      <c r="C52" s="35">
        <f>VLOOKUP($B52,'Base Data'!$A$10:$AF$215,5,0)</f>
        <v>4695.0680000000002</v>
      </c>
      <c r="D52" s="35">
        <f>VLOOKUP($B52,'Base Data'!$A$10:$AF$215,6,0)</f>
        <v>4560.1639999999998</v>
      </c>
      <c r="E52" s="35">
        <f>VLOOKUP($B52,'Base Data'!$A$10:$AF$215,7,0)</f>
        <v>-134.90400000000045</v>
      </c>
      <c r="F52" s="35">
        <f>VLOOKUP($B52,'Base Data'!$A$10:$AF$215,23,0)</f>
        <v>-44.748967574344427</v>
      </c>
      <c r="G52" s="35">
        <f t="shared" si="4"/>
        <v>-90.155032425656032</v>
      </c>
      <c r="H52" s="35">
        <f>VLOOKUP($B52,'Base Data'!$A$10:$AF$215,4,0)</f>
        <v>-76.589591602728859</v>
      </c>
      <c r="I52" s="41">
        <f t="shared" si="5"/>
        <v>-13.565440822927172</v>
      </c>
      <c r="J52" s="35"/>
      <c r="K52" s="45">
        <f>VLOOKUP($B52,'Base Data'!$A$10:$AF$215,12,0)</f>
        <v>179.15800000000002</v>
      </c>
      <c r="L52" s="35">
        <f>VLOOKUP($B52,'Base Data'!$A$10:$AF$215,25,0)</f>
        <v>-88</v>
      </c>
      <c r="M52" s="35">
        <f>VLOOKUP($B52,'Base Data'!$A$10:$AF$215,26,0)</f>
        <v>601</v>
      </c>
      <c r="N52" s="41">
        <f>VLOOKUP($B52,'Base Data'!$A$10:$AF$215,27,0)</f>
        <v>0</v>
      </c>
      <c r="O52" s="35"/>
      <c r="P52" s="46">
        <f>I52</f>
        <v>-13.565440822927172</v>
      </c>
      <c r="Q52" s="35">
        <f>VLOOKUP($B52,'Base Data'!$A$10:$AF$215,32,0)</f>
        <v>2.9761997083296592</v>
      </c>
      <c r="R52" s="50">
        <f>P52-Q52</f>
        <v>-16.541640531256832</v>
      </c>
    </row>
    <row r="53" spans="1:18" ht="12.75" customHeight="1" x14ac:dyDescent="0.2">
      <c r="A53" s="69"/>
      <c r="B53" s="56"/>
      <c r="C53" s="35"/>
      <c r="D53" s="35"/>
      <c r="E53" s="35"/>
      <c r="F53" s="35"/>
      <c r="G53" s="35"/>
      <c r="H53" s="35"/>
      <c r="I53" s="41"/>
      <c r="J53" s="35"/>
      <c r="K53" s="45"/>
      <c r="L53" s="35"/>
      <c r="M53" s="35"/>
      <c r="N53" s="41"/>
      <c r="O53" s="35"/>
      <c r="P53" s="51"/>
      <c r="Q53" s="38"/>
      <c r="R53" s="52"/>
    </row>
    <row r="54" spans="1:18" ht="12.75" customHeight="1" x14ac:dyDescent="0.2">
      <c r="A54" s="69">
        <v>36792</v>
      </c>
      <c r="B54" s="56">
        <f>A57-3</f>
        <v>36789</v>
      </c>
      <c r="C54" s="35">
        <f>VLOOKUP($B54,'Base Data'!$A$10:$AF$215,5,0)</f>
        <v>4405.8419999999996</v>
      </c>
      <c r="D54" s="35">
        <f>VLOOKUP($B54,'Base Data'!$A$10:$AF$215,6,0)</f>
        <v>4514.174</v>
      </c>
      <c r="E54" s="35">
        <f>VLOOKUP($B54,'Base Data'!$A$10:$AF$215,7,0)</f>
        <v>108.33200000000033</v>
      </c>
      <c r="F54" s="35">
        <f>VLOOKUP($B54,'Base Data'!$A$10:$AF$215,23,0)</f>
        <v>-48.821766594630617</v>
      </c>
      <c r="G54" s="35">
        <f t="shared" si="4"/>
        <v>157.15376659463095</v>
      </c>
      <c r="H54" s="35">
        <f>VLOOKUP($B54,'Base Data'!$A$10:$AF$215,4,0)</f>
        <v>180.80251543949987</v>
      </c>
      <c r="I54" s="41">
        <f t="shared" si="5"/>
        <v>-23.648748844868919</v>
      </c>
      <c r="J54" s="35"/>
      <c r="K54" s="45">
        <f>VLOOKUP($B54,'Base Data'!$A$10:$AF$215,12,0)</f>
        <v>208.84700000000001</v>
      </c>
      <c r="L54" s="35">
        <f>VLOOKUP($B54,'Base Data'!$A$10:$AF$215,25,0)</f>
        <v>-305</v>
      </c>
      <c r="M54" s="35">
        <f>VLOOKUP($B54,'Base Data'!$A$10:$AF$215,26,0)</f>
        <v>380</v>
      </c>
      <c r="N54" s="41">
        <f>VLOOKUP($B54,'Base Data'!$A$10:$AF$215,27,0)</f>
        <v>0</v>
      </c>
      <c r="O54" s="35"/>
      <c r="P54" s="46">
        <f>I54</f>
        <v>-23.648748844868919</v>
      </c>
      <c r="Q54" s="35">
        <f>VLOOKUP($B54,'Base Data'!$A$10:$AF$215,32,0)</f>
        <v>1.2388933528558823</v>
      </c>
      <c r="R54" s="50">
        <f>P54-Q54</f>
        <v>-24.887642197724801</v>
      </c>
    </row>
    <row r="55" spans="1:18" ht="12.75" customHeight="1" x14ac:dyDescent="0.2">
      <c r="A55" s="69">
        <v>36792</v>
      </c>
      <c r="B55" s="56">
        <f>A57-2</f>
        <v>36790</v>
      </c>
      <c r="C55" s="35">
        <f>VLOOKUP($B55,'Base Data'!$A$10:$AF$215,5,0)</f>
        <v>4514.174</v>
      </c>
      <c r="D55" s="35">
        <f>VLOOKUP($B55,'Base Data'!$A$10:$AF$215,6,0)</f>
        <v>4695.0680000000002</v>
      </c>
      <c r="E55" s="35">
        <f>VLOOKUP($B55,'Base Data'!$A$10:$AF$215,7,0)</f>
        <v>180.89400000000023</v>
      </c>
      <c r="F55" s="35">
        <f>VLOOKUP($B55,'Base Data'!$A$10:$AF$215,23,0)</f>
        <v>-75.315200012415303</v>
      </c>
      <c r="G55" s="35">
        <f t="shared" si="4"/>
        <v>256.20920001241552</v>
      </c>
      <c r="H55" s="35">
        <f>VLOOKUP($B55,'Base Data'!$A$10:$AF$215,4,0)</f>
        <v>288.92655864934795</v>
      </c>
      <c r="I55" s="41">
        <f t="shared" si="5"/>
        <v>-32.717358636932431</v>
      </c>
      <c r="J55" s="35"/>
      <c r="K55" s="45">
        <f>VLOOKUP($B55,'Base Data'!$A$10:$AF$215,12,0)</f>
        <v>182.94200000000001</v>
      </c>
      <c r="L55" s="35">
        <f>VLOOKUP($B55,'Base Data'!$A$10:$AF$215,25,0)</f>
        <v>-257</v>
      </c>
      <c r="M55" s="35">
        <f>VLOOKUP($B55,'Base Data'!$A$10:$AF$215,26,0)</f>
        <v>428</v>
      </c>
      <c r="N55" s="41">
        <f>VLOOKUP($B55,'Base Data'!$A$10:$AF$215,27,0)</f>
        <v>0</v>
      </c>
      <c r="O55" s="35"/>
      <c r="P55" s="46">
        <f>I55</f>
        <v>-32.717358636932431</v>
      </c>
      <c r="Q55" s="35">
        <f>VLOOKUP($B55,'Base Data'!$A$10:$AF$215,32,0)</f>
        <v>16.608832436925013</v>
      </c>
      <c r="R55" s="50">
        <f>P55-Q55</f>
        <v>-49.326191073857444</v>
      </c>
    </row>
    <row r="56" spans="1:18" ht="12.75" customHeight="1" x14ac:dyDescent="0.2">
      <c r="A56" s="69">
        <v>36792</v>
      </c>
      <c r="B56" s="56">
        <f>A57-1</f>
        <v>36791</v>
      </c>
      <c r="C56" s="35">
        <f>VLOOKUP($B56,'Base Data'!$A$10:$AF$215,5,0)</f>
        <v>4695.0680000000002</v>
      </c>
      <c r="D56" s="35">
        <f>VLOOKUP($B56,'Base Data'!$A$10:$AF$215,6,0)</f>
        <v>4560.1639999999998</v>
      </c>
      <c r="E56" s="35">
        <f>VLOOKUP($B56,'Base Data'!$A$10:$AF$215,7,0)</f>
        <v>-134.90400000000045</v>
      </c>
      <c r="F56" s="35">
        <f>VLOOKUP($B56,'Base Data'!$A$10:$AF$215,23,0)</f>
        <v>-44.748967574344427</v>
      </c>
      <c r="G56" s="35">
        <f t="shared" si="4"/>
        <v>-90.155032425656032</v>
      </c>
      <c r="H56" s="35">
        <f>VLOOKUP($B56,'Base Data'!$A$10:$AF$215,4,0)</f>
        <v>-76.589591602728859</v>
      </c>
      <c r="I56" s="41">
        <f t="shared" si="5"/>
        <v>-13.565440822927172</v>
      </c>
      <c r="J56" s="15"/>
      <c r="K56" s="45">
        <f>VLOOKUP($B56,'Base Data'!$A$10:$AF$215,12,0)</f>
        <v>179.15800000000002</v>
      </c>
      <c r="L56" s="35">
        <f>VLOOKUP($B56,'Base Data'!$A$10:$AF$215,25,0)</f>
        <v>-88</v>
      </c>
      <c r="M56" s="35">
        <f>VLOOKUP($B56,'Base Data'!$A$10:$AF$215,26,0)</f>
        <v>601</v>
      </c>
      <c r="N56" s="41">
        <f>VLOOKUP($B56,'Base Data'!$A$10:$AF$215,27,0)</f>
        <v>0</v>
      </c>
      <c r="O56" s="15"/>
      <c r="P56" s="46">
        <f>I56</f>
        <v>-13.565440822927172</v>
      </c>
      <c r="Q56" s="35">
        <f>VLOOKUP($B56,'Base Data'!$A$10:$AF$215,32,0)</f>
        <v>2.9761997083296592</v>
      </c>
      <c r="R56" s="50">
        <f>P56-Q56</f>
        <v>-16.541640531256832</v>
      </c>
    </row>
    <row r="57" spans="1:18" x14ac:dyDescent="0.2">
      <c r="A57" s="69">
        <v>36792</v>
      </c>
      <c r="B57" s="56">
        <f>A57</f>
        <v>36792</v>
      </c>
      <c r="C57" s="35">
        <f>VLOOKUP($B57,'Base Data'!$A$10:$AF$215,5,0)</f>
        <v>4560.1639999999998</v>
      </c>
      <c r="D57" s="35">
        <f>VLOOKUP($B57,'Base Data'!$A$10:$AF$215,6,0)</f>
        <v>4466.1400000000003</v>
      </c>
      <c r="E57" s="35">
        <f>VLOOKUP($B57,'Base Data'!$A$10:$AF$215,7,0)</f>
        <v>-94.023999999999432</v>
      </c>
      <c r="F57" s="35">
        <f>VLOOKUP($B57,'Base Data'!$A$10:$AF$215,23,0)</f>
        <v>9.9346781591445392</v>
      </c>
      <c r="G57" s="35">
        <f t="shared" si="4"/>
        <v>-103.95867815914397</v>
      </c>
      <c r="H57" s="35">
        <f>VLOOKUP($B57,'Base Data'!$A$10:$AF$215,4,0)</f>
        <v>-107.79016038263266</v>
      </c>
      <c r="I57" s="41">
        <f t="shared" si="5"/>
        <v>3.8314822234886918</v>
      </c>
      <c r="J57" s="15"/>
      <c r="K57" s="45">
        <f>VLOOKUP($B57,'Base Data'!$A$10:$AF$215,12,0)</f>
        <v>85.584999999999994</v>
      </c>
      <c r="L57" s="35">
        <f>VLOOKUP($B57,'Base Data'!$A$10:$AF$215,25,0)</f>
        <v>81</v>
      </c>
      <c r="M57" s="35">
        <f>VLOOKUP($B57,'Base Data'!$A$10:$AF$215,26,0)</f>
        <v>765</v>
      </c>
      <c r="N57" s="41">
        <f>VLOOKUP($B57,'Base Data'!$A$10:$AF$215,27,0)</f>
        <v>0</v>
      </c>
      <c r="O57" s="15"/>
      <c r="P57" s="46">
        <f>I57</f>
        <v>3.8314822234886918</v>
      </c>
      <c r="Q57" s="35">
        <f>VLOOKUP($B57,'Base Data'!$A$10:$AF$215,32,0)</f>
        <v>-12.232474169646991</v>
      </c>
      <c r="R57" s="50">
        <f>P57-Q57</f>
        <v>16.063956393135683</v>
      </c>
    </row>
    <row r="58" spans="1:18" x14ac:dyDescent="0.2">
      <c r="A58" s="70"/>
      <c r="B58" s="58"/>
      <c r="C58" s="15"/>
      <c r="D58" s="15"/>
      <c r="E58" s="15"/>
      <c r="F58" s="15"/>
      <c r="G58" s="15"/>
      <c r="H58" s="15"/>
      <c r="I58" s="50"/>
      <c r="J58" s="15"/>
      <c r="K58" s="46"/>
      <c r="L58" s="37"/>
      <c r="M58" s="35"/>
      <c r="N58" s="41"/>
      <c r="O58" s="15"/>
      <c r="P58" s="51"/>
      <c r="Q58" s="38"/>
      <c r="R58" s="52"/>
    </row>
    <row r="59" spans="1:18" x14ac:dyDescent="0.2">
      <c r="A59" s="70">
        <v>36798</v>
      </c>
      <c r="B59" s="56">
        <f>A62-3</f>
        <v>36795</v>
      </c>
      <c r="C59" s="35">
        <f>VLOOKUP($B59,'Base Data'!$A$10:$AF$215,5,0)</f>
        <v>4064.4940000000001</v>
      </c>
      <c r="D59" s="35">
        <f>VLOOKUP($B59,'Base Data'!$A$10:$AF$215,6,0)</f>
        <v>4118.66</v>
      </c>
      <c r="E59" s="35">
        <f>VLOOKUP($B59,'Base Data'!$A$10:$AF$215,7,0)</f>
        <v>54.165999999999713</v>
      </c>
      <c r="F59" s="35">
        <f>VLOOKUP($B59,'Base Data'!$A$10:$AF$215,23,0)</f>
        <v>-46.981945944412104</v>
      </c>
      <c r="G59" s="35">
        <f>E59-F59</f>
        <v>101.14794594441182</v>
      </c>
      <c r="H59" s="35">
        <f>VLOOKUP($B59,'Base Data'!$A$10:$AF$215,4,0)</f>
        <v>79.660036446168206</v>
      </c>
      <c r="I59" s="41">
        <f>G59-H59</f>
        <v>21.48790949824361</v>
      </c>
      <c r="J59" s="35"/>
      <c r="K59" s="45">
        <f>VLOOKUP($B59,'Base Data'!$A$10:$AF$215,12,0)</f>
        <v>255.90099999999995</v>
      </c>
      <c r="L59" s="35">
        <f>VLOOKUP($B59,'Base Data'!$A$10:$AF$215,25,0)</f>
        <v>-168</v>
      </c>
      <c r="M59" s="35">
        <f>VLOOKUP($B59,'Base Data'!$A$10:$AF$215,26,0)</f>
        <v>501</v>
      </c>
      <c r="N59" s="41">
        <f>VLOOKUP($B59,'Base Data'!$A$10:$AF$215,27,0)</f>
        <v>0</v>
      </c>
      <c r="O59" s="35"/>
      <c r="P59" s="46">
        <f>I59</f>
        <v>21.48790949824361</v>
      </c>
      <c r="Q59" s="35">
        <f>VLOOKUP($B59,'Base Data'!$A$10:$AF$215,32,0)</f>
        <v>44.88846169949818</v>
      </c>
      <c r="R59" s="50">
        <f>P59-Q59</f>
        <v>-23.40055220125457</v>
      </c>
    </row>
    <row r="60" spans="1:18" x14ac:dyDescent="0.2">
      <c r="A60" s="70">
        <v>36798</v>
      </c>
      <c r="B60" s="56">
        <f>A62-2</f>
        <v>36796</v>
      </c>
      <c r="C60" s="35">
        <f>VLOOKUP($B60,'Base Data'!$A$10:$AF$215,5,0)</f>
        <v>4118.66</v>
      </c>
      <c r="D60" s="35">
        <f>VLOOKUP($B60,'Base Data'!$A$10:$AF$215,6,0)</f>
        <v>4252.5420000000004</v>
      </c>
      <c r="E60" s="35">
        <f>VLOOKUP($B60,'Base Data'!$A$10:$AF$215,7,0)</f>
        <v>133.88200000000052</v>
      </c>
      <c r="F60" s="35">
        <f>VLOOKUP($B60,'Base Data'!$A$10:$AF$215,23,0)</f>
        <v>-53.354003965605756</v>
      </c>
      <c r="G60" s="35">
        <f>E60-F60</f>
        <v>187.23600396560627</v>
      </c>
      <c r="H60" s="35">
        <f>VLOOKUP($B60,'Base Data'!$A$10:$AF$215,4,0)</f>
        <v>224.40232234222933</v>
      </c>
      <c r="I60" s="41">
        <f>G60-H60</f>
        <v>-37.166318376623053</v>
      </c>
      <c r="J60" s="35"/>
      <c r="K60" s="45">
        <f>VLOOKUP($B60,'Base Data'!$A$10:$AF$215,12,0)</f>
        <v>163.69400000000002</v>
      </c>
      <c r="L60" s="35">
        <f>VLOOKUP($B60,'Base Data'!$A$10:$AF$215,25,0)</f>
        <v>-186</v>
      </c>
      <c r="M60" s="35">
        <f>VLOOKUP($B60,'Base Data'!$A$10:$AF$215,26,0)</f>
        <v>483</v>
      </c>
      <c r="N60" s="41">
        <f>VLOOKUP($B60,'Base Data'!$A$10:$AF$215,27,0)</f>
        <v>0</v>
      </c>
      <c r="O60" s="35"/>
      <c r="P60" s="46">
        <f>I60</f>
        <v>-37.166318376623053</v>
      </c>
      <c r="Q60" s="35">
        <f>VLOOKUP($B60,'Base Data'!$A$10:$AF$215,32,0)</f>
        <v>9.8748024208478569</v>
      </c>
      <c r="R60" s="50">
        <f>P60-Q60</f>
        <v>-47.04112079747091</v>
      </c>
    </row>
    <row r="61" spans="1:18" x14ac:dyDescent="0.2">
      <c r="A61" s="70">
        <v>36798</v>
      </c>
      <c r="B61" s="56">
        <f>A62-1</f>
        <v>36797</v>
      </c>
      <c r="C61" s="35">
        <f>VLOOKUP($B61,'Base Data'!$A$10:$AF$215,5,0)</f>
        <v>4252.5420000000004</v>
      </c>
      <c r="D61" s="35">
        <f>VLOOKUP($B61,'Base Data'!$A$10:$AF$215,6,0)</f>
        <v>4441.6120000000001</v>
      </c>
      <c r="E61" s="35">
        <f>VLOOKUP($B61,'Base Data'!$A$10:$AF$215,7,0)</f>
        <v>189.06999999999971</v>
      </c>
      <c r="F61" s="35">
        <f>VLOOKUP($B61,'Base Data'!$A$10:$AF$215,23,0)</f>
        <v>-7.219214736789354</v>
      </c>
      <c r="G61" s="35">
        <f>E61-F61</f>
        <v>196.28921473678906</v>
      </c>
      <c r="H61" s="35">
        <f>VLOOKUP($B61,'Base Data'!$A$10:$AF$215,4,0)</f>
        <v>387.48896070714306</v>
      </c>
      <c r="I61" s="41">
        <f>G61-H61</f>
        <v>-191.199745970354</v>
      </c>
      <c r="J61" s="35"/>
      <c r="K61" s="45">
        <f>VLOOKUP($B61,'Base Data'!$A$10:$AF$215,12,0)</f>
        <v>198.40600000000001</v>
      </c>
      <c r="L61" s="35">
        <f>VLOOKUP($B61,'Base Data'!$A$10:$AF$215,25,0)</f>
        <v>-186</v>
      </c>
      <c r="M61" s="35">
        <f>VLOOKUP($B61,'Base Data'!$A$10:$AF$215,26,0)</f>
        <v>473</v>
      </c>
      <c r="N61" s="41">
        <f>VLOOKUP($B61,'Base Data'!$A$10:$AF$215,27,0)</f>
        <v>0</v>
      </c>
      <c r="O61" s="35"/>
      <c r="P61" s="46">
        <f>I61</f>
        <v>-191.199745970354</v>
      </c>
      <c r="Q61" s="35">
        <f>VLOOKUP($B61,'Base Data'!$A$10:$AF$215,32,0)</f>
        <v>-44.656092222045288</v>
      </c>
      <c r="R61" s="50">
        <f>P61-Q61</f>
        <v>-146.54365374830871</v>
      </c>
    </row>
    <row r="62" spans="1:18" x14ac:dyDescent="0.2">
      <c r="A62" s="71">
        <v>36798</v>
      </c>
      <c r="B62" s="57">
        <f>A62</f>
        <v>36798</v>
      </c>
      <c r="C62" s="42">
        <f>VLOOKUP($B62,'Base Data'!$A$10:$AF$215,5,0)</f>
        <v>4441.6120000000001</v>
      </c>
      <c r="D62" s="42">
        <f>VLOOKUP($B62,'Base Data'!$A$10:$AF$215,6,0)</f>
        <v>4326.1260000000002</v>
      </c>
      <c r="E62" s="42">
        <f>VLOOKUP($B62,'Base Data'!$A$10:$AF$215,7,0)</f>
        <v>-115.48599999999988</v>
      </c>
      <c r="F62" s="42">
        <f>VLOOKUP($B62,'Base Data'!$A$10:$AF$215,23,0)</f>
        <v>-48.096317786127116</v>
      </c>
      <c r="G62" s="42">
        <f>E62-F62</f>
        <v>-67.38968221387276</v>
      </c>
      <c r="H62" s="42">
        <f>VLOOKUP($B62,'Base Data'!$A$10:$AF$215,4,0)</f>
        <v>-64.378856782800995</v>
      </c>
      <c r="I62" s="43">
        <f>G62-H62</f>
        <v>-3.0108254310717655</v>
      </c>
      <c r="J62" s="35"/>
      <c r="K62" s="47">
        <f>VLOOKUP($B62,'Base Data'!$A$10:$AF$215,12,0)</f>
        <v>46.025000000000006</v>
      </c>
      <c r="L62" s="42">
        <f>VLOOKUP($B62,'Base Data'!$A$10:$AF$215,25,0)</f>
        <v>-184</v>
      </c>
      <c r="M62" s="42">
        <f>VLOOKUP($B62,'Base Data'!$A$10:$AF$215,26,0)</f>
        <v>489</v>
      </c>
      <c r="N62" s="43">
        <f>VLOOKUP($B62,'Base Data'!$A$10:$AF$215,27,0)</f>
        <v>0</v>
      </c>
      <c r="O62" s="35"/>
      <c r="P62" s="53">
        <f>I62</f>
        <v>-3.0108254310717655</v>
      </c>
      <c r="Q62" s="42">
        <f>VLOOKUP($B62,'Base Data'!$A$10:$AF$215,32,0)</f>
        <v>18.331877313629377</v>
      </c>
      <c r="R62" s="54">
        <f>P62-Q62</f>
        <v>-21.342702744701143</v>
      </c>
    </row>
    <row r="63" spans="1:18" x14ac:dyDescent="0.2">
      <c r="A63" s="58"/>
      <c r="B63" s="5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8" x14ac:dyDescent="0.2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3:15" x14ac:dyDescent="0.2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3:15" x14ac:dyDescent="0.2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3:15" x14ac:dyDescent="0.2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3:15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3:15" x14ac:dyDescent="0.2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3:15" x14ac:dyDescent="0.2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3:15" x14ac:dyDescent="0.2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3:15" x14ac:dyDescent="0.2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3:15" x14ac:dyDescent="0.2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3:15" x14ac:dyDescent="0.2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3:15" x14ac:dyDescent="0.2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3:15" x14ac:dyDescent="0.2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3:15" x14ac:dyDescent="0.2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3:15" x14ac:dyDescent="0.2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3:15" x14ac:dyDescent="0.2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3:15" x14ac:dyDescent="0.2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3:15" x14ac:dyDescent="0.2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3:15" x14ac:dyDescent="0.2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3:15" x14ac:dyDescent="0.2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3:15" x14ac:dyDescent="0.2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3:15" x14ac:dyDescent="0.2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3:15" x14ac:dyDescent="0.2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3:15" x14ac:dyDescent="0.2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3:15" x14ac:dyDescent="0.2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3:15" x14ac:dyDescent="0.2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3:15" x14ac:dyDescent="0.2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3:15" x14ac:dyDescent="0.2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3:15" x14ac:dyDescent="0.2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3:15" x14ac:dyDescent="0.2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3:15" x14ac:dyDescent="0.2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3:15" x14ac:dyDescent="0.2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3:15" x14ac:dyDescent="0.2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3:15" x14ac:dyDescent="0.2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3:15" x14ac:dyDescent="0.2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3:15" x14ac:dyDescent="0.2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3:15" x14ac:dyDescent="0.2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3:15" x14ac:dyDescent="0.2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3:15" x14ac:dyDescent="0.2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3:15" x14ac:dyDescent="0.2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3:15" x14ac:dyDescent="0.2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3:15" x14ac:dyDescent="0.2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3:15" x14ac:dyDescent="0.2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3:15" x14ac:dyDescent="0.2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3:15" x14ac:dyDescent="0.2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3:15" x14ac:dyDescent="0.2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3:15" x14ac:dyDescent="0.2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3:15" x14ac:dyDescent="0.2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3:15" x14ac:dyDescent="0.2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3:15" x14ac:dyDescent="0.2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3:15" x14ac:dyDescent="0.2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3:15" x14ac:dyDescent="0.2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3:15" x14ac:dyDescent="0.2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3:15" x14ac:dyDescent="0.2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3:15" x14ac:dyDescent="0.2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3:15" x14ac:dyDescent="0.2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3:15" x14ac:dyDescent="0.2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3:15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3:15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3:15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3:15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3:15" x14ac:dyDescent="0.2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3:15" x14ac:dyDescent="0.2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3:15" x14ac:dyDescent="0.2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3:15" x14ac:dyDescent="0.2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3:15" x14ac:dyDescent="0.2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spans="3:15" x14ac:dyDescent="0.2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3:15" x14ac:dyDescent="0.2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3:15" x14ac:dyDescent="0.2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3:15" x14ac:dyDescent="0.2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 spans="3:15" x14ac:dyDescent="0.2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3:15" x14ac:dyDescent="0.2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3:15" x14ac:dyDescent="0.2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 spans="3:15" x14ac:dyDescent="0.2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3:15" x14ac:dyDescent="0.2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3:15" x14ac:dyDescent="0.2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3:15" x14ac:dyDescent="0.2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3:15" x14ac:dyDescent="0.2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3:15" x14ac:dyDescent="0.2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3:15" x14ac:dyDescent="0.2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3:15" x14ac:dyDescent="0.2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3:15" x14ac:dyDescent="0.2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 spans="3:15" x14ac:dyDescent="0.2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 spans="3:15" x14ac:dyDescent="0.2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 spans="3:15" x14ac:dyDescent="0.2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 spans="3:15" x14ac:dyDescent="0.2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 spans="3:15" x14ac:dyDescent="0.2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 spans="3:15" x14ac:dyDescent="0.2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 spans="3:15" x14ac:dyDescent="0.2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 spans="3:15" x14ac:dyDescent="0.2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3:15" x14ac:dyDescent="0.2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3:15" x14ac:dyDescent="0.2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 spans="3:15" x14ac:dyDescent="0.2">
      <c r="C156" s="15"/>
      <c r="D156" s="15"/>
      <c r="E156" s="15"/>
      <c r="F156" s="15"/>
      <c r="G156" s="15"/>
      <c r="H156" s="15"/>
      <c r="I156" s="15"/>
      <c r="K156" s="15"/>
      <c r="L156" s="15"/>
      <c r="M156" s="15"/>
      <c r="N156" s="15"/>
    </row>
    <row r="157" spans="3:15" x14ac:dyDescent="0.2">
      <c r="C157" s="15"/>
      <c r="D157" s="15"/>
      <c r="E157" s="15"/>
      <c r="F157" s="15"/>
      <c r="G157" s="15"/>
      <c r="H157" s="15"/>
      <c r="I157" s="15"/>
      <c r="K157" s="15"/>
      <c r="L157" s="15"/>
      <c r="M157" s="15"/>
      <c r="N157" s="15"/>
    </row>
  </sheetData>
  <pageMargins left="0.75" right="0.25" top="1" bottom="0.75" header="0.5" footer="0.5"/>
  <pageSetup scale="77" fitToHeight="0" orientation="landscape" horizontalDpi="4294967292" verticalDpi="300" r:id="rId1"/>
  <headerFooter alignWithMargins="0">
    <oddHeader>&amp;L&amp;"Arial,Bold"&amp;12Appendix B&amp;C&amp;A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209"/>
  <sheetViews>
    <sheetView topLeftCell="A2" workbookViewId="0">
      <pane xSplit="1" ySplit="8" topLeftCell="F70" activePane="bottomRight" state="frozen"/>
      <selection activeCell="A2" sqref="A2"/>
      <selection pane="topRight" activeCell="B2" sqref="B2"/>
      <selection pane="bottomLeft" activeCell="A10" sqref="A10"/>
      <selection pane="bottomRight" activeCell="J72" sqref="J72"/>
    </sheetView>
  </sheetViews>
  <sheetFormatPr defaultRowHeight="12.75" x14ac:dyDescent="0.2"/>
  <cols>
    <col min="10" max="10" width="10" customWidth="1"/>
    <col min="11" max="11" width="10.140625" customWidth="1"/>
    <col min="12" max="12" width="9.7109375" customWidth="1"/>
    <col min="28" max="30" width="9.140625" style="33"/>
    <col min="33" max="34" width="9.140625" style="17"/>
  </cols>
  <sheetData>
    <row r="2" spans="1:34" x14ac:dyDescent="0.2">
      <c r="A2" t="s">
        <v>27</v>
      </c>
      <c r="AE2" s="33"/>
    </row>
    <row r="3" spans="1:34" x14ac:dyDescent="0.2">
      <c r="A3" t="s">
        <v>28</v>
      </c>
    </row>
    <row r="4" spans="1:34" x14ac:dyDescent="0.2">
      <c r="A4" t="s">
        <v>29</v>
      </c>
    </row>
    <row r="5" spans="1:34" x14ac:dyDescent="0.2">
      <c r="A5" t="s">
        <v>30</v>
      </c>
      <c r="N5" t="s">
        <v>31</v>
      </c>
    </row>
    <row r="6" spans="1:34" x14ac:dyDescent="0.2">
      <c r="A6" t="s">
        <v>32</v>
      </c>
      <c r="N6" t="s">
        <v>33</v>
      </c>
    </row>
    <row r="7" spans="1:34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</row>
    <row r="8" spans="1:34" x14ac:dyDescent="0.2">
      <c r="A8" t="s">
        <v>34</v>
      </c>
      <c r="N8" s="3" t="s">
        <v>35</v>
      </c>
      <c r="O8" s="4"/>
      <c r="P8" s="4"/>
      <c r="Q8" s="4"/>
      <c r="R8" s="5" t="s">
        <v>36</v>
      </c>
      <c r="S8" s="6"/>
      <c r="T8" s="6"/>
      <c r="U8" s="6"/>
    </row>
    <row r="9" spans="1:34" ht="77.25" thickBot="1" x14ac:dyDescent="0.25">
      <c r="A9" s="1" t="s">
        <v>37</v>
      </c>
      <c r="B9" s="1" t="s">
        <v>38</v>
      </c>
      <c r="C9" s="30" t="s">
        <v>39</v>
      </c>
      <c r="D9" s="1" t="s">
        <v>40</v>
      </c>
      <c r="E9" s="30" t="s">
        <v>41</v>
      </c>
      <c r="F9" s="30" t="s">
        <v>42</v>
      </c>
      <c r="G9" s="67" t="s">
        <v>43</v>
      </c>
      <c r="H9" s="30" t="s">
        <v>44</v>
      </c>
      <c r="I9" s="30" t="s">
        <v>45</v>
      </c>
      <c r="J9" s="66" t="s">
        <v>46</v>
      </c>
      <c r="K9" s="66" t="s">
        <v>47</v>
      </c>
      <c r="L9" s="1" t="s">
        <v>48</v>
      </c>
      <c r="M9" s="1" t="s">
        <v>49</v>
      </c>
      <c r="N9" s="31" t="s">
        <v>50</v>
      </c>
      <c r="O9" s="31" t="s">
        <v>51</v>
      </c>
      <c r="P9" s="31" t="s">
        <v>52</v>
      </c>
      <c r="Q9" s="1" t="s">
        <v>53</v>
      </c>
      <c r="R9" s="31" t="s">
        <v>50</v>
      </c>
      <c r="S9" s="31" t="s">
        <v>51</v>
      </c>
      <c r="T9" s="31" t="s">
        <v>52</v>
      </c>
      <c r="U9" s="1" t="s">
        <v>54</v>
      </c>
      <c r="V9" s="1" t="s">
        <v>55</v>
      </c>
      <c r="W9" s="1" t="s">
        <v>56</v>
      </c>
      <c r="X9" s="1" t="s">
        <v>57</v>
      </c>
      <c r="Y9" s="1" t="s">
        <v>58</v>
      </c>
      <c r="Z9" s="1" t="s">
        <v>59</v>
      </c>
      <c r="AA9" s="1" t="s">
        <v>60</v>
      </c>
      <c r="AB9" s="65" t="s">
        <v>61</v>
      </c>
      <c r="AC9" s="34" t="s">
        <v>62</v>
      </c>
      <c r="AD9" s="64" t="s">
        <v>63</v>
      </c>
      <c r="AE9" s="1" t="s">
        <v>64</v>
      </c>
      <c r="AF9" s="1" t="s">
        <v>65</v>
      </c>
      <c r="AG9" s="64" t="s">
        <v>66</v>
      </c>
      <c r="AH9" s="63" t="s">
        <v>67</v>
      </c>
    </row>
    <row r="10" spans="1:34" x14ac:dyDescent="0.2">
      <c r="A10" s="28">
        <v>36708</v>
      </c>
      <c r="B10" s="25">
        <f>AH10-AC10</f>
        <v>-16.103547026329238</v>
      </c>
      <c r="C10" s="15">
        <v>208.42617251201585</v>
      </c>
      <c r="D10" s="16">
        <f>C10+B10</f>
        <v>192.32262548568661</v>
      </c>
      <c r="E10" s="16">
        <v>4039.9659999999999</v>
      </c>
      <c r="F10" s="16">
        <v>4170.7820000000002</v>
      </c>
      <c r="G10" s="15">
        <f>(F10-E10)</f>
        <v>130.81600000000026</v>
      </c>
      <c r="H10" s="25">
        <v>331.37634073030114</v>
      </c>
      <c r="I10" s="25">
        <v>194.20299999999997</v>
      </c>
      <c r="J10" s="26">
        <v>105.959</v>
      </c>
      <c r="K10" s="25">
        <v>300.16199999999998</v>
      </c>
      <c r="L10" s="25">
        <f>K10-J10</f>
        <v>194.20299999999997</v>
      </c>
      <c r="M10" s="25">
        <f>I10-H10</f>
        <v>-137.17334073030116</v>
      </c>
      <c r="N10" s="16">
        <v>0</v>
      </c>
      <c r="O10" s="16">
        <v>0</v>
      </c>
      <c r="P10" s="16">
        <v>0</v>
      </c>
      <c r="Q10" s="15">
        <f>P10+O10+N10</f>
        <v>0</v>
      </c>
      <c r="R10" s="16">
        <v>48.868012490190885</v>
      </c>
      <c r="S10" s="16">
        <v>132.30889744377311</v>
      </c>
      <c r="T10" s="16">
        <v>5.9113710715804499</v>
      </c>
      <c r="U10" s="15">
        <f t="shared" ref="U10:U25" si="0">T10+S10+R10</f>
        <v>187.08828100554445</v>
      </c>
      <c r="V10" s="15">
        <f>Q10-U10</f>
        <v>-187.08828100554445</v>
      </c>
      <c r="W10" s="15">
        <f>V10-M10</f>
        <v>-49.914940275243282</v>
      </c>
      <c r="X10" s="15">
        <f t="shared" ref="X10:X41" si="1" xml:space="preserve"> (G10-W10) - D10</f>
        <v>-11.591685210443075</v>
      </c>
      <c r="Y10" s="15">
        <f>'Net Market Center Imbalances'!C10</f>
        <v>103</v>
      </c>
      <c r="Z10" s="15">
        <f>'Net Market Center Imbalances'!D10</f>
        <v>460</v>
      </c>
      <c r="AA10" s="15">
        <f>'Net Market Center Imbalances'!F10</f>
        <v>0</v>
      </c>
      <c r="AB10" s="33">
        <v>406.61888701459111</v>
      </c>
      <c r="AC10" s="33">
        <f>AD10*AE10*0.001</f>
        <v>425.69624217118997</v>
      </c>
      <c r="AD10" s="33">
        <v>418.58037578288099</v>
      </c>
      <c r="AE10" s="33">
        <v>1017</v>
      </c>
      <c r="AF10" s="33">
        <f>AC10-AB10</f>
        <v>19.077355156598856</v>
      </c>
      <c r="AG10" s="17">
        <v>402.74601292513347</v>
      </c>
      <c r="AH10" s="17">
        <f>AG10*AE10/1000</f>
        <v>409.59269514486073</v>
      </c>
    </row>
    <row r="11" spans="1:34" x14ac:dyDescent="0.2">
      <c r="A11" s="28">
        <v>36709</v>
      </c>
      <c r="B11" s="25">
        <f t="shared" ref="B11:B74" si="2">AH11-AC11</f>
        <v>-6.2335907266363506</v>
      </c>
      <c r="C11" s="15">
        <v>203.55463727815487</v>
      </c>
      <c r="D11" s="16">
        <f t="shared" ref="D11:D26" si="3">C11+B11</f>
        <v>197.32104655151852</v>
      </c>
      <c r="E11" s="16">
        <v>4170.7820000000002</v>
      </c>
      <c r="F11" s="16">
        <v>4216.7719999999999</v>
      </c>
      <c r="G11" s="15">
        <f t="shared" ref="G11:G26" si="4">(F11-E11)</f>
        <v>45.989999999999782</v>
      </c>
      <c r="H11" s="25">
        <v>331.58567128269647</v>
      </c>
      <c r="I11" s="25">
        <v>174.0963862745098</v>
      </c>
      <c r="J11" s="26">
        <v>115.009</v>
      </c>
      <c r="K11" s="25">
        <v>276.36599999999999</v>
      </c>
      <c r="L11" s="25">
        <f t="shared" ref="L11:L26" si="5">K11-J11</f>
        <v>161.35699999999997</v>
      </c>
      <c r="M11" s="25">
        <f t="shared" ref="M11:M40" si="6">I11-H11</f>
        <v>-157.48928500818667</v>
      </c>
      <c r="N11" s="16">
        <v>0</v>
      </c>
      <c r="O11" s="16">
        <v>0</v>
      </c>
      <c r="P11" s="16">
        <v>0</v>
      </c>
      <c r="Q11" s="15">
        <f t="shared" ref="Q11:Q26" si="7">P11+O11+N11</f>
        <v>0</v>
      </c>
      <c r="R11" s="16">
        <v>52.125830563506995</v>
      </c>
      <c r="S11" s="16">
        <v>146.92777971701969</v>
      </c>
      <c r="T11" s="16">
        <v>6.0965883700008181</v>
      </c>
      <c r="U11" s="15">
        <f t="shared" si="0"/>
        <v>205.1501986505275</v>
      </c>
      <c r="V11" s="15">
        <f t="shared" ref="V11:V26" si="8">Q11-U11</f>
        <v>-205.1501986505275</v>
      </c>
      <c r="W11" s="15">
        <f t="shared" ref="W11:W26" si="9">V11-M11</f>
        <v>-47.66091364234083</v>
      </c>
      <c r="X11" s="15">
        <f t="shared" si="1"/>
        <v>-103.67013290917791</v>
      </c>
      <c r="Y11" s="15">
        <f>'Net Market Center Imbalances'!C11</f>
        <v>94</v>
      </c>
      <c r="Z11" s="15">
        <f>'Net Market Center Imbalances'!D11</f>
        <v>460</v>
      </c>
      <c r="AA11" s="15">
        <f>'Net Market Center Imbalances'!F11</f>
        <v>0</v>
      </c>
      <c r="AB11" s="33">
        <v>455.94721147664916</v>
      </c>
      <c r="AC11" s="33">
        <f t="shared" ref="AC11:AC26" si="10">AD11*AE11*0.001</f>
        <v>417.85386221294362</v>
      </c>
      <c r="AD11" s="33">
        <v>411.27348643006263</v>
      </c>
      <c r="AE11" s="33">
        <v>1016</v>
      </c>
      <c r="AF11" s="33">
        <f t="shared" ref="AF11:AF26" si="11">AC11-AB11</f>
        <v>-38.093349263705534</v>
      </c>
      <c r="AG11" s="17">
        <v>405.13806248652287</v>
      </c>
      <c r="AH11" s="17">
        <f t="shared" ref="AH11:AH74" si="12">AG11*AE11/1000</f>
        <v>411.62027148630727</v>
      </c>
    </row>
    <row r="12" spans="1:34" x14ac:dyDescent="0.2">
      <c r="A12" s="28">
        <v>36710</v>
      </c>
      <c r="B12" s="25">
        <f t="shared" si="2"/>
        <v>5.4239761129126123</v>
      </c>
      <c r="C12" s="15">
        <v>227.88556217577423</v>
      </c>
      <c r="D12" s="16">
        <f t="shared" si="3"/>
        <v>233.30953828868684</v>
      </c>
      <c r="E12" s="16">
        <v>4216.7719999999999</v>
      </c>
      <c r="F12" s="16">
        <v>4530.5259999999998</v>
      </c>
      <c r="G12" s="15">
        <f t="shared" si="4"/>
        <v>313.75399999999991</v>
      </c>
      <c r="H12" s="25">
        <v>233.13087255591114</v>
      </c>
      <c r="I12" s="25">
        <v>178.79336702649658</v>
      </c>
      <c r="J12" s="26">
        <v>134.28</v>
      </c>
      <c r="K12" s="25">
        <v>300.16199999999998</v>
      </c>
      <c r="L12" s="25">
        <f t="shared" si="5"/>
        <v>165.88199999999998</v>
      </c>
      <c r="M12" s="25">
        <f t="shared" si="6"/>
        <v>-54.337505529414557</v>
      </c>
      <c r="N12" s="16">
        <v>0</v>
      </c>
      <c r="O12" s="16">
        <v>0</v>
      </c>
      <c r="P12" s="16">
        <v>0</v>
      </c>
      <c r="Q12" s="15">
        <f t="shared" si="7"/>
        <v>0</v>
      </c>
      <c r="R12" s="16">
        <v>53.815835399053213</v>
      </c>
      <c r="S12" s="16">
        <v>49.754262916105802</v>
      </c>
      <c r="T12" s="16">
        <v>5.9705115499326968</v>
      </c>
      <c r="U12" s="15">
        <f t="shared" si="0"/>
        <v>109.54060986509171</v>
      </c>
      <c r="V12" s="15">
        <f t="shared" si="8"/>
        <v>-109.54060986509171</v>
      </c>
      <c r="W12" s="15">
        <f t="shared" si="9"/>
        <v>-55.203104335677153</v>
      </c>
      <c r="X12" s="15">
        <f t="shared" si="1"/>
        <v>135.64756604699022</v>
      </c>
      <c r="Y12" s="15">
        <f>'Net Market Center Imbalances'!C12</f>
        <v>-1</v>
      </c>
      <c r="Z12" s="15">
        <f>'Net Market Center Imbalances'!D12</f>
        <v>460</v>
      </c>
      <c r="AA12" s="15">
        <f>'Net Market Center Imbalances'!F12</f>
        <v>0</v>
      </c>
      <c r="AB12" s="33">
        <v>415.08564703056408</v>
      </c>
      <c r="AC12" s="33">
        <f t="shared" si="10"/>
        <v>503.2620041753654</v>
      </c>
      <c r="AD12" s="33">
        <v>495.82463465553241</v>
      </c>
      <c r="AE12" s="33">
        <v>1015</v>
      </c>
      <c r="AF12" s="33">
        <f t="shared" si="11"/>
        <v>88.176357144801329</v>
      </c>
      <c r="AG12" s="17">
        <v>501.16845348598821</v>
      </c>
      <c r="AH12" s="17">
        <f t="shared" si="12"/>
        <v>508.68598028827802</v>
      </c>
    </row>
    <row r="13" spans="1:34" x14ac:dyDescent="0.2">
      <c r="A13" s="28">
        <v>36711</v>
      </c>
      <c r="B13" s="25">
        <f t="shared" si="2"/>
        <v>10.06345358854594</v>
      </c>
      <c r="C13" s="15">
        <v>491.74790295710579</v>
      </c>
      <c r="D13" s="16">
        <f t="shared" si="3"/>
        <v>501.81135654565173</v>
      </c>
      <c r="E13" s="16">
        <v>4530.5259999999998</v>
      </c>
      <c r="F13" s="16">
        <v>4757.41</v>
      </c>
      <c r="G13" s="15">
        <f t="shared" si="4"/>
        <v>226.88400000000001</v>
      </c>
      <c r="H13" s="25">
        <v>299.00111933179244</v>
      </c>
      <c r="I13" s="25">
        <v>176.35151913640826</v>
      </c>
      <c r="J13" s="26">
        <v>101.93600000000001</v>
      </c>
      <c r="K13" s="25">
        <v>269.56799999999998</v>
      </c>
      <c r="L13" s="25">
        <f t="shared" si="5"/>
        <v>167.63199999999998</v>
      </c>
      <c r="M13" s="25">
        <f t="shared" si="6"/>
        <v>-122.64960019538418</v>
      </c>
      <c r="N13" s="16">
        <v>0</v>
      </c>
      <c r="O13" s="16">
        <v>0</v>
      </c>
      <c r="P13" s="16">
        <v>0</v>
      </c>
      <c r="Q13" s="15">
        <f t="shared" si="7"/>
        <v>0</v>
      </c>
      <c r="R13" s="16">
        <v>49.142608271836892</v>
      </c>
      <c r="S13" s="16">
        <v>225.30464412232661</v>
      </c>
      <c r="T13" s="16">
        <v>7.2292432003198073</v>
      </c>
      <c r="U13" s="15">
        <f t="shared" si="0"/>
        <v>281.6764955944833</v>
      </c>
      <c r="V13" s="15">
        <f t="shared" si="8"/>
        <v>-281.6764955944833</v>
      </c>
      <c r="W13" s="15">
        <f t="shared" si="9"/>
        <v>-159.02689539909912</v>
      </c>
      <c r="X13" s="15">
        <f t="shared" si="1"/>
        <v>-115.90046114655263</v>
      </c>
      <c r="Y13" s="15">
        <f>'Net Market Center Imbalances'!C13</f>
        <v>-1</v>
      </c>
      <c r="Z13" s="15">
        <f>'Net Market Center Imbalances'!D13</f>
        <v>460</v>
      </c>
      <c r="AA13" s="15">
        <f>'Net Market Center Imbalances'!F13</f>
        <v>0</v>
      </c>
      <c r="AB13" s="33">
        <v>428.24311854724817</v>
      </c>
      <c r="AC13" s="33">
        <f t="shared" si="10"/>
        <v>421.68058455114823</v>
      </c>
      <c r="AD13" s="33">
        <v>415.44885177453028</v>
      </c>
      <c r="AE13" s="33">
        <v>1015</v>
      </c>
      <c r="AF13" s="33">
        <f t="shared" si="11"/>
        <v>-6.562533996099944</v>
      </c>
      <c r="AG13" s="17">
        <v>425.36358437408296</v>
      </c>
      <c r="AH13" s="17">
        <f t="shared" si="12"/>
        <v>431.74403813969417</v>
      </c>
    </row>
    <row r="14" spans="1:34" x14ac:dyDescent="0.2">
      <c r="A14" s="28">
        <v>36712</v>
      </c>
      <c r="B14" s="25">
        <f t="shared" si="2"/>
        <v>-16.864880437425541</v>
      </c>
      <c r="C14" s="15">
        <v>-28.068071400222351</v>
      </c>
      <c r="D14" s="16">
        <f t="shared" si="3"/>
        <v>-44.932951837647892</v>
      </c>
      <c r="E14" s="16">
        <v>4756.3879999999999</v>
      </c>
      <c r="F14" s="16">
        <v>4621.4840000000004</v>
      </c>
      <c r="G14" s="15">
        <f t="shared" si="4"/>
        <v>-134.90399999999954</v>
      </c>
      <c r="H14" s="25">
        <v>292.13596090847955</v>
      </c>
      <c r="I14" s="25">
        <v>136.48865161923459</v>
      </c>
      <c r="J14" s="26">
        <v>128.83199999999999</v>
      </c>
      <c r="K14" s="25">
        <v>264.92</v>
      </c>
      <c r="L14" s="25">
        <f t="shared" si="5"/>
        <v>136.08800000000002</v>
      </c>
      <c r="M14" s="25">
        <f t="shared" si="6"/>
        <v>-155.64730928924496</v>
      </c>
      <c r="N14" s="16">
        <v>0</v>
      </c>
      <c r="O14" s="16">
        <v>0</v>
      </c>
      <c r="P14" s="16">
        <v>0</v>
      </c>
      <c r="Q14" s="15">
        <f t="shared" si="7"/>
        <v>0</v>
      </c>
      <c r="R14" s="16">
        <v>49.039086231941575</v>
      </c>
      <c r="S14" s="16">
        <v>212.80729760279411</v>
      </c>
      <c r="T14" s="16">
        <v>6.8837475083346575</v>
      </c>
      <c r="U14" s="15">
        <f t="shared" si="0"/>
        <v>268.73013134307035</v>
      </c>
      <c r="V14" s="15">
        <f t="shared" si="8"/>
        <v>-268.73013134307035</v>
      </c>
      <c r="W14" s="15">
        <f t="shared" si="9"/>
        <v>-113.0828220538254</v>
      </c>
      <c r="X14" s="15">
        <f t="shared" si="1"/>
        <v>23.111773891473746</v>
      </c>
      <c r="Y14" s="15">
        <f>'Net Market Center Imbalances'!C14</f>
        <v>53</v>
      </c>
      <c r="Z14" s="15">
        <f>'Net Market Center Imbalances'!D14</f>
        <v>460</v>
      </c>
      <c r="AA14" s="15">
        <f>'Net Market Center Imbalances'!F14</f>
        <v>0</v>
      </c>
      <c r="AB14" s="33">
        <v>494.64989059650622</v>
      </c>
      <c r="AC14" s="33">
        <f t="shared" si="10"/>
        <v>485.25052192066806</v>
      </c>
      <c r="AD14" s="33">
        <v>478.07933194154492</v>
      </c>
      <c r="AE14" s="33">
        <v>1015</v>
      </c>
      <c r="AF14" s="33">
        <f t="shared" si="11"/>
        <v>-9.3993686758381614</v>
      </c>
      <c r="AG14" s="17">
        <v>461.46368619038668</v>
      </c>
      <c r="AH14" s="17">
        <f t="shared" si="12"/>
        <v>468.38564148324252</v>
      </c>
    </row>
    <row r="15" spans="1:34" x14ac:dyDescent="0.2">
      <c r="A15" s="28">
        <v>36713</v>
      </c>
      <c r="B15" s="25">
        <f t="shared" si="2"/>
        <v>145.12980901916632</v>
      </c>
      <c r="C15" s="15">
        <v>-50.039609717496141</v>
      </c>
      <c r="D15" s="16">
        <f t="shared" si="3"/>
        <v>95.090199301670168</v>
      </c>
      <c r="E15" s="16">
        <v>4621.4840000000004</v>
      </c>
      <c r="F15" s="16">
        <v>4639.88</v>
      </c>
      <c r="G15" s="15">
        <f t="shared" si="4"/>
        <v>18.395999999999731</v>
      </c>
      <c r="H15" s="25">
        <v>275.64205985457289</v>
      </c>
      <c r="I15" s="25">
        <v>149.98226104023556</v>
      </c>
      <c r="J15" s="26">
        <v>162.07</v>
      </c>
      <c r="K15" s="25">
        <v>311.61200000000002</v>
      </c>
      <c r="L15" s="25">
        <f t="shared" si="5"/>
        <v>149.54200000000003</v>
      </c>
      <c r="M15" s="25">
        <f t="shared" si="6"/>
        <v>-125.65979881433734</v>
      </c>
      <c r="N15" s="16">
        <v>0</v>
      </c>
      <c r="O15" s="16">
        <v>0</v>
      </c>
      <c r="P15" s="16">
        <v>0</v>
      </c>
      <c r="Q15" s="15">
        <f t="shared" si="7"/>
        <v>0</v>
      </c>
      <c r="R15" s="16">
        <v>48.513026438236921</v>
      </c>
      <c r="S15" s="16">
        <v>198.31475661153755</v>
      </c>
      <c r="T15" s="16">
        <v>6.3939762878847821</v>
      </c>
      <c r="U15" s="15">
        <f t="shared" si="0"/>
        <v>253.22175933765925</v>
      </c>
      <c r="V15" s="15">
        <f t="shared" si="8"/>
        <v>-253.22175933765925</v>
      </c>
      <c r="W15" s="15">
        <f t="shared" si="9"/>
        <v>-127.56196052332191</v>
      </c>
      <c r="X15" s="15">
        <f t="shared" si="1"/>
        <v>50.867761221651477</v>
      </c>
      <c r="Y15" s="15">
        <f>'Net Market Center Imbalances'!C15</f>
        <v>45</v>
      </c>
      <c r="Z15" s="15">
        <f>'Net Market Center Imbalances'!D15</f>
        <v>460</v>
      </c>
      <c r="AA15" s="15">
        <f>'Net Market Center Imbalances'!F15</f>
        <v>0</v>
      </c>
      <c r="AB15" s="33">
        <v>497.37920223073974</v>
      </c>
      <c r="AC15" s="33">
        <f t="shared" si="10"/>
        <v>493.72651356993737</v>
      </c>
      <c r="AD15" s="33">
        <v>486.43006263048017</v>
      </c>
      <c r="AE15" s="33">
        <v>1015</v>
      </c>
      <c r="AF15" s="33">
        <f t="shared" si="11"/>
        <v>-3.6526886608023688</v>
      </c>
      <c r="AG15" s="17">
        <v>629.41509614690017</v>
      </c>
      <c r="AH15" s="17">
        <f t="shared" si="12"/>
        <v>638.85632258910368</v>
      </c>
    </row>
    <row r="16" spans="1:34" x14ac:dyDescent="0.2">
      <c r="A16" s="28">
        <v>36714</v>
      </c>
      <c r="B16" s="25">
        <f t="shared" si="2"/>
        <v>-17.735838616044362</v>
      </c>
      <c r="C16" s="15">
        <v>-101.79614077425842</v>
      </c>
      <c r="D16" s="16">
        <f t="shared" si="3"/>
        <v>-119.53197939030278</v>
      </c>
      <c r="E16" s="16">
        <v>4640.902</v>
      </c>
      <c r="F16" s="16">
        <v>4540.7460000000001</v>
      </c>
      <c r="G16" s="15">
        <f t="shared" si="4"/>
        <v>-100.15599999999995</v>
      </c>
      <c r="H16" s="25">
        <v>285.87795821695477</v>
      </c>
      <c r="I16" s="25">
        <v>114.89140922473015</v>
      </c>
      <c r="J16" s="26">
        <v>168.304</v>
      </c>
      <c r="K16" s="25">
        <v>280.53300000000002</v>
      </c>
      <c r="L16" s="25">
        <f t="shared" si="5"/>
        <v>112.22900000000001</v>
      </c>
      <c r="M16" s="25">
        <f t="shared" si="6"/>
        <v>-170.98654899222461</v>
      </c>
      <c r="N16" s="16">
        <v>0</v>
      </c>
      <c r="O16" s="16">
        <v>0</v>
      </c>
      <c r="P16" s="16">
        <v>0</v>
      </c>
      <c r="Q16" s="15">
        <f t="shared" si="7"/>
        <v>0</v>
      </c>
      <c r="R16" s="16">
        <v>48.132729964806437</v>
      </c>
      <c r="S16" s="16">
        <v>159.38635644042233</v>
      </c>
      <c r="T16" s="16">
        <v>6.2958423160717283</v>
      </c>
      <c r="U16" s="15">
        <f t="shared" si="0"/>
        <v>213.8149287213005</v>
      </c>
      <c r="V16" s="15">
        <f t="shared" si="8"/>
        <v>-213.8149287213005</v>
      </c>
      <c r="W16" s="15">
        <f t="shared" si="9"/>
        <v>-42.828379729075891</v>
      </c>
      <c r="X16" s="15">
        <f t="shared" si="1"/>
        <v>62.204359119378722</v>
      </c>
      <c r="Y16" s="15">
        <f>'Net Market Center Imbalances'!C16</f>
        <v>46</v>
      </c>
      <c r="Z16" s="15">
        <f>'Net Market Center Imbalances'!D16</f>
        <v>460</v>
      </c>
      <c r="AA16" s="15">
        <f>'Net Market Center Imbalances'!F16</f>
        <v>0</v>
      </c>
      <c r="AB16" s="33">
        <v>457.92636160462553</v>
      </c>
      <c r="AC16" s="33">
        <f t="shared" si="10"/>
        <v>477.83402922755744</v>
      </c>
      <c r="AD16" s="33">
        <v>470.77244258872651</v>
      </c>
      <c r="AE16" s="33">
        <v>1015</v>
      </c>
      <c r="AF16" s="33">
        <f t="shared" si="11"/>
        <v>19.907667622931911</v>
      </c>
      <c r="AG16" s="17">
        <v>453.29870996208189</v>
      </c>
      <c r="AH16" s="17">
        <f t="shared" si="12"/>
        <v>460.09819061151308</v>
      </c>
    </row>
    <row r="17" spans="1:34" x14ac:dyDescent="0.2">
      <c r="A17" s="28">
        <v>36715</v>
      </c>
      <c r="B17" s="25">
        <f t="shared" si="2"/>
        <v>-25.45536430697905</v>
      </c>
      <c r="C17" s="15">
        <v>-112.13446284126034</v>
      </c>
      <c r="D17" s="16">
        <f t="shared" si="3"/>
        <v>-137.58982714823941</v>
      </c>
      <c r="E17" s="16">
        <v>4540.7460000000001</v>
      </c>
      <c r="F17" s="16">
        <v>4367.0060000000003</v>
      </c>
      <c r="G17" s="15">
        <f t="shared" si="4"/>
        <v>-173.73999999999978</v>
      </c>
      <c r="H17" s="25">
        <v>257.41303043518383</v>
      </c>
      <c r="I17" s="25">
        <v>40.576386274509801</v>
      </c>
      <c r="J17" s="26">
        <v>201.80799999999999</v>
      </c>
      <c r="K17" s="25">
        <v>241.785</v>
      </c>
      <c r="L17" s="25">
        <f t="shared" si="5"/>
        <v>39.977000000000004</v>
      </c>
      <c r="M17" s="25">
        <f t="shared" si="6"/>
        <v>-216.83664416067404</v>
      </c>
      <c r="N17" s="16">
        <v>0</v>
      </c>
      <c r="O17" s="16">
        <v>0</v>
      </c>
      <c r="P17" s="16">
        <v>0</v>
      </c>
      <c r="Q17" s="15">
        <f t="shared" si="7"/>
        <v>0</v>
      </c>
      <c r="R17" s="16">
        <v>44.505013690769701</v>
      </c>
      <c r="S17" s="16">
        <v>209.72225629622983</v>
      </c>
      <c r="T17" s="16">
        <v>6.5030156991079018</v>
      </c>
      <c r="U17" s="15">
        <f t="shared" si="0"/>
        <v>260.73028568610744</v>
      </c>
      <c r="V17" s="15">
        <f t="shared" si="8"/>
        <v>-260.73028568610744</v>
      </c>
      <c r="W17" s="15">
        <f t="shared" si="9"/>
        <v>-43.893641525433395</v>
      </c>
      <c r="X17" s="15">
        <f t="shared" si="1"/>
        <v>7.7434686736730214</v>
      </c>
      <c r="Y17" s="15">
        <f>'Net Market Center Imbalances'!C17</f>
        <v>27</v>
      </c>
      <c r="Z17" s="15">
        <f>'Net Market Center Imbalances'!D17</f>
        <v>460</v>
      </c>
      <c r="AA17" s="15">
        <f>'Net Market Center Imbalances'!F17</f>
        <v>0</v>
      </c>
      <c r="AB17" s="33">
        <v>414.34242146729679</v>
      </c>
      <c r="AC17" s="33">
        <f t="shared" si="10"/>
        <v>387.09812108559498</v>
      </c>
      <c r="AD17" s="33">
        <v>381.00208768267225</v>
      </c>
      <c r="AE17" s="33">
        <v>1016</v>
      </c>
      <c r="AF17" s="33">
        <f t="shared" si="11"/>
        <v>-27.244300381701805</v>
      </c>
      <c r="AG17" s="17">
        <v>355.94759525454322</v>
      </c>
      <c r="AH17" s="17">
        <f t="shared" si="12"/>
        <v>361.64275677861593</v>
      </c>
    </row>
    <row r="18" spans="1:34" x14ac:dyDescent="0.2">
      <c r="A18" s="28">
        <v>36716</v>
      </c>
      <c r="B18" s="25">
        <f t="shared" si="2"/>
        <v>-11.788149157274006</v>
      </c>
      <c r="C18" s="15">
        <v>55.779471102263273</v>
      </c>
      <c r="D18" s="16">
        <f t="shared" si="3"/>
        <v>43.991321944989267</v>
      </c>
      <c r="E18" s="16">
        <v>4367.0060000000003</v>
      </c>
      <c r="F18" s="16">
        <v>4357.808</v>
      </c>
      <c r="G18" s="15">
        <f t="shared" si="4"/>
        <v>-9.1980000000003201</v>
      </c>
      <c r="H18" s="25">
        <v>257.09300388593255</v>
      </c>
      <c r="I18" s="25">
        <v>96.868997055937186</v>
      </c>
      <c r="J18" s="26">
        <v>140.83099999999999</v>
      </c>
      <c r="K18" s="25">
        <v>227.44499999999999</v>
      </c>
      <c r="L18" s="25">
        <f t="shared" si="5"/>
        <v>86.614000000000004</v>
      </c>
      <c r="M18" s="25">
        <f t="shared" si="6"/>
        <v>-160.22400682999535</v>
      </c>
      <c r="N18" s="16">
        <v>0</v>
      </c>
      <c r="O18" s="16">
        <v>0</v>
      </c>
      <c r="P18" s="16">
        <v>0</v>
      </c>
      <c r="Q18" s="15">
        <f t="shared" si="7"/>
        <v>0</v>
      </c>
      <c r="R18" s="16">
        <v>44.174095033528914</v>
      </c>
      <c r="S18" s="16">
        <v>154.35545850796311</v>
      </c>
      <c r="T18" s="16">
        <v>6.0929786253143341</v>
      </c>
      <c r="U18" s="15">
        <f t="shared" si="0"/>
        <v>204.62253216680637</v>
      </c>
      <c r="V18" s="15">
        <f t="shared" si="8"/>
        <v>-204.62253216680637</v>
      </c>
      <c r="W18" s="15">
        <f t="shared" si="9"/>
        <v>-44.398525336811019</v>
      </c>
      <c r="X18" s="15">
        <f t="shared" si="1"/>
        <v>-8.7907966081785673</v>
      </c>
      <c r="Y18" s="15">
        <f>'Net Market Center Imbalances'!C18</f>
        <v>37</v>
      </c>
      <c r="Z18" s="15">
        <f>'Net Market Center Imbalances'!D18</f>
        <v>460</v>
      </c>
      <c r="AA18" s="15">
        <f>'Net Market Center Imbalances'!F18</f>
        <v>0</v>
      </c>
      <c r="AB18" s="33">
        <v>438.61117790277268</v>
      </c>
      <c r="AC18" s="33">
        <f t="shared" si="10"/>
        <v>426.97807933194156</v>
      </c>
      <c r="AD18" s="33">
        <v>420.66805845511482</v>
      </c>
      <c r="AE18" s="33">
        <v>1015</v>
      </c>
      <c r="AF18" s="33">
        <f t="shared" si="11"/>
        <v>-11.633098570831123</v>
      </c>
      <c r="AG18" s="17">
        <v>409.05411839868725</v>
      </c>
      <c r="AH18" s="17">
        <f t="shared" si="12"/>
        <v>415.18993017466755</v>
      </c>
    </row>
    <row r="19" spans="1:34" x14ac:dyDescent="0.2">
      <c r="A19" s="28">
        <v>36717</v>
      </c>
      <c r="B19" s="25">
        <f t="shared" si="2"/>
        <v>-13.027425000094127</v>
      </c>
      <c r="C19" s="15">
        <v>-274.07986871555033</v>
      </c>
      <c r="D19" s="16">
        <f t="shared" si="3"/>
        <v>-287.10729371564446</v>
      </c>
      <c r="E19" s="16">
        <v>4357.808</v>
      </c>
      <c r="F19" s="16">
        <v>4032.8119999999999</v>
      </c>
      <c r="G19" s="15">
        <f t="shared" si="4"/>
        <v>-324.99600000000009</v>
      </c>
      <c r="H19" s="25">
        <v>257.16444828408885</v>
      </c>
      <c r="I19" s="25">
        <v>189.60547791952897</v>
      </c>
      <c r="J19" s="26">
        <v>137.02000000000001</v>
      </c>
      <c r="K19" s="25">
        <v>281.20100000000002</v>
      </c>
      <c r="L19" s="25">
        <f t="shared" si="5"/>
        <v>144.18100000000001</v>
      </c>
      <c r="M19" s="25">
        <f t="shared" si="6"/>
        <v>-67.558970364559883</v>
      </c>
      <c r="N19" s="16">
        <v>0</v>
      </c>
      <c r="O19" s="16">
        <v>0</v>
      </c>
      <c r="P19" s="16">
        <v>0</v>
      </c>
      <c r="Q19" s="15">
        <f t="shared" si="7"/>
        <v>0</v>
      </c>
      <c r="R19" s="16">
        <v>51.783634123935187</v>
      </c>
      <c r="S19" s="16">
        <v>40.614614999164857</v>
      </c>
      <c r="T19" s="16">
        <v>5.0768268748956071</v>
      </c>
      <c r="U19" s="15">
        <f t="shared" si="0"/>
        <v>97.475075997995646</v>
      </c>
      <c r="V19" s="15">
        <f t="shared" si="8"/>
        <v>-97.475075997995646</v>
      </c>
      <c r="W19" s="15">
        <f t="shared" si="9"/>
        <v>-29.916105633435762</v>
      </c>
      <c r="X19" s="15">
        <f t="shared" si="1"/>
        <v>-7.9726006509198442</v>
      </c>
      <c r="Y19" s="15">
        <f>'Net Market Center Imbalances'!C19</f>
        <v>28</v>
      </c>
      <c r="Z19" s="15">
        <f>'Net Market Center Imbalances'!D19</f>
        <v>460</v>
      </c>
      <c r="AA19" s="15">
        <f>'Net Market Center Imbalances'!F19</f>
        <v>0</v>
      </c>
      <c r="AB19" s="33">
        <v>489.34108234231002</v>
      </c>
      <c r="AC19" s="33">
        <f t="shared" si="10"/>
        <v>468.2985386221294</v>
      </c>
      <c r="AD19" s="33">
        <v>461.37787056367432</v>
      </c>
      <c r="AE19" s="33">
        <v>1015</v>
      </c>
      <c r="AF19" s="33">
        <f t="shared" si="11"/>
        <v>-21.042543720180618</v>
      </c>
      <c r="AG19" s="17">
        <v>448.54296908574901</v>
      </c>
      <c r="AH19" s="17">
        <f t="shared" si="12"/>
        <v>455.27111362203527</v>
      </c>
    </row>
    <row r="20" spans="1:34" x14ac:dyDescent="0.2">
      <c r="A20" s="28">
        <v>36718</v>
      </c>
      <c r="B20" s="25">
        <f t="shared" si="2"/>
        <v>12.166709670536591</v>
      </c>
      <c r="C20" s="15">
        <v>179.31663388691913</v>
      </c>
      <c r="D20" s="16">
        <f t="shared" si="3"/>
        <v>191.48334355745573</v>
      </c>
      <c r="E20" s="16">
        <v>4032.8119999999999</v>
      </c>
      <c r="F20" s="16">
        <v>4172.826</v>
      </c>
      <c r="G20" s="15">
        <f t="shared" si="4"/>
        <v>140.01400000000012</v>
      </c>
      <c r="H20" s="25">
        <v>190.36466403945255</v>
      </c>
      <c r="I20" s="25">
        <v>275.57505108055005</v>
      </c>
      <c r="J20" s="26">
        <v>130.50700000000001</v>
      </c>
      <c r="K20" s="25">
        <v>368.73200000000003</v>
      </c>
      <c r="L20" s="25">
        <f t="shared" si="5"/>
        <v>238.22500000000002</v>
      </c>
      <c r="M20" s="25">
        <f t="shared" si="6"/>
        <v>85.210387041097505</v>
      </c>
      <c r="N20" s="16">
        <v>0</v>
      </c>
      <c r="O20" s="16">
        <v>49.055999999999997</v>
      </c>
      <c r="P20" s="16">
        <v>0</v>
      </c>
      <c r="Q20" s="15">
        <f t="shared" si="7"/>
        <v>49.055999999999997</v>
      </c>
      <c r="R20" s="16">
        <v>0</v>
      </c>
      <c r="S20" s="16">
        <v>6.078199290912484</v>
      </c>
      <c r="T20" s="16">
        <v>5.0651660757604029</v>
      </c>
      <c r="U20" s="15">
        <f t="shared" si="0"/>
        <v>11.143365366672887</v>
      </c>
      <c r="V20" s="15">
        <f t="shared" si="8"/>
        <v>37.912634633327109</v>
      </c>
      <c r="W20" s="15">
        <f t="shared" si="9"/>
        <v>-47.297752407770396</v>
      </c>
      <c r="X20" s="15">
        <f t="shared" si="1"/>
        <v>-4.1715911496852129</v>
      </c>
      <c r="Y20" s="15">
        <f>'Net Market Center Imbalances'!C20</f>
        <v>-66</v>
      </c>
      <c r="Z20" s="15">
        <f>'Net Market Center Imbalances'!D20</f>
        <v>460</v>
      </c>
      <c r="AA20" s="15">
        <f>'Net Market Center Imbalances'!F20</f>
        <v>0</v>
      </c>
      <c r="AB20" s="33">
        <v>431.80073416165544</v>
      </c>
      <c r="AC20" s="33">
        <f t="shared" si="10"/>
        <v>471.60542797494787</v>
      </c>
      <c r="AD20" s="33">
        <v>465.55323590814197</v>
      </c>
      <c r="AE20" s="33">
        <v>1013</v>
      </c>
      <c r="AF20" s="33">
        <f t="shared" si="11"/>
        <v>39.804693813292431</v>
      </c>
      <c r="AG20" s="17">
        <v>477.56380813966877</v>
      </c>
      <c r="AH20" s="17">
        <f t="shared" si="12"/>
        <v>483.77213764548446</v>
      </c>
    </row>
    <row r="21" spans="1:34" x14ac:dyDescent="0.2">
      <c r="A21" s="28">
        <v>36719</v>
      </c>
      <c r="B21" s="25">
        <f t="shared" si="2"/>
        <v>25.004547056451031</v>
      </c>
      <c r="C21" s="15">
        <v>166.09921137606506</v>
      </c>
      <c r="D21" s="16">
        <f t="shared" si="3"/>
        <v>191.10375843251609</v>
      </c>
      <c r="E21" s="16">
        <v>4172.826</v>
      </c>
      <c r="F21" s="16">
        <v>4311.8180000000002</v>
      </c>
      <c r="G21" s="15">
        <f t="shared" si="4"/>
        <v>138.99200000000019</v>
      </c>
      <c r="H21" s="25">
        <v>189.31500712400916</v>
      </c>
      <c r="I21" s="25">
        <v>324.65525122669288</v>
      </c>
      <c r="J21" s="26">
        <v>96.245999999999995</v>
      </c>
      <c r="K21" s="25">
        <v>391.16199999999998</v>
      </c>
      <c r="L21" s="25">
        <f t="shared" si="5"/>
        <v>294.916</v>
      </c>
      <c r="M21" s="25">
        <f t="shared" si="6"/>
        <v>135.34024410268373</v>
      </c>
      <c r="N21" s="16">
        <v>0</v>
      </c>
      <c r="O21" s="16">
        <v>89.629400000000004</v>
      </c>
      <c r="P21" s="16">
        <v>0</v>
      </c>
      <c r="Q21" s="15">
        <f t="shared" si="7"/>
        <v>89.629400000000004</v>
      </c>
      <c r="R21" s="16">
        <v>0</v>
      </c>
      <c r="S21" s="16">
        <v>0</v>
      </c>
      <c r="T21" s="16">
        <v>5.0720665153826126</v>
      </c>
      <c r="U21" s="15">
        <f t="shared" si="0"/>
        <v>5.0720665153826126</v>
      </c>
      <c r="V21" s="15">
        <f t="shared" si="8"/>
        <v>84.557333484617388</v>
      </c>
      <c r="W21" s="15">
        <f t="shared" si="9"/>
        <v>-50.782910618066339</v>
      </c>
      <c r="X21" s="15">
        <f t="shared" si="1"/>
        <v>-1.3288478144495457</v>
      </c>
      <c r="Y21" s="15">
        <f>'Net Market Center Imbalances'!C21</f>
        <v>-67</v>
      </c>
      <c r="Z21" s="15">
        <f>'Net Market Center Imbalances'!D21</f>
        <v>460</v>
      </c>
      <c r="AA21" s="15">
        <f>'Net Market Center Imbalances'!F21</f>
        <v>0</v>
      </c>
      <c r="AB21" s="33">
        <v>449.6062175101365</v>
      </c>
      <c r="AC21" s="33">
        <f t="shared" si="10"/>
        <v>482.65553235908146</v>
      </c>
      <c r="AD21" s="33">
        <v>475.9916492693111</v>
      </c>
      <c r="AE21" s="33">
        <v>1014</v>
      </c>
      <c r="AF21" s="33">
        <f t="shared" si="11"/>
        <v>33.04931484894496</v>
      </c>
      <c r="AG21" s="17">
        <v>500.65096589303005</v>
      </c>
      <c r="AH21" s="17">
        <f t="shared" si="12"/>
        <v>507.66007941553249</v>
      </c>
    </row>
    <row r="22" spans="1:34" x14ac:dyDescent="0.2">
      <c r="A22" s="28">
        <v>36720</v>
      </c>
      <c r="B22" s="25">
        <f t="shared" si="2"/>
        <v>31.019737329131033</v>
      </c>
      <c r="C22" s="15">
        <v>-40.247796913173261</v>
      </c>
      <c r="D22" s="16">
        <f t="shared" si="3"/>
        <v>-9.2280595840422279</v>
      </c>
      <c r="E22" s="16">
        <v>4311.8180000000002</v>
      </c>
      <c r="F22" s="16">
        <v>4204.5079999999998</v>
      </c>
      <c r="G22" s="15">
        <f t="shared" si="4"/>
        <v>-107.3100000000004</v>
      </c>
      <c r="H22" s="25">
        <v>189.21952104381521</v>
      </c>
      <c r="I22" s="25">
        <v>166.97753333333335</v>
      </c>
      <c r="J22" s="26">
        <v>122.986</v>
      </c>
      <c r="K22" s="25">
        <v>280.22899999999998</v>
      </c>
      <c r="L22" s="25">
        <f t="shared" si="5"/>
        <v>157.24299999999999</v>
      </c>
      <c r="M22" s="25">
        <f t="shared" si="6"/>
        <v>-22.241987710481851</v>
      </c>
      <c r="N22" s="16">
        <v>0</v>
      </c>
      <c r="O22" s="16">
        <v>0</v>
      </c>
      <c r="P22" s="16">
        <v>0</v>
      </c>
      <c r="Q22" s="15">
        <f t="shared" si="7"/>
        <v>0</v>
      </c>
      <c r="R22" s="16">
        <v>56.834212587738008</v>
      </c>
      <c r="S22" s="16">
        <v>7.1042765734672511</v>
      </c>
      <c r="T22" s="16">
        <v>5.0744832667623223</v>
      </c>
      <c r="U22" s="15">
        <f t="shared" si="0"/>
        <v>69.012972427967583</v>
      </c>
      <c r="V22" s="15">
        <f t="shared" si="8"/>
        <v>-69.012972427967583</v>
      </c>
      <c r="W22" s="15">
        <f t="shared" si="9"/>
        <v>-46.770984717485732</v>
      </c>
      <c r="X22" s="15">
        <f t="shared" si="1"/>
        <v>-51.310955698472441</v>
      </c>
      <c r="Y22" s="15">
        <f>'Net Market Center Imbalances'!C22</f>
        <v>-48</v>
      </c>
      <c r="Z22" s="15">
        <f>'Net Market Center Imbalances'!D22</f>
        <v>460</v>
      </c>
      <c r="AA22" s="15">
        <f>'Net Market Center Imbalances'!F22</f>
        <v>0</v>
      </c>
      <c r="AB22" s="33">
        <v>446.55834280008048</v>
      </c>
      <c r="AC22" s="33">
        <f t="shared" si="10"/>
        <v>472.53653444676411</v>
      </c>
      <c r="AD22" s="33">
        <v>465.55323590814197</v>
      </c>
      <c r="AE22" s="33">
        <v>1015</v>
      </c>
      <c r="AF22" s="33">
        <f t="shared" si="11"/>
        <v>25.978191646683626</v>
      </c>
      <c r="AG22" s="17">
        <v>496.11455347378831</v>
      </c>
      <c r="AH22" s="17">
        <f t="shared" si="12"/>
        <v>503.55627177589514</v>
      </c>
    </row>
    <row r="23" spans="1:34" x14ac:dyDescent="0.2">
      <c r="A23" s="28">
        <v>36721</v>
      </c>
      <c r="B23" s="25">
        <f t="shared" si="2"/>
        <v>5.3857630137314345</v>
      </c>
      <c r="C23" s="15">
        <v>132.89748101058032</v>
      </c>
      <c r="D23" s="16">
        <f t="shared" si="3"/>
        <v>138.28324402431176</v>
      </c>
      <c r="E23" s="16">
        <v>4204.5079999999998</v>
      </c>
      <c r="F23" s="16">
        <v>4230.058</v>
      </c>
      <c r="G23" s="15">
        <f t="shared" si="4"/>
        <v>25.550000000000182</v>
      </c>
      <c r="H23" s="25">
        <v>275.44990624184896</v>
      </c>
      <c r="I23" s="25">
        <v>267.61287929342484</v>
      </c>
      <c r="J23" s="26">
        <v>109.15300000000001</v>
      </c>
      <c r="K23" s="25">
        <v>370.995</v>
      </c>
      <c r="L23" s="25">
        <f t="shared" si="5"/>
        <v>261.84199999999998</v>
      </c>
      <c r="M23" s="25">
        <f t="shared" si="6"/>
        <v>-7.8370269484241248</v>
      </c>
      <c r="N23" s="16">
        <v>0</v>
      </c>
      <c r="O23" s="16">
        <v>0</v>
      </c>
      <c r="P23" s="16">
        <v>0</v>
      </c>
      <c r="Q23" s="15">
        <f t="shared" si="7"/>
        <v>0</v>
      </c>
      <c r="R23" s="16">
        <v>56.853244824176386</v>
      </c>
      <c r="S23" s="16">
        <v>5.0761825735871771</v>
      </c>
      <c r="T23" s="16">
        <v>5.0761825735871771</v>
      </c>
      <c r="U23" s="15">
        <f t="shared" si="0"/>
        <v>67.005609971350736</v>
      </c>
      <c r="V23" s="15">
        <f t="shared" si="8"/>
        <v>-67.005609971350736</v>
      </c>
      <c r="W23" s="15">
        <f t="shared" si="9"/>
        <v>-59.168583022926612</v>
      </c>
      <c r="X23" s="15">
        <f t="shared" si="1"/>
        <v>-53.564661001384962</v>
      </c>
      <c r="Y23" s="15">
        <f>'Net Market Center Imbalances'!C23</f>
        <v>37</v>
      </c>
      <c r="Z23" s="15">
        <f>'Net Market Center Imbalances'!D23</f>
        <v>460</v>
      </c>
      <c r="AA23" s="15">
        <f>'Net Market Center Imbalances'!F23</f>
        <v>0</v>
      </c>
      <c r="AB23" s="33">
        <v>434.57248353861672</v>
      </c>
      <c r="AC23" s="33">
        <f t="shared" si="10"/>
        <v>450.28705636743217</v>
      </c>
      <c r="AD23" s="33">
        <v>443.63256784968689</v>
      </c>
      <c r="AE23" s="33">
        <v>1015</v>
      </c>
      <c r="AF23" s="33">
        <f t="shared" si="11"/>
        <v>15.714572828815449</v>
      </c>
      <c r="AG23" s="17">
        <v>448.93873830656514</v>
      </c>
      <c r="AH23" s="17">
        <f t="shared" si="12"/>
        <v>455.67281938116361</v>
      </c>
    </row>
    <row r="24" spans="1:34" x14ac:dyDescent="0.2">
      <c r="A24" s="28">
        <v>36722</v>
      </c>
      <c r="B24" s="25">
        <f t="shared" si="2"/>
        <v>31.827445397204485</v>
      </c>
      <c r="C24" s="15">
        <v>44.487680324689975</v>
      </c>
      <c r="D24" s="16">
        <f t="shared" si="3"/>
        <v>76.315125721894461</v>
      </c>
      <c r="E24" s="16">
        <v>4230.058</v>
      </c>
      <c r="F24" s="16">
        <v>4265.8280000000004</v>
      </c>
      <c r="G24" s="15">
        <f t="shared" si="4"/>
        <v>35.770000000000437</v>
      </c>
      <c r="H24" s="25">
        <v>229.12664390126153</v>
      </c>
      <c r="I24" s="25">
        <v>82.068776470588233</v>
      </c>
      <c r="J24" s="26">
        <v>156.43600000000001</v>
      </c>
      <c r="K24" s="25">
        <v>219.56200000000001</v>
      </c>
      <c r="L24" s="25">
        <f t="shared" si="5"/>
        <v>63.126000000000005</v>
      </c>
      <c r="M24" s="25">
        <f t="shared" si="6"/>
        <v>-147.0578674306733</v>
      </c>
      <c r="N24" s="16">
        <v>0</v>
      </c>
      <c r="O24" s="16">
        <v>0</v>
      </c>
      <c r="P24" s="16">
        <v>0</v>
      </c>
      <c r="Q24" s="15">
        <f t="shared" si="7"/>
        <v>0</v>
      </c>
      <c r="R24" s="16">
        <v>60.245212787012392</v>
      </c>
      <c r="S24" s="16">
        <v>110.33445578524994</v>
      </c>
      <c r="T24" s="16">
        <v>6.0326460545322593</v>
      </c>
      <c r="U24" s="15">
        <f t="shared" si="0"/>
        <v>176.61231462679461</v>
      </c>
      <c r="V24" s="15">
        <f t="shared" si="8"/>
        <v>-176.61231462679461</v>
      </c>
      <c r="W24" s="15">
        <f t="shared" si="9"/>
        <v>-29.554447196121316</v>
      </c>
      <c r="X24" s="15">
        <f t="shared" si="1"/>
        <v>-10.990678525772708</v>
      </c>
      <c r="Y24" s="15">
        <f>'Net Market Center Imbalances'!C24</f>
        <v>0</v>
      </c>
      <c r="Z24" s="15">
        <f>'Net Market Center Imbalances'!D24</f>
        <v>460</v>
      </c>
      <c r="AA24" s="15">
        <f>'Net Market Center Imbalances'!F24</f>
        <v>0</v>
      </c>
      <c r="AB24" s="33">
        <v>411.85093241848926</v>
      </c>
      <c r="AC24" s="33">
        <f t="shared" si="10"/>
        <v>392.40083507306895</v>
      </c>
      <c r="AD24" s="33">
        <v>386.22129436325679</v>
      </c>
      <c r="AE24" s="33">
        <v>1016</v>
      </c>
      <c r="AF24" s="33">
        <f t="shared" si="11"/>
        <v>-19.450097345420318</v>
      </c>
      <c r="AG24" s="17">
        <v>417.54752014790694</v>
      </c>
      <c r="AH24" s="17">
        <f t="shared" si="12"/>
        <v>424.22828047027343</v>
      </c>
    </row>
    <row r="25" spans="1:34" x14ac:dyDescent="0.2">
      <c r="A25" s="28">
        <v>36723</v>
      </c>
      <c r="B25" s="25">
        <f t="shared" si="2"/>
        <v>11.231922350914203</v>
      </c>
      <c r="C25" s="15">
        <v>52.437161084417639</v>
      </c>
      <c r="D25" s="16">
        <f t="shared" si="3"/>
        <v>63.669083435331842</v>
      </c>
      <c r="E25" s="16">
        <v>4265.8280000000004</v>
      </c>
      <c r="F25" s="16">
        <v>4240.2780000000002</v>
      </c>
      <c r="G25" s="15">
        <f t="shared" si="4"/>
        <v>-25.550000000000182</v>
      </c>
      <c r="H25" s="25">
        <v>199.58053689331936</v>
      </c>
      <c r="I25" s="25">
        <v>62.381249019607843</v>
      </c>
      <c r="J25" s="26">
        <v>164.239</v>
      </c>
      <c r="K25" s="25">
        <v>207.71600000000001</v>
      </c>
      <c r="L25" s="25">
        <f t="shared" si="5"/>
        <v>43.477000000000004</v>
      </c>
      <c r="M25" s="25">
        <f t="shared" si="6"/>
        <v>-137.19928787371151</v>
      </c>
      <c r="N25" s="16">
        <v>0</v>
      </c>
      <c r="O25" s="16">
        <v>0</v>
      </c>
      <c r="P25" s="16">
        <v>0</v>
      </c>
      <c r="Q25" s="15">
        <f t="shared" si="7"/>
        <v>0</v>
      </c>
      <c r="R25" s="16">
        <v>61.438221273571116</v>
      </c>
      <c r="S25" s="16">
        <v>85.517696123639496</v>
      </c>
      <c r="T25" s="16">
        <v>6.0757493503548092</v>
      </c>
      <c r="U25" s="15">
        <f t="shared" si="0"/>
        <v>153.03166674756542</v>
      </c>
      <c r="V25" s="15">
        <f t="shared" si="8"/>
        <v>-153.03166674756542</v>
      </c>
      <c r="W25" s="15">
        <f t="shared" si="9"/>
        <v>-15.832378873853912</v>
      </c>
      <c r="X25" s="15">
        <f t="shared" si="1"/>
        <v>-73.386704561478112</v>
      </c>
      <c r="Y25" s="15">
        <f>'Net Market Center Imbalances'!C25</f>
        <v>-34</v>
      </c>
      <c r="Z25" s="15">
        <f>'Net Market Center Imbalances'!D25</f>
        <v>460</v>
      </c>
      <c r="AA25" s="15">
        <f>'Net Market Center Imbalances'!F25</f>
        <v>0</v>
      </c>
      <c r="AB25" s="33">
        <v>507.79687452187784</v>
      </c>
      <c r="AC25" s="33">
        <f t="shared" si="10"/>
        <v>443.30688935281836</v>
      </c>
      <c r="AD25" s="33">
        <v>436.32567849686848</v>
      </c>
      <c r="AE25" s="33">
        <v>1016</v>
      </c>
      <c r="AF25" s="33">
        <f t="shared" si="11"/>
        <v>-64.48998516905948</v>
      </c>
      <c r="AG25" s="17">
        <v>447.38072018083915</v>
      </c>
      <c r="AH25" s="17">
        <f t="shared" si="12"/>
        <v>454.53881170373256</v>
      </c>
    </row>
    <row r="26" spans="1:34" x14ac:dyDescent="0.2">
      <c r="A26" s="28">
        <v>36724</v>
      </c>
      <c r="B26" s="25">
        <f t="shared" si="2"/>
        <v>-31.026882115544936</v>
      </c>
      <c r="C26" s="15">
        <v>-246.40455073382412</v>
      </c>
      <c r="D26" s="16">
        <f t="shared" si="3"/>
        <v>-277.43143284936906</v>
      </c>
      <c r="E26" s="16">
        <v>4240.2780000000002</v>
      </c>
      <c r="F26" s="16">
        <v>4002.152</v>
      </c>
      <c r="G26" s="15">
        <f t="shared" si="4"/>
        <v>-238.1260000000002</v>
      </c>
      <c r="H26" s="25">
        <v>200.89838281650529</v>
      </c>
      <c r="I26" s="25">
        <v>139.971569185476</v>
      </c>
      <c r="J26" s="26">
        <v>148.36099999999999</v>
      </c>
      <c r="K26" s="25">
        <v>270.15499999999997</v>
      </c>
      <c r="L26" s="25">
        <f t="shared" si="5"/>
        <v>121.79399999999998</v>
      </c>
      <c r="M26" s="25">
        <f t="shared" si="6"/>
        <v>-60.92681363102929</v>
      </c>
      <c r="N26" s="16">
        <v>0</v>
      </c>
      <c r="O26" s="16">
        <v>0</v>
      </c>
      <c r="P26" s="16">
        <v>0</v>
      </c>
      <c r="Q26" s="15">
        <f t="shared" si="7"/>
        <v>0</v>
      </c>
      <c r="R26" s="16">
        <v>0</v>
      </c>
      <c r="S26" s="16">
        <v>0</v>
      </c>
      <c r="T26" s="16">
        <v>5.4835040093954399</v>
      </c>
      <c r="U26" s="15">
        <f t="shared" ref="U26:U41" si="13">T26+S26+R26</f>
        <v>5.4835040093954399</v>
      </c>
      <c r="V26" s="15">
        <f t="shared" si="8"/>
        <v>-5.4835040093954399</v>
      </c>
      <c r="W26" s="15">
        <f t="shared" si="9"/>
        <v>55.443309621633851</v>
      </c>
      <c r="X26" s="15">
        <f t="shared" si="1"/>
        <v>-16.137876772264974</v>
      </c>
      <c r="Y26" s="15">
        <f>'Net Market Center Imbalances'!C26</f>
        <v>-146</v>
      </c>
      <c r="Z26" s="15">
        <f>'Net Market Center Imbalances'!D26</f>
        <v>460</v>
      </c>
      <c r="AA26" s="15">
        <f>'Net Market Center Imbalances'!F26</f>
        <v>0</v>
      </c>
      <c r="AB26" s="33">
        <v>511.93990306894995</v>
      </c>
      <c r="AC26" s="33">
        <f t="shared" si="10"/>
        <v>494.7860125260961</v>
      </c>
      <c r="AD26" s="33">
        <v>487.47390396659711</v>
      </c>
      <c r="AE26" s="33">
        <v>1015</v>
      </c>
      <c r="AF26" s="33">
        <f t="shared" si="11"/>
        <v>-17.153890542853844</v>
      </c>
      <c r="AG26" s="17">
        <v>456.90554720251345</v>
      </c>
      <c r="AH26" s="17">
        <f t="shared" si="12"/>
        <v>463.75913041055117</v>
      </c>
    </row>
    <row r="27" spans="1:34" x14ac:dyDescent="0.2">
      <c r="A27" s="28">
        <v>36725</v>
      </c>
      <c r="B27" s="25">
        <f t="shared" si="2"/>
        <v>-7.8266445105268758</v>
      </c>
      <c r="C27" s="15">
        <v>-125.7452467786417</v>
      </c>
      <c r="D27" s="16">
        <f t="shared" ref="D27:D42" si="14">C27+B27</f>
        <v>-133.57189128916858</v>
      </c>
      <c r="E27" s="16">
        <v>4002.152</v>
      </c>
      <c r="F27" s="16">
        <v>4025.6579999999999</v>
      </c>
      <c r="G27" s="15">
        <f t="shared" ref="G27:G42" si="15">(F27-E27)</f>
        <v>23.505999999999858</v>
      </c>
      <c r="H27" s="25">
        <v>192.56369002981955</v>
      </c>
      <c r="I27" s="25">
        <v>169.65986653581942</v>
      </c>
      <c r="J27" s="26">
        <v>101.959</v>
      </c>
      <c r="K27" s="25">
        <v>261.55700000000002</v>
      </c>
      <c r="L27" s="25">
        <f t="shared" ref="L27:L42" si="16">K27-J27</f>
        <v>159.59800000000001</v>
      </c>
      <c r="M27" s="25">
        <f t="shared" si="6"/>
        <v>-22.903823494000136</v>
      </c>
      <c r="N27" s="16">
        <v>0</v>
      </c>
      <c r="O27" s="16">
        <v>130.91819999999998</v>
      </c>
      <c r="P27" s="16">
        <v>0</v>
      </c>
      <c r="Q27" s="15">
        <f t="shared" ref="Q27:Q42" si="17">P27+O27+N27</f>
        <v>130.91819999999998</v>
      </c>
      <c r="R27" s="16">
        <v>0</v>
      </c>
      <c r="S27" s="16">
        <v>0</v>
      </c>
      <c r="T27" s="16">
        <v>5.0727056548365166</v>
      </c>
      <c r="U27" s="15">
        <f t="shared" si="13"/>
        <v>5.0727056548365166</v>
      </c>
      <c r="V27" s="15">
        <f t="shared" ref="V27:V42" si="18">Q27-U27</f>
        <v>125.84549434516347</v>
      </c>
      <c r="W27" s="15">
        <f t="shared" ref="W27:W42" si="19">V27-M27</f>
        <v>148.74931783916361</v>
      </c>
      <c r="X27" s="15">
        <f t="shared" si="1"/>
        <v>8.328573450004825</v>
      </c>
      <c r="Y27" s="15">
        <f>'Net Market Center Imbalances'!C27</f>
        <v>-168</v>
      </c>
      <c r="Z27" s="15">
        <f>'Net Market Center Imbalances'!D27</f>
        <v>460</v>
      </c>
      <c r="AA27" s="15">
        <f>'Net Market Center Imbalances'!F27</f>
        <v>0</v>
      </c>
      <c r="AB27" s="33">
        <v>466.79180906463068</v>
      </c>
      <c r="AC27" s="33">
        <f t="shared" ref="AC27:AC42" si="20">AD27*AE27*0.001</f>
        <v>483.13152400835077</v>
      </c>
      <c r="AD27" s="33">
        <v>475.9916492693111</v>
      </c>
      <c r="AE27" s="33">
        <v>1015</v>
      </c>
      <c r="AF27" s="33">
        <f t="shared" ref="AF27:AF42" si="21">AC27-AB27</f>
        <v>16.339714943720082</v>
      </c>
      <c r="AG27" s="17">
        <v>468.28066945598414</v>
      </c>
      <c r="AH27" s="17">
        <f t="shared" si="12"/>
        <v>475.30487949782389</v>
      </c>
    </row>
    <row r="28" spans="1:34" x14ac:dyDescent="0.2">
      <c r="A28" s="28">
        <v>36726</v>
      </c>
      <c r="B28" s="25">
        <f t="shared" si="2"/>
        <v>18.451651063962231</v>
      </c>
      <c r="C28" s="15">
        <v>-283.87679403948368</v>
      </c>
      <c r="D28" s="16">
        <f t="shared" si="14"/>
        <v>-265.42514297552145</v>
      </c>
      <c r="E28" s="16">
        <v>4025.6579999999999</v>
      </c>
      <c r="F28" s="16">
        <v>4023.614</v>
      </c>
      <c r="G28" s="15">
        <f t="shared" si="15"/>
        <v>-2.043999999999869</v>
      </c>
      <c r="H28" s="25">
        <v>180.06043111891523</v>
      </c>
      <c r="I28" s="25">
        <v>174.81199018645728</v>
      </c>
      <c r="J28" s="26">
        <v>104.35</v>
      </c>
      <c r="K28" s="25">
        <v>269.08499999999998</v>
      </c>
      <c r="L28" s="25">
        <f t="shared" si="16"/>
        <v>164.73499999999999</v>
      </c>
      <c r="M28" s="25">
        <f t="shared" si="6"/>
        <v>-5.2484409324579531</v>
      </c>
      <c r="N28" s="16">
        <v>0</v>
      </c>
      <c r="O28" s="16">
        <v>310.88218000000001</v>
      </c>
      <c r="P28" s="16">
        <v>0</v>
      </c>
      <c r="Q28" s="15">
        <f t="shared" si="17"/>
        <v>310.88218000000001</v>
      </c>
      <c r="R28" s="16">
        <v>0</v>
      </c>
      <c r="S28" s="16">
        <v>0</v>
      </c>
      <c r="T28" s="16">
        <v>5.4544130429005317</v>
      </c>
      <c r="U28" s="15">
        <f t="shared" si="13"/>
        <v>5.4544130429005317</v>
      </c>
      <c r="V28" s="15">
        <f t="shared" si="18"/>
        <v>305.42776695709949</v>
      </c>
      <c r="W28" s="15">
        <f t="shared" si="19"/>
        <v>310.67620788955742</v>
      </c>
      <c r="X28" s="15">
        <f t="shared" si="1"/>
        <v>-47.295064914035834</v>
      </c>
      <c r="Y28" s="15">
        <f>'Net Market Center Imbalances'!C28</f>
        <v>-172</v>
      </c>
      <c r="Z28" s="15">
        <f>'Net Market Center Imbalances'!D28</f>
        <v>460</v>
      </c>
      <c r="AA28" s="15">
        <f>'Net Market Center Imbalances'!F28</f>
        <v>0</v>
      </c>
      <c r="AB28" s="33">
        <v>479.33233890136188</v>
      </c>
      <c r="AC28" s="33">
        <f t="shared" si="20"/>
        <v>443.30688935281836</v>
      </c>
      <c r="AD28" s="33">
        <v>436.32567849686848</v>
      </c>
      <c r="AE28" s="33">
        <v>1016</v>
      </c>
      <c r="AF28" s="33">
        <f t="shared" si="21"/>
        <v>-36.02544954854352</v>
      </c>
      <c r="AG28" s="17">
        <v>454.48675237872101</v>
      </c>
      <c r="AH28" s="17">
        <f t="shared" si="12"/>
        <v>461.75854041678059</v>
      </c>
    </row>
    <row r="29" spans="1:34" x14ac:dyDescent="0.2">
      <c r="A29" s="28">
        <v>36727</v>
      </c>
      <c r="B29" s="25">
        <f t="shared" si="2"/>
        <v>-8.0192865546160874</v>
      </c>
      <c r="C29" s="15">
        <v>-163.40768965751829</v>
      </c>
      <c r="D29" s="16">
        <f t="shared" si="14"/>
        <v>-171.42697621213438</v>
      </c>
      <c r="E29" s="16">
        <v>4023.614</v>
      </c>
      <c r="F29" s="16">
        <v>4058.3620000000001</v>
      </c>
      <c r="G29" s="15">
        <f t="shared" si="15"/>
        <v>34.748000000000047</v>
      </c>
      <c r="H29" s="25">
        <v>179.78530317504445</v>
      </c>
      <c r="I29" s="25">
        <v>219.1047901960784</v>
      </c>
      <c r="J29" s="26">
        <v>88.366</v>
      </c>
      <c r="K29" s="25">
        <v>302.459</v>
      </c>
      <c r="L29" s="25">
        <f t="shared" si="16"/>
        <v>214.09300000000002</v>
      </c>
      <c r="M29" s="25">
        <f t="shared" si="6"/>
        <v>39.31948702103395</v>
      </c>
      <c r="N29" s="16">
        <v>0</v>
      </c>
      <c r="O29" s="16">
        <v>314.87819999999999</v>
      </c>
      <c r="P29" s="16">
        <v>0</v>
      </c>
      <c r="Q29" s="15">
        <f t="shared" si="17"/>
        <v>314.87819999999999</v>
      </c>
      <c r="R29" s="16">
        <v>0</v>
      </c>
      <c r="S29" s="16">
        <v>0</v>
      </c>
      <c r="T29" s="16">
        <v>5.0760379894855161</v>
      </c>
      <c r="U29" s="15">
        <f t="shared" si="13"/>
        <v>5.0760379894855161</v>
      </c>
      <c r="V29" s="15">
        <f t="shared" si="18"/>
        <v>309.80216201051445</v>
      </c>
      <c r="W29" s="15">
        <f t="shared" si="19"/>
        <v>270.48267498948053</v>
      </c>
      <c r="X29" s="15">
        <f t="shared" si="1"/>
        <v>-64.307698777346104</v>
      </c>
      <c r="Y29" s="15">
        <f>'Net Market Center Imbalances'!C29</f>
        <v>-166</v>
      </c>
      <c r="Z29" s="15">
        <f>'Net Market Center Imbalances'!D29</f>
        <v>460</v>
      </c>
      <c r="AA29" s="15">
        <f>'Net Market Center Imbalances'!F29</f>
        <v>0</v>
      </c>
      <c r="AB29" s="33">
        <v>538.96377212600851</v>
      </c>
      <c r="AC29" s="33">
        <f t="shared" si="20"/>
        <v>495.84551148225472</v>
      </c>
      <c r="AD29" s="33">
        <v>488.51774530271399</v>
      </c>
      <c r="AE29" s="33">
        <v>1015</v>
      </c>
      <c r="AF29" s="33">
        <f t="shared" si="21"/>
        <v>-43.118260643753786</v>
      </c>
      <c r="AG29" s="17">
        <v>480.61697037205778</v>
      </c>
      <c r="AH29" s="17">
        <f t="shared" si="12"/>
        <v>487.82622492763863</v>
      </c>
    </row>
    <row r="30" spans="1:34" x14ac:dyDescent="0.2">
      <c r="A30" s="28">
        <v>36728</v>
      </c>
      <c r="B30" s="25">
        <f t="shared" si="2"/>
        <v>42.243256515631401</v>
      </c>
      <c r="C30" s="15">
        <v>204.10068613118156</v>
      </c>
      <c r="D30" s="16">
        <f t="shared" si="14"/>
        <v>246.34394264681296</v>
      </c>
      <c r="E30" s="16">
        <v>4058.3620000000001</v>
      </c>
      <c r="F30" s="16">
        <v>4212.6840000000002</v>
      </c>
      <c r="G30" s="15">
        <f t="shared" si="15"/>
        <v>154.32200000000012</v>
      </c>
      <c r="H30" s="25">
        <v>178.18437920813446</v>
      </c>
      <c r="I30" s="25">
        <v>417.06486078431368</v>
      </c>
      <c r="J30" s="26">
        <v>75.849000000000004</v>
      </c>
      <c r="K30" s="25">
        <v>447.56799999999998</v>
      </c>
      <c r="L30" s="25">
        <f t="shared" si="16"/>
        <v>371.71899999999999</v>
      </c>
      <c r="M30" s="25">
        <f t="shared" si="6"/>
        <v>238.88048157617922</v>
      </c>
      <c r="N30" s="16">
        <v>0</v>
      </c>
      <c r="O30" s="16">
        <v>190.3475</v>
      </c>
      <c r="P30" s="16">
        <v>0</v>
      </c>
      <c r="Q30" s="15">
        <f t="shared" si="17"/>
        <v>190.3475</v>
      </c>
      <c r="R30" s="16">
        <v>0</v>
      </c>
      <c r="S30" s="16">
        <v>0</v>
      </c>
      <c r="T30" s="16">
        <v>4.5697237075867418</v>
      </c>
      <c r="U30" s="15">
        <f t="shared" si="13"/>
        <v>4.5697237075867418</v>
      </c>
      <c r="V30" s="15">
        <f t="shared" si="18"/>
        <v>185.77777629241325</v>
      </c>
      <c r="W30" s="15">
        <f t="shared" si="19"/>
        <v>-53.102705283765971</v>
      </c>
      <c r="X30" s="15">
        <f t="shared" si="1"/>
        <v>-38.919237363046875</v>
      </c>
      <c r="Y30" s="15">
        <f>'Net Market Center Imbalances'!C30</f>
        <v>-65</v>
      </c>
      <c r="Z30" s="15">
        <f>'Net Market Center Imbalances'!D30</f>
        <v>460</v>
      </c>
      <c r="AA30" s="15">
        <f>'Net Market Center Imbalances'!F30</f>
        <v>0</v>
      </c>
      <c r="AB30" s="33">
        <v>457.59923280024526</v>
      </c>
      <c r="AC30" s="33">
        <f t="shared" si="20"/>
        <v>442.87056367432155</v>
      </c>
      <c r="AD30" s="33">
        <v>436.32567849686848</v>
      </c>
      <c r="AE30" s="33">
        <v>1015</v>
      </c>
      <c r="AF30" s="33">
        <f t="shared" si="21"/>
        <v>-14.728669125923716</v>
      </c>
      <c r="AG30" s="17">
        <v>477.94465043345122</v>
      </c>
      <c r="AH30" s="17">
        <f t="shared" si="12"/>
        <v>485.11382018995295</v>
      </c>
    </row>
    <row r="31" spans="1:34" x14ac:dyDescent="0.2">
      <c r="A31" s="28">
        <v>36729</v>
      </c>
      <c r="B31" s="25">
        <f t="shared" si="2"/>
        <v>28.871219232406702</v>
      </c>
      <c r="C31" s="15">
        <v>-43.524467551020933</v>
      </c>
      <c r="D31" s="16">
        <f t="shared" si="14"/>
        <v>-14.653248318614231</v>
      </c>
      <c r="E31" s="16">
        <v>4212.6840000000002</v>
      </c>
      <c r="F31" s="16">
        <v>4226.9920000000002</v>
      </c>
      <c r="G31" s="15">
        <f t="shared" si="15"/>
        <v>14.307999999999993</v>
      </c>
      <c r="H31" s="25">
        <v>189.84855100249612</v>
      </c>
      <c r="I31" s="25">
        <v>148.37637843137253</v>
      </c>
      <c r="J31" s="26">
        <v>103.761</v>
      </c>
      <c r="K31" s="25">
        <v>247.26400000000001</v>
      </c>
      <c r="L31" s="25">
        <f t="shared" si="16"/>
        <v>143.50300000000001</v>
      </c>
      <c r="M31" s="25">
        <f t="shared" si="6"/>
        <v>-41.472172571123593</v>
      </c>
      <c r="N31" s="16">
        <v>0</v>
      </c>
      <c r="O31" s="16">
        <v>44.334360000000004</v>
      </c>
      <c r="P31" s="16">
        <v>0</v>
      </c>
      <c r="Q31" s="15">
        <f t="shared" si="17"/>
        <v>44.334360000000004</v>
      </c>
      <c r="R31" s="16">
        <v>18.082616591217665</v>
      </c>
      <c r="S31" s="16">
        <v>0</v>
      </c>
      <c r="T31" s="16">
        <v>5.7295481783408775</v>
      </c>
      <c r="U31" s="15">
        <f t="shared" si="13"/>
        <v>23.812164769558542</v>
      </c>
      <c r="V31" s="15">
        <f t="shared" si="18"/>
        <v>20.522195230441461</v>
      </c>
      <c r="W31" s="15">
        <f t="shared" si="19"/>
        <v>61.994367801565055</v>
      </c>
      <c r="X31" s="15">
        <f t="shared" si="1"/>
        <v>-33.033119482950831</v>
      </c>
      <c r="Y31" s="15">
        <f>'Net Market Center Imbalances'!C31</f>
        <v>-34</v>
      </c>
      <c r="Z31" s="15">
        <f>'Net Market Center Imbalances'!D31</f>
        <v>460</v>
      </c>
      <c r="AA31" s="15">
        <f>'Net Market Center Imbalances'!F31</f>
        <v>0</v>
      </c>
      <c r="AB31" s="33">
        <v>437.26545892856899</v>
      </c>
      <c r="AC31" s="33">
        <f t="shared" si="20"/>
        <v>407.24843423799587</v>
      </c>
      <c r="AD31" s="33">
        <v>400.83507306889356</v>
      </c>
      <c r="AE31" s="33">
        <v>1016</v>
      </c>
      <c r="AF31" s="33">
        <f t="shared" si="21"/>
        <v>-30.017024690573123</v>
      </c>
      <c r="AG31" s="17">
        <v>429.2516274314986</v>
      </c>
      <c r="AH31" s="17">
        <f t="shared" si="12"/>
        <v>436.11965347040257</v>
      </c>
    </row>
    <row r="32" spans="1:34" x14ac:dyDescent="0.2">
      <c r="A32" s="28">
        <v>36730</v>
      </c>
      <c r="B32" s="25">
        <f t="shared" si="2"/>
        <v>-11.517314507940966</v>
      </c>
      <c r="C32" s="15">
        <v>-82.027868934085348</v>
      </c>
      <c r="D32" s="16">
        <f t="shared" si="14"/>
        <v>-93.545183442026314</v>
      </c>
      <c r="E32" s="16">
        <v>4226.9920000000002</v>
      </c>
      <c r="F32" s="16">
        <v>4225.97</v>
      </c>
      <c r="G32" s="15">
        <f t="shared" si="15"/>
        <v>-1.0219999999999345</v>
      </c>
      <c r="H32" s="25">
        <v>189.96025630320128</v>
      </c>
      <c r="I32" s="25">
        <v>164.1241960784314</v>
      </c>
      <c r="J32" s="26">
        <v>96.320999999999998</v>
      </c>
      <c r="K32" s="25">
        <v>255.541</v>
      </c>
      <c r="L32" s="25">
        <f t="shared" si="16"/>
        <v>159.22</v>
      </c>
      <c r="M32" s="25">
        <f t="shared" si="6"/>
        <v>-25.836060224769881</v>
      </c>
      <c r="N32" s="16">
        <v>0</v>
      </c>
      <c r="O32" s="16">
        <v>52.428599999999996</v>
      </c>
      <c r="P32" s="16">
        <v>0</v>
      </c>
      <c r="Q32" s="15">
        <f t="shared" si="17"/>
        <v>52.428599999999996</v>
      </c>
      <c r="R32" s="16">
        <v>0</v>
      </c>
      <c r="S32" s="16">
        <v>0</v>
      </c>
      <c r="T32" s="16">
        <v>5.8948441386983923</v>
      </c>
      <c r="U32" s="15">
        <f t="shared" si="13"/>
        <v>5.8948441386983923</v>
      </c>
      <c r="V32" s="15">
        <f t="shared" si="18"/>
        <v>46.5337558613016</v>
      </c>
      <c r="W32" s="15">
        <f t="shared" si="19"/>
        <v>72.369816086071481</v>
      </c>
      <c r="X32" s="15">
        <f t="shared" si="1"/>
        <v>20.153367355954899</v>
      </c>
      <c r="Y32" s="15">
        <f>'Net Market Center Imbalances'!C32</f>
        <v>-105</v>
      </c>
      <c r="Z32" s="15">
        <f>'Net Market Center Imbalances'!D32</f>
        <v>460</v>
      </c>
      <c r="AA32" s="15">
        <f>'Net Market Center Imbalances'!F32</f>
        <v>0</v>
      </c>
      <c r="AB32" s="33">
        <v>437.04593991555021</v>
      </c>
      <c r="AC32" s="33">
        <f t="shared" si="20"/>
        <v>447.54906054279752</v>
      </c>
      <c r="AD32" s="33">
        <v>440.50104384133613</v>
      </c>
      <c r="AE32" s="33">
        <v>1016</v>
      </c>
      <c r="AF32" s="33">
        <f t="shared" si="21"/>
        <v>10.503120627247313</v>
      </c>
      <c r="AG32" s="17">
        <v>429.16510436501625</v>
      </c>
      <c r="AH32" s="17">
        <f t="shared" si="12"/>
        <v>436.03174603485655</v>
      </c>
    </row>
    <row r="33" spans="1:34" x14ac:dyDescent="0.2">
      <c r="A33" s="28">
        <v>36731</v>
      </c>
      <c r="B33" s="25">
        <f t="shared" si="2"/>
        <v>-12.643543581046004</v>
      </c>
      <c r="C33" s="15">
        <v>-206.35103879036132</v>
      </c>
      <c r="D33" s="16">
        <f t="shared" si="14"/>
        <v>-218.99458237140732</v>
      </c>
      <c r="E33" s="16">
        <v>4225.97</v>
      </c>
      <c r="F33" s="16">
        <v>4107.4179999999997</v>
      </c>
      <c r="G33" s="15">
        <f t="shared" si="15"/>
        <v>-118.55200000000059</v>
      </c>
      <c r="H33" s="25">
        <v>189.48748581147561</v>
      </c>
      <c r="I33" s="25">
        <v>222.26899999999998</v>
      </c>
      <c r="J33" s="26">
        <v>96.048000000000002</v>
      </c>
      <c r="K33" s="25">
        <v>300.72500000000002</v>
      </c>
      <c r="L33" s="25">
        <f t="shared" si="16"/>
        <v>204.67700000000002</v>
      </c>
      <c r="M33" s="25">
        <f t="shared" si="6"/>
        <v>32.781514188524369</v>
      </c>
      <c r="N33" s="16">
        <v>0</v>
      </c>
      <c r="O33" s="16">
        <v>164.03100000000001</v>
      </c>
      <c r="P33" s="16">
        <v>0</v>
      </c>
      <c r="Q33" s="15">
        <f t="shared" si="17"/>
        <v>164.03100000000001</v>
      </c>
      <c r="R33" s="16">
        <v>0</v>
      </c>
      <c r="S33" s="16">
        <v>0</v>
      </c>
      <c r="T33" s="16">
        <v>5.9221772075989687</v>
      </c>
      <c r="U33" s="15">
        <f t="shared" si="13"/>
        <v>5.9221772075989687</v>
      </c>
      <c r="V33" s="15">
        <f t="shared" si="18"/>
        <v>158.10882279240104</v>
      </c>
      <c r="W33" s="15">
        <f t="shared" si="19"/>
        <v>125.32730860387667</v>
      </c>
      <c r="X33" s="15">
        <f t="shared" si="1"/>
        <v>-24.884726232469944</v>
      </c>
      <c r="Y33" s="15">
        <f>'Net Market Center Imbalances'!C33</f>
        <v>-156</v>
      </c>
      <c r="Z33" s="15">
        <f>'Net Market Center Imbalances'!D33</f>
        <v>460</v>
      </c>
      <c r="AA33" s="15">
        <f>'Net Market Center Imbalances'!F33</f>
        <v>0</v>
      </c>
      <c r="AB33" s="33">
        <v>472.00860392657358</v>
      </c>
      <c r="AC33" s="33">
        <f t="shared" si="20"/>
        <v>458.15448851774534</v>
      </c>
      <c r="AD33" s="33">
        <v>450.93945720250525</v>
      </c>
      <c r="AE33" s="33">
        <v>1016</v>
      </c>
      <c r="AF33" s="33">
        <f t="shared" si="21"/>
        <v>-13.85411540882825</v>
      </c>
      <c r="AG33" s="17">
        <v>438.49502454399544</v>
      </c>
      <c r="AH33" s="17">
        <f t="shared" si="12"/>
        <v>445.51094493669933</v>
      </c>
    </row>
    <row r="34" spans="1:34" x14ac:dyDescent="0.2">
      <c r="A34" s="28">
        <v>36732</v>
      </c>
      <c r="B34" s="25">
        <f t="shared" si="2"/>
        <v>4.1910044110591116</v>
      </c>
      <c r="C34" s="15">
        <v>226.71176584916967</v>
      </c>
      <c r="D34" s="16">
        <f t="shared" si="14"/>
        <v>230.90277026022878</v>
      </c>
      <c r="E34" s="16">
        <v>4107.4179999999997</v>
      </c>
      <c r="F34" s="16">
        <v>4345.5439999999999</v>
      </c>
      <c r="G34" s="15">
        <f t="shared" si="15"/>
        <v>238.1260000000002</v>
      </c>
      <c r="H34" s="25">
        <v>169.25234754388325</v>
      </c>
      <c r="I34" s="25">
        <v>412.43224485798231</v>
      </c>
      <c r="J34" s="26">
        <v>52.624000000000002</v>
      </c>
      <c r="K34" s="25">
        <v>405.11900000000003</v>
      </c>
      <c r="L34" s="25">
        <f t="shared" si="16"/>
        <v>352.495</v>
      </c>
      <c r="M34" s="25">
        <f t="shared" si="6"/>
        <v>243.17989731409907</v>
      </c>
      <c r="N34" s="16">
        <v>0</v>
      </c>
      <c r="O34" s="16">
        <v>332.79386</v>
      </c>
      <c r="P34" s="16">
        <v>0</v>
      </c>
      <c r="Q34" s="15">
        <f t="shared" si="17"/>
        <v>332.79386</v>
      </c>
      <c r="R34" s="16">
        <v>0</v>
      </c>
      <c r="S34" s="16">
        <v>0</v>
      </c>
      <c r="T34" s="16">
        <v>5.4564423471836534</v>
      </c>
      <c r="U34" s="15">
        <f t="shared" si="13"/>
        <v>5.4564423471836534</v>
      </c>
      <c r="V34" s="15">
        <f t="shared" si="18"/>
        <v>327.33741765281633</v>
      </c>
      <c r="W34" s="15">
        <f t="shared" si="19"/>
        <v>84.157520338717262</v>
      </c>
      <c r="X34" s="15">
        <f t="shared" si="1"/>
        <v>-76.934290598945836</v>
      </c>
      <c r="Y34" s="15">
        <f>'Net Market Center Imbalances'!C34</f>
        <v>-217</v>
      </c>
      <c r="Z34" s="15">
        <f>'Net Market Center Imbalances'!D34</f>
        <v>460</v>
      </c>
      <c r="AA34" s="15">
        <f>'Net Market Center Imbalances'!F34</f>
        <v>0</v>
      </c>
      <c r="AB34" s="33">
        <v>437.76927090782442</v>
      </c>
      <c r="AC34" s="33">
        <f t="shared" si="20"/>
        <v>478.30480167014611</v>
      </c>
      <c r="AD34" s="33">
        <v>470.77244258872651</v>
      </c>
      <c r="AE34" s="33">
        <v>1016</v>
      </c>
      <c r="AF34" s="33">
        <f t="shared" si="21"/>
        <v>40.535530762321685</v>
      </c>
      <c r="AG34" s="17">
        <v>474.89744693032009</v>
      </c>
      <c r="AH34" s="17">
        <f t="shared" si="12"/>
        <v>482.49580608120522</v>
      </c>
    </row>
    <row r="35" spans="1:34" x14ac:dyDescent="0.2">
      <c r="A35" s="28">
        <v>36733</v>
      </c>
      <c r="B35" s="25">
        <f t="shared" si="2"/>
        <v>22.347390431914278</v>
      </c>
      <c r="C35" s="15">
        <v>-103.98677943216089</v>
      </c>
      <c r="D35" s="16">
        <f t="shared" si="14"/>
        <v>-81.639389000246609</v>
      </c>
      <c r="E35" s="16">
        <v>4345.5439999999999</v>
      </c>
      <c r="F35" s="16">
        <v>4363.9399999999996</v>
      </c>
      <c r="G35" s="15">
        <f t="shared" si="15"/>
        <v>18.395999999999731</v>
      </c>
      <c r="H35" s="25">
        <v>180.93482269615308</v>
      </c>
      <c r="I35" s="25">
        <v>255.11885098039215</v>
      </c>
      <c r="J35" s="26">
        <v>110.374</v>
      </c>
      <c r="K35" s="25">
        <v>300.52800000000002</v>
      </c>
      <c r="L35" s="25">
        <f t="shared" si="16"/>
        <v>190.15400000000002</v>
      </c>
      <c r="M35" s="25">
        <f t="shared" si="6"/>
        <v>74.184028284239076</v>
      </c>
      <c r="N35" s="16">
        <v>0</v>
      </c>
      <c r="O35" s="16">
        <v>148.58857999999998</v>
      </c>
      <c r="P35" s="16">
        <v>0</v>
      </c>
      <c r="Q35" s="15">
        <f t="shared" si="17"/>
        <v>148.58857999999998</v>
      </c>
      <c r="R35" s="16">
        <v>0</v>
      </c>
      <c r="S35" s="16">
        <v>0</v>
      </c>
      <c r="T35" s="16">
        <v>5.8232881860930323</v>
      </c>
      <c r="U35" s="15">
        <f t="shared" si="13"/>
        <v>5.8232881860930323</v>
      </c>
      <c r="V35" s="15">
        <f t="shared" si="18"/>
        <v>142.76529181390694</v>
      </c>
      <c r="W35" s="15">
        <f t="shared" si="19"/>
        <v>68.581263529667865</v>
      </c>
      <c r="X35" s="15">
        <f t="shared" si="1"/>
        <v>31.454125470578475</v>
      </c>
      <c r="Y35" s="15">
        <f>'Net Market Center Imbalances'!C35</f>
        <v>-231</v>
      </c>
      <c r="Z35" s="15">
        <f>'Net Market Center Imbalances'!D35</f>
        <v>460</v>
      </c>
      <c r="AA35" s="15">
        <f>'Net Market Center Imbalances'!F35</f>
        <v>0</v>
      </c>
      <c r="AB35" s="33">
        <v>468.44332109810199</v>
      </c>
      <c r="AC35" s="33">
        <f t="shared" si="20"/>
        <v>481.48643006263052</v>
      </c>
      <c r="AD35" s="33">
        <v>473.90396659707727</v>
      </c>
      <c r="AE35" s="33">
        <v>1016</v>
      </c>
      <c r="AF35" s="33">
        <f t="shared" si="21"/>
        <v>13.043108964528528</v>
      </c>
      <c r="AG35" s="17">
        <v>495.89942962061497</v>
      </c>
      <c r="AH35" s="17">
        <f t="shared" si="12"/>
        <v>503.8338204945448</v>
      </c>
    </row>
    <row r="36" spans="1:34" x14ac:dyDescent="0.2">
      <c r="A36" s="28">
        <v>36734</v>
      </c>
      <c r="B36" s="25">
        <f t="shared" si="2"/>
        <v>12.80084511433796</v>
      </c>
      <c r="C36" s="15">
        <v>-139.16972573978327</v>
      </c>
      <c r="D36" s="16">
        <f t="shared" si="14"/>
        <v>-126.36888062544531</v>
      </c>
      <c r="E36" s="16">
        <v>4363.9399999999996</v>
      </c>
      <c r="F36" s="16">
        <v>4251.5200000000004</v>
      </c>
      <c r="G36" s="15">
        <f t="shared" si="15"/>
        <v>-112.41999999999916</v>
      </c>
      <c r="H36" s="25">
        <v>172.97919502070297</v>
      </c>
      <c r="I36" s="25">
        <v>259.52724023437497</v>
      </c>
      <c r="J36" s="26">
        <v>158.316</v>
      </c>
      <c r="K36" s="25">
        <v>400.36900000000003</v>
      </c>
      <c r="L36" s="25">
        <f t="shared" si="16"/>
        <v>242.05300000000003</v>
      </c>
      <c r="M36" s="25">
        <f t="shared" si="6"/>
        <v>86.548045213671998</v>
      </c>
      <c r="N36" s="16">
        <v>0</v>
      </c>
      <c r="O36" s="16">
        <v>94.4328</v>
      </c>
      <c r="P36" s="16">
        <v>0</v>
      </c>
      <c r="Q36" s="15">
        <f t="shared" si="17"/>
        <v>94.4328</v>
      </c>
      <c r="R36" s="16">
        <v>0</v>
      </c>
      <c r="S36" s="16">
        <v>0</v>
      </c>
      <c r="T36" s="16">
        <v>5.9180292115517412</v>
      </c>
      <c r="U36" s="15">
        <f t="shared" si="13"/>
        <v>5.9180292115517412</v>
      </c>
      <c r="V36" s="15">
        <f t="shared" si="18"/>
        <v>88.51477078844826</v>
      </c>
      <c r="W36" s="15">
        <f t="shared" si="19"/>
        <v>1.9667255747762624</v>
      </c>
      <c r="X36" s="15">
        <f t="shared" si="1"/>
        <v>11.982155050669888</v>
      </c>
      <c r="Y36" s="15">
        <f>'Net Market Center Imbalances'!C36</f>
        <v>-112</v>
      </c>
      <c r="Z36" s="15">
        <f>'Net Market Center Imbalances'!D36</f>
        <v>460</v>
      </c>
      <c r="AA36" s="15">
        <f>'Net Market Center Imbalances'!F36</f>
        <v>0</v>
      </c>
      <c r="AB36" s="33">
        <v>472.3232915169794</v>
      </c>
      <c r="AC36" s="33">
        <f t="shared" si="20"/>
        <v>469.54070981210862</v>
      </c>
      <c r="AD36" s="33">
        <v>460.33402922755744</v>
      </c>
      <c r="AE36" s="33">
        <v>1020</v>
      </c>
      <c r="AF36" s="33">
        <f t="shared" si="21"/>
        <v>-2.782581704870779</v>
      </c>
      <c r="AG36" s="17">
        <v>472.88387737886922</v>
      </c>
      <c r="AH36" s="17">
        <f t="shared" si="12"/>
        <v>482.34155492644658</v>
      </c>
    </row>
    <row r="37" spans="1:34" x14ac:dyDescent="0.2">
      <c r="A37" s="28">
        <v>36735</v>
      </c>
      <c r="B37" s="25">
        <f t="shared" si="2"/>
        <v>51.472530755759806</v>
      </c>
      <c r="C37" s="15">
        <v>-28.070894445400967</v>
      </c>
      <c r="D37" s="16">
        <f t="shared" si="14"/>
        <v>23.401636310358839</v>
      </c>
      <c r="E37" s="27">
        <v>4251.5200000000004</v>
      </c>
      <c r="F37" s="27">
        <v>4206.5519999999997</v>
      </c>
      <c r="G37" s="15">
        <f t="shared" si="15"/>
        <v>-44.968000000000757</v>
      </c>
      <c r="H37" s="25">
        <v>213.34807057179759</v>
      </c>
      <c r="I37" s="25">
        <v>326.55912941176467</v>
      </c>
      <c r="J37" s="26">
        <v>103.44499999999999</v>
      </c>
      <c r="K37" s="25">
        <v>353.92099999999999</v>
      </c>
      <c r="L37" s="25">
        <f t="shared" si="16"/>
        <v>250.476</v>
      </c>
      <c r="M37" s="25">
        <f t="shared" si="6"/>
        <v>113.21105883996708</v>
      </c>
      <c r="N37" s="27">
        <v>0</v>
      </c>
      <c r="O37" s="27">
        <v>64.794799999999995</v>
      </c>
      <c r="P37" s="27">
        <v>0</v>
      </c>
      <c r="Q37" s="15">
        <f t="shared" si="17"/>
        <v>64.794799999999995</v>
      </c>
      <c r="R37" s="27">
        <v>0</v>
      </c>
      <c r="S37" s="27">
        <v>0</v>
      </c>
      <c r="T37" s="27">
        <v>5.0761612312394098</v>
      </c>
      <c r="U37" s="15">
        <f t="shared" si="13"/>
        <v>5.0761612312394098</v>
      </c>
      <c r="V37" s="15">
        <f t="shared" si="18"/>
        <v>59.718638768760584</v>
      </c>
      <c r="W37" s="15">
        <f t="shared" si="19"/>
        <v>-53.492420071206496</v>
      </c>
      <c r="X37" s="15">
        <f t="shared" si="1"/>
        <v>-14.8772162391531</v>
      </c>
      <c r="Y37" s="15">
        <f>'Net Market Center Imbalances'!C37</f>
        <v>-106</v>
      </c>
      <c r="Z37" s="15">
        <f>'Net Market Center Imbalances'!D37</f>
        <v>562</v>
      </c>
      <c r="AA37" s="15">
        <f>'Net Market Center Imbalances'!F37</f>
        <v>0</v>
      </c>
      <c r="AB37" s="33">
        <v>436.63877462424313</v>
      </c>
      <c r="AC37" s="33">
        <f t="shared" si="20"/>
        <v>406.84759916492698</v>
      </c>
      <c r="AD37" s="33">
        <v>400.83507306889356</v>
      </c>
      <c r="AE37" s="33">
        <v>1015</v>
      </c>
      <c r="AF37" s="33">
        <f t="shared" si="21"/>
        <v>-29.79117545931615</v>
      </c>
      <c r="AG37" s="17">
        <v>451.54692603023329</v>
      </c>
      <c r="AH37" s="17">
        <f t="shared" si="12"/>
        <v>458.32012992068678</v>
      </c>
    </row>
    <row r="38" spans="1:34" x14ac:dyDescent="0.2">
      <c r="A38" s="28">
        <v>36736</v>
      </c>
      <c r="B38" s="25">
        <f t="shared" si="2"/>
        <v>36.780277170359966</v>
      </c>
      <c r="C38" s="15">
        <v>-8.9518852060156746</v>
      </c>
      <c r="D38" s="16">
        <f t="shared" si="14"/>
        <v>27.828391964344291</v>
      </c>
      <c r="E38" s="27">
        <v>4206.5519999999997</v>
      </c>
      <c r="F38" s="27">
        <v>4259.6959999999999</v>
      </c>
      <c r="G38" s="15">
        <f t="shared" si="15"/>
        <v>53.144000000000233</v>
      </c>
      <c r="H38" s="25">
        <v>199.80102078570675</v>
      </c>
      <c r="I38" s="25">
        <v>234.92704509803923</v>
      </c>
      <c r="J38" s="26">
        <v>86.861000000000004</v>
      </c>
      <c r="K38" s="25">
        <v>286.80399999999997</v>
      </c>
      <c r="L38" s="25">
        <f t="shared" si="16"/>
        <v>199.94299999999998</v>
      </c>
      <c r="M38" s="25">
        <f t="shared" si="6"/>
        <v>35.126024312332476</v>
      </c>
      <c r="N38" s="27">
        <v>0</v>
      </c>
      <c r="O38" s="27">
        <v>71.703519999999983</v>
      </c>
      <c r="P38" s="27">
        <v>0</v>
      </c>
      <c r="Q38" s="15">
        <f t="shared" si="17"/>
        <v>71.703519999999983</v>
      </c>
      <c r="R38" s="27">
        <v>0</v>
      </c>
      <c r="S38" s="27">
        <v>0</v>
      </c>
      <c r="T38" s="27">
        <v>5.0786236481250411</v>
      </c>
      <c r="U38" s="15">
        <f t="shared" si="13"/>
        <v>5.0786236481250411</v>
      </c>
      <c r="V38" s="15">
        <f t="shared" si="18"/>
        <v>66.624896351874938</v>
      </c>
      <c r="W38" s="15">
        <f t="shared" si="19"/>
        <v>31.498872039542462</v>
      </c>
      <c r="X38" s="15">
        <f t="shared" si="1"/>
        <v>-6.1832640038865208</v>
      </c>
      <c r="Y38" s="15">
        <f>'Net Market Center Imbalances'!C38</f>
        <v>-139</v>
      </c>
      <c r="Z38" s="15">
        <f>'Net Market Center Imbalances'!D38</f>
        <v>562</v>
      </c>
      <c r="AA38" s="15">
        <f>'Net Market Center Imbalances'!F38</f>
        <v>0</v>
      </c>
      <c r="AB38" s="33">
        <v>391.64665033175652</v>
      </c>
      <c r="AC38" s="33">
        <f t="shared" si="20"/>
        <v>376.49269311064722</v>
      </c>
      <c r="AD38" s="33">
        <v>370.56367432150313</v>
      </c>
      <c r="AE38" s="33">
        <v>1016</v>
      </c>
      <c r="AF38" s="33">
        <f t="shared" si="21"/>
        <v>-15.153957221109295</v>
      </c>
      <c r="AG38" s="17">
        <v>406.76473452855038</v>
      </c>
      <c r="AH38" s="17">
        <f t="shared" si="12"/>
        <v>413.27297028100719</v>
      </c>
    </row>
    <row r="39" spans="1:34" x14ac:dyDescent="0.2">
      <c r="A39" s="28">
        <v>36737</v>
      </c>
      <c r="B39" s="25">
        <f t="shared" si="2"/>
        <v>-3.5586657712603937</v>
      </c>
      <c r="C39" s="15">
        <v>38.269991842532193</v>
      </c>
      <c r="D39" s="16">
        <f t="shared" si="14"/>
        <v>34.711326071271799</v>
      </c>
      <c r="E39" s="16">
        <v>4259.6959999999999</v>
      </c>
      <c r="F39" s="16">
        <v>4317.95</v>
      </c>
      <c r="G39" s="15">
        <f t="shared" si="15"/>
        <v>58.253999999999905</v>
      </c>
      <c r="H39" s="25">
        <v>199.79815090195802</v>
      </c>
      <c r="I39" s="25">
        <v>206.46159803921569</v>
      </c>
      <c r="J39" s="26">
        <v>88.998999999999995</v>
      </c>
      <c r="K39" s="25">
        <v>255.54400000000001</v>
      </c>
      <c r="L39" s="25">
        <f t="shared" si="16"/>
        <v>166.54500000000002</v>
      </c>
      <c r="M39" s="25">
        <f t="shared" si="6"/>
        <v>6.6634471372576627</v>
      </c>
      <c r="N39" s="16">
        <v>0</v>
      </c>
      <c r="O39" s="16">
        <v>47.2164</v>
      </c>
      <c r="P39" s="16">
        <v>0</v>
      </c>
      <c r="Q39" s="15">
        <f t="shared" si="17"/>
        <v>47.2164</v>
      </c>
      <c r="R39" s="16">
        <v>0</v>
      </c>
      <c r="S39" s="16">
        <v>0</v>
      </c>
      <c r="T39" s="16">
        <v>5.2816927282622048</v>
      </c>
      <c r="U39" s="15">
        <f t="shared" si="13"/>
        <v>5.2816927282622048</v>
      </c>
      <c r="V39" s="15">
        <f t="shared" si="18"/>
        <v>41.934707271737793</v>
      </c>
      <c r="W39" s="15">
        <f t="shared" si="19"/>
        <v>35.27126013448013</v>
      </c>
      <c r="X39" s="15">
        <f t="shared" si="1"/>
        <v>-11.728586205752023</v>
      </c>
      <c r="Y39" s="15">
        <f>'Net Market Center Imbalances'!C39</f>
        <v>-159</v>
      </c>
      <c r="Z39" s="15">
        <f>'Net Market Center Imbalances'!D39</f>
        <v>562</v>
      </c>
      <c r="AA39" s="15">
        <f>'Net Market Center Imbalances'!F39</f>
        <v>0</v>
      </c>
      <c r="AB39" s="33">
        <v>439.13124839223167</v>
      </c>
      <c r="AC39" s="33">
        <f t="shared" si="20"/>
        <v>417.85386221294362</v>
      </c>
      <c r="AD39" s="33">
        <v>411.27348643006263</v>
      </c>
      <c r="AE39" s="33">
        <v>1016</v>
      </c>
      <c r="AF39" s="33">
        <f t="shared" si="21"/>
        <v>-21.277386179288044</v>
      </c>
      <c r="AG39" s="17">
        <v>407.77086263945199</v>
      </c>
      <c r="AH39" s="17">
        <f t="shared" si="12"/>
        <v>414.29519644168323</v>
      </c>
    </row>
    <row r="40" spans="1:34" x14ac:dyDescent="0.2">
      <c r="A40" s="28">
        <v>36738</v>
      </c>
      <c r="B40" s="25">
        <f t="shared" si="2"/>
        <v>0.97348051495396248</v>
      </c>
      <c r="C40" s="15">
        <v>-167.72755643591154</v>
      </c>
      <c r="D40" s="16">
        <f t="shared" si="14"/>
        <v>-166.75407592095758</v>
      </c>
      <c r="E40" s="16">
        <v>4317.95</v>
      </c>
      <c r="F40" s="16">
        <v>4198.3760000000002</v>
      </c>
      <c r="G40" s="15">
        <f t="shared" si="15"/>
        <v>-119.57399999999961</v>
      </c>
      <c r="H40" s="25">
        <v>174.96848345664475</v>
      </c>
      <c r="I40" s="25">
        <v>238.99517531831538</v>
      </c>
      <c r="J40" s="26">
        <v>88.897999999999996</v>
      </c>
      <c r="K40" s="25">
        <v>285.10899999999998</v>
      </c>
      <c r="L40" s="25">
        <f t="shared" si="16"/>
        <v>196.21099999999998</v>
      </c>
      <c r="M40" s="25">
        <f t="shared" si="6"/>
        <v>64.026691861670628</v>
      </c>
      <c r="N40" s="16">
        <v>0</v>
      </c>
      <c r="O40" s="16">
        <v>132.30812</v>
      </c>
      <c r="P40" s="16">
        <v>0</v>
      </c>
      <c r="Q40" s="15">
        <f t="shared" si="17"/>
        <v>132.30812</v>
      </c>
      <c r="R40" s="16">
        <v>0</v>
      </c>
      <c r="S40" s="16">
        <v>0</v>
      </c>
      <c r="T40" s="16">
        <v>1.73744447450413</v>
      </c>
      <c r="U40" s="15">
        <f t="shared" si="13"/>
        <v>1.73744447450413</v>
      </c>
      <c r="V40" s="15">
        <f t="shared" si="18"/>
        <v>130.57067552549589</v>
      </c>
      <c r="W40" s="15">
        <f t="shared" si="19"/>
        <v>66.543983663825259</v>
      </c>
      <c r="X40" s="15">
        <f t="shared" si="1"/>
        <v>-19.363907742867298</v>
      </c>
      <c r="Y40" s="15">
        <f>'Net Market Center Imbalances'!C40</f>
        <v>-185</v>
      </c>
      <c r="Z40" s="15">
        <f>'Net Market Center Imbalances'!D40</f>
        <v>562</v>
      </c>
      <c r="AA40" s="15">
        <f>'Net Market Center Imbalances'!F40</f>
        <v>0</v>
      </c>
      <c r="AB40" s="33">
        <v>458.57068787660944</v>
      </c>
      <c r="AC40" s="33">
        <f t="shared" si="20"/>
        <v>438.00417536534451</v>
      </c>
      <c r="AD40" s="33">
        <v>431.10647181628394</v>
      </c>
      <c r="AE40" s="33">
        <v>1016</v>
      </c>
      <c r="AF40" s="33">
        <f t="shared" si="21"/>
        <v>-20.566512511264932</v>
      </c>
      <c r="AG40" s="17">
        <v>432.06462192942763</v>
      </c>
      <c r="AH40" s="17">
        <f t="shared" si="12"/>
        <v>438.97765588029847</v>
      </c>
    </row>
    <row r="41" spans="1:34" x14ac:dyDescent="0.2">
      <c r="A41" s="28">
        <v>36739</v>
      </c>
      <c r="B41" s="25">
        <f t="shared" si="2"/>
        <v>-0.69571982714472824</v>
      </c>
      <c r="C41" s="15">
        <v>-114.39601481657841</v>
      </c>
      <c r="D41" s="16">
        <f t="shared" si="14"/>
        <v>-115.09173464372314</v>
      </c>
      <c r="E41" s="16">
        <v>4198.3760000000002</v>
      </c>
      <c r="F41" s="16">
        <v>4139.1000000000004</v>
      </c>
      <c r="G41" s="15">
        <f t="shared" si="15"/>
        <v>-59.27599999999984</v>
      </c>
      <c r="H41" s="25">
        <v>182.45133262438313</v>
      </c>
      <c r="I41" s="25">
        <v>374.59071945259041</v>
      </c>
      <c r="J41" s="26">
        <v>83.628</v>
      </c>
      <c r="K41" s="25">
        <v>423.55099999999999</v>
      </c>
      <c r="L41" s="25">
        <f t="shared" si="16"/>
        <v>339.923</v>
      </c>
      <c r="M41" s="25">
        <f>I41-H41</f>
        <v>192.13938682820728</v>
      </c>
      <c r="N41" s="16">
        <v>0</v>
      </c>
      <c r="O41" s="16">
        <v>217.15456</v>
      </c>
      <c r="P41" s="16">
        <v>0</v>
      </c>
      <c r="Q41" s="15">
        <f t="shared" si="17"/>
        <v>217.15456</v>
      </c>
      <c r="R41" s="16">
        <v>0</v>
      </c>
      <c r="S41" s="16">
        <v>0</v>
      </c>
      <c r="T41" s="16">
        <v>0</v>
      </c>
      <c r="U41" s="15">
        <f t="shared" si="13"/>
        <v>0</v>
      </c>
      <c r="V41" s="15">
        <f t="shared" si="18"/>
        <v>217.15456</v>
      </c>
      <c r="W41" s="15">
        <f t="shared" si="19"/>
        <v>25.015173171792725</v>
      </c>
      <c r="X41" s="15">
        <f t="shared" si="1"/>
        <v>30.800561471930578</v>
      </c>
      <c r="Y41" s="15">
        <f>'Net Market Center Imbalances'!C41</f>
        <v>-106</v>
      </c>
      <c r="Z41" s="15">
        <f>'Net Market Center Imbalances'!D41</f>
        <v>562</v>
      </c>
      <c r="AA41" s="15">
        <f>'Net Market Center Imbalances'!F41</f>
        <v>0</v>
      </c>
      <c r="AB41" s="33">
        <v>446.54229934946267</v>
      </c>
      <c r="AC41" s="33">
        <f t="shared" si="20"/>
        <v>444.17954070981216</v>
      </c>
      <c r="AD41" s="33">
        <v>436.32567849686848</v>
      </c>
      <c r="AE41" s="33">
        <v>1018</v>
      </c>
      <c r="AF41" s="33">
        <f t="shared" si="21"/>
        <v>-2.362758639650508</v>
      </c>
      <c r="AG41" s="17">
        <v>435.64226019908392</v>
      </c>
      <c r="AH41" s="17">
        <f t="shared" si="12"/>
        <v>443.48382088266743</v>
      </c>
    </row>
    <row r="42" spans="1:34" x14ac:dyDescent="0.2">
      <c r="A42" s="28">
        <v>36740</v>
      </c>
      <c r="B42" s="25">
        <f t="shared" si="2"/>
        <v>11.447857263030585</v>
      </c>
      <c r="C42" s="15">
        <v>-82.514223989833539</v>
      </c>
      <c r="D42" s="16">
        <f t="shared" si="14"/>
        <v>-71.066366726802954</v>
      </c>
      <c r="E42" s="16">
        <v>4139.1000000000004</v>
      </c>
      <c r="F42" s="16">
        <v>4126.8360000000002</v>
      </c>
      <c r="G42" s="15">
        <f t="shared" si="15"/>
        <v>-12.264000000000124</v>
      </c>
      <c r="H42" s="25">
        <v>191.6515767389277</v>
      </c>
      <c r="I42" s="25">
        <v>429.81166601562501</v>
      </c>
      <c r="J42" s="26">
        <v>78.013000000000005</v>
      </c>
      <c r="K42" s="25">
        <v>503.65600000000001</v>
      </c>
      <c r="L42" s="25">
        <f t="shared" si="16"/>
        <v>425.64300000000003</v>
      </c>
      <c r="M42" s="25">
        <f>I42-H42</f>
        <v>238.16008927669731</v>
      </c>
      <c r="N42" s="16">
        <v>0</v>
      </c>
      <c r="O42" s="16">
        <v>290.24799999999999</v>
      </c>
      <c r="P42" s="16">
        <v>0</v>
      </c>
      <c r="Q42" s="15">
        <f t="shared" si="17"/>
        <v>290.24799999999999</v>
      </c>
      <c r="R42" s="16">
        <v>0</v>
      </c>
      <c r="S42" s="16">
        <v>0</v>
      </c>
      <c r="T42" s="16">
        <v>0</v>
      </c>
      <c r="U42" s="15">
        <f t="shared" ref="U42:U57" si="22">T42+S42+R42</f>
        <v>0</v>
      </c>
      <c r="V42" s="15">
        <f t="shared" si="18"/>
        <v>290.24799999999999</v>
      </c>
      <c r="W42" s="15">
        <f t="shared" si="19"/>
        <v>52.087910723302684</v>
      </c>
      <c r="X42" s="15">
        <f t="shared" ref="X42:X73" si="23" xml:space="preserve"> (G42-W42) - D42</f>
        <v>6.7144560035001462</v>
      </c>
      <c r="Y42" s="15">
        <f>'Net Market Center Imbalances'!C42</f>
        <v>-139</v>
      </c>
      <c r="Z42" s="15">
        <f>'Net Market Center Imbalances'!D42</f>
        <v>562</v>
      </c>
      <c r="AA42" s="15">
        <f>'Net Market Center Imbalances'!F42</f>
        <v>0</v>
      </c>
      <c r="AB42" s="33">
        <v>456.45032815512957</v>
      </c>
      <c r="AC42" s="33">
        <f t="shared" si="20"/>
        <v>437.17014613778707</v>
      </c>
      <c r="AD42" s="33">
        <v>429.01878914405012</v>
      </c>
      <c r="AE42" s="33">
        <v>1019</v>
      </c>
      <c r="AF42" s="33">
        <f t="shared" si="21"/>
        <v>-19.280182017342497</v>
      </c>
      <c r="AG42" s="17">
        <v>440.2531927387808</v>
      </c>
      <c r="AH42" s="17">
        <f t="shared" si="12"/>
        <v>448.61800340081766</v>
      </c>
    </row>
    <row r="43" spans="1:34" x14ac:dyDescent="0.2">
      <c r="A43" s="28">
        <v>36741</v>
      </c>
      <c r="B43" s="25">
        <f t="shared" si="2"/>
        <v>-5.2086705038416881</v>
      </c>
      <c r="C43" s="15">
        <v>-80.297323976941556</v>
      </c>
      <c r="D43" s="16">
        <f t="shared" ref="D43:D58" si="24">C43+B43</f>
        <v>-85.505994480783244</v>
      </c>
      <c r="E43" s="16">
        <v>4126.8360000000002</v>
      </c>
      <c r="F43" s="16">
        <v>4098.22</v>
      </c>
      <c r="G43" s="15">
        <f t="shared" ref="G43:G58" si="25">(F43-E43)</f>
        <v>-28.615999999999985</v>
      </c>
      <c r="H43" s="25">
        <v>172.97824668235921</v>
      </c>
      <c r="I43" s="25">
        <v>458.41612242899117</v>
      </c>
      <c r="J43" s="26">
        <v>36.520000000000003</v>
      </c>
      <c r="K43" s="25">
        <v>480.78</v>
      </c>
      <c r="L43" s="25">
        <f t="shared" ref="L43:L58" si="26">K43-J43</f>
        <v>444.26</v>
      </c>
      <c r="M43" s="25">
        <f t="shared" ref="M43:M69" si="27">I43-H43</f>
        <v>285.43787574663196</v>
      </c>
      <c r="N43" s="16">
        <v>0</v>
      </c>
      <c r="O43" s="16">
        <v>328.4708</v>
      </c>
      <c r="P43" s="16">
        <v>0</v>
      </c>
      <c r="Q43" s="15">
        <f t="shared" ref="Q43:Q58" si="28">P43+O43+N43</f>
        <v>328.4708</v>
      </c>
      <c r="R43" s="16">
        <v>0</v>
      </c>
      <c r="S43" s="16">
        <v>0</v>
      </c>
      <c r="T43" s="16">
        <v>0</v>
      </c>
      <c r="U43" s="15">
        <f t="shared" si="22"/>
        <v>0</v>
      </c>
      <c r="V43" s="15">
        <f t="shared" ref="V43:V58" si="29">Q43-U43</f>
        <v>328.4708</v>
      </c>
      <c r="W43" s="15">
        <f t="shared" ref="W43:W58" si="30">V43-M43</f>
        <v>43.032924253368037</v>
      </c>
      <c r="X43" s="15">
        <f t="shared" si="23"/>
        <v>13.857070227415221</v>
      </c>
      <c r="Y43" s="15">
        <f>'Net Market Center Imbalances'!C43</f>
        <v>-191</v>
      </c>
      <c r="Z43" s="15">
        <f>'Net Market Center Imbalances'!D43</f>
        <v>562</v>
      </c>
      <c r="AA43" s="15">
        <f>'Net Market Center Imbalances'!F43</f>
        <v>0</v>
      </c>
      <c r="AB43" s="33">
        <v>454.45773832574605</v>
      </c>
      <c r="AC43" s="33">
        <f t="shared" ref="AC43:AC58" si="31">AD43*AE43*0.001</f>
        <v>463.9133611691023</v>
      </c>
      <c r="AD43" s="33">
        <v>456.15866388308979</v>
      </c>
      <c r="AE43" s="33">
        <v>1017</v>
      </c>
      <c r="AF43" s="33">
        <f t="shared" ref="AF43:AF58" si="32">AC43-AB43</f>
        <v>9.4556228433562524</v>
      </c>
      <c r="AG43" s="17">
        <v>451.03706063447453</v>
      </c>
      <c r="AH43" s="17">
        <f t="shared" si="12"/>
        <v>458.70469066526061</v>
      </c>
    </row>
    <row r="44" spans="1:34" x14ac:dyDescent="0.2">
      <c r="A44" s="28">
        <v>36742</v>
      </c>
      <c r="B44" s="25">
        <f t="shared" si="2"/>
        <v>7.5216136679912324</v>
      </c>
      <c r="C44" s="15">
        <v>-6.7204227156725409</v>
      </c>
      <c r="D44" s="16">
        <f t="shared" si="24"/>
        <v>0.80119095231869153</v>
      </c>
      <c r="E44" s="16">
        <v>4098.22</v>
      </c>
      <c r="F44" s="16">
        <v>4076.7579999999998</v>
      </c>
      <c r="G44" s="15">
        <f t="shared" si="25"/>
        <v>-21.462000000000444</v>
      </c>
      <c r="H44" s="25">
        <v>194.43042237812173</v>
      </c>
      <c r="I44" s="25">
        <v>457.9006027531957</v>
      </c>
      <c r="J44" s="26">
        <v>78.563000000000002</v>
      </c>
      <c r="K44" s="25">
        <v>530.34400000000005</v>
      </c>
      <c r="L44" s="25">
        <f t="shared" si="26"/>
        <v>451.78100000000006</v>
      </c>
      <c r="M44" s="25">
        <f t="shared" si="27"/>
        <v>263.47018037507394</v>
      </c>
      <c r="N44" s="16">
        <v>0</v>
      </c>
      <c r="O44" s="16">
        <v>239.76119999999997</v>
      </c>
      <c r="P44" s="16">
        <v>0</v>
      </c>
      <c r="Q44" s="15">
        <f t="shared" si="28"/>
        <v>239.76119999999997</v>
      </c>
      <c r="R44" s="16">
        <v>0</v>
      </c>
      <c r="S44" s="16">
        <v>0</v>
      </c>
      <c r="T44" s="16">
        <v>0</v>
      </c>
      <c r="U44" s="15">
        <f t="shared" si="22"/>
        <v>0</v>
      </c>
      <c r="V44" s="15">
        <f t="shared" si="29"/>
        <v>239.76119999999997</v>
      </c>
      <c r="W44" s="15">
        <f t="shared" si="30"/>
        <v>-23.708980375073963</v>
      </c>
      <c r="X44" s="15">
        <f t="shared" si="23"/>
        <v>1.445789422754828</v>
      </c>
      <c r="Y44" s="15">
        <f>'Net Market Center Imbalances'!C44</f>
        <v>-80</v>
      </c>
      <c r="Z44" s="15">
        <f>'Net Market Center Imbalances'!D44</f>
        <v>562</v>
      </c>
      <c r="AA44" s="15">
        <f>'Net Market Center Imbalances'!F44</f>
        <v>0</v>
      </c>
      <c r="AB44" s="33">
        <v>448.53612795763985</v>
      </c>
      <c r="AC44" s="33">
        <f t="shared" si="31"/>
        <v>437.57306889352822</v>
      </c>
      <c r="AD44" s="33">
        <v>431.10647181628394</v>
      </c>
      <c r="AE44" s="33">
        <v>1015</v>
      </c>
      <c r="AF44" s="33">
        <f t="shared" si="32"/>
        <v>-10.963059064111633</v>
      </c>
      <c r="AG44" s="17">
        <v>438.51692863203886</v>
      </c>
      <c r="AH44" s="17">
        <f t="shared" si="12"/>
        <v>445.09468256151945</v>
      </c>
    </row>
    <row r="45" spans="1:34" x14ac:dyDescent="0.2">
      <c r="A45" s="28">
        <v>36743</v>
      </c>
      <c r="B45" s="25">
        <f t="shared" si="2"/>
        <v>51.329420106832117</v>
      </c>
      <c r="C45" s="15">
        <v>171.35226637071901</v>
      </c>
      <c r="D45" s="16">
        <f t="shared" si="24"/>
        <v>222.68168647755112</v>
      </c>
      <c r="E45" s="16">
        <v>4076.7579999999998</v>
      </c>
      <c r="F45" s="16">
        <v>4232.1019999999999</v>
      </c>
      <c r="G45" s="15">
        <f t="shared" si="25"/>
        <v>155.34400000000005</v>
      </c>
      <c r="H45" s="25">
        <v>198.04933645191349</v>
      </c>
      <c r="I45" s="25">
        <v>419.99412070657507</v>
      </c>
      <c r="J45" s="26">
        <v>101.46299999999999</v>
      </c>
      <c r="K45" s="25">
        <v>512.06799999999998</v>
      </c>
      <c r="L45" s="25">
        <f t="shared" si="26"/>
        <v>410.60500000000002</v>
      </c>
      <c r="M45" s="25">
        <f t="shared" si="27"/>
        <v>221.94478425466158</v>
      </c>
      <c r="N45" s="16">
        <v>0</v>
      </c>
      <c r="O45" s="16">
        <v>166.58600000000001</v>
      </c>
      <c r="P45" s="16">
        <v>0</v>
      </c>
      <c r="Q45" s="15">
        <f t="shared" si="28"/>
        <v>166.58600000000001</v>
      </c>
      <c r="R45" s="16">
        <v>0</v>
      </c>
      <c r="S45" s="16">
        <v>0</v>
      </c>
      <c r="T45" s="16">
        <v>0</v>
      </c>
      <c r="U45" s="15">
        <f t="shared" si="22"/>
        <v>0</v>
      </c>
      <c r="V45" s="15">
        <f t="shared" si="29"/>
        <v>166.58600000000001</v>
      </c>
      <c r="W45" s="15">
        <f t="shared" si="30"/>
        <v>-55.358784254661572</v>
      </c>
      <c r="X45" s="15">
        <f t="shared" si="23"/>
        <v>-11.978902222889502</v>
      </c>
      <c r="Y45" s="15">
        <f>'Net Market Center Imbalances'!C45</f>
        <v>-35</v>
      </c>
      <c r="Z45" s="15">
        <f>'Net Market Center Imbalances'!D45</f>
        <v>664</v>
      </c>
      <c r="AA45" s="15">
        <f>'Net Market Center Imbalances'!F45</f>
        <v>0</v>
      </c>
      <c r="AB45" s="33">
        <v>416.42307204196374</v>
      </c>
      <c r="AC45" s="33">
        <f t="shared" si="31"/>
        <v>392.40083507306895</v>
      </c>
      <c r="AD45" s="33">
        <v>386.22129436325679</v>
      </c>
      <c r="AE45" s="33">
        <v>1016</v>
      </c>
      <c r="AF45" s="33">
        <f t="shared" si="32"/>
        <v>-24.022236968894788</v>
      </c>
      <c r="AG45" s="17">
        <v>436.74237714557194</v>
      </c>
      <c r="AH45" s="17">
        <f t="shared" si="12"/>
        <v>443.73025517990106</v>
      </c>
    </row>
    <row r="46" spans="1:34" x14ac:dyDescent="0.2">
      <c r="A46" s="28">
        <v>36744</v>
      </c>
      <c r="B46" s="25">
        <f t="shared" si="2"/>
        <v>9.3045584781461912</v>
      </c>
      <c r="C46" s="15">
        <v>308.71879949755407</v>
      </c>
      <c r="D46" s="16">
        <f t="shared" si="24"/>
        <v>318.02335797570026</v>
      </c>
      <c r="E46" s="16">
        <v>4232.1019999999999</v>
      </c>
      <c r="F46" s="16">
        <v>4479.4260000000004</v>
      </c>
      <c r="G46" s="15">
        <f t="shared" si="25"/>
        <v>247.32400000000052</v>
      </c>
      <c r="H46" s="25">
        <v>196.14694540640841</v>
      </c>
      <c r="I46" s="25">
        <v>428.78206876227893</v>
      </c>
      <c r="J46" s="26">
        <v>89.191000000000003</v>
      </c>
      <c r="K46" s="25">
        <v>506.24099999999999</v>
      </c>
      <c r="L46" s="25">
        <f t="shared" si="26"/>
        <v>417.04999999999995</v>
      </c>
      <c r="M46" s="25">
        <f t="shared" si="27"/>
        <v>232.63512335587052</v>
      </c>
      <c r="N46" s="16">
        <v>0</v>
      </c>
      <c r="O46" s="16">
        <v>179.9742</v>
      </c>
      <c r="P46" s="16">
        <v>0</v>
      </c>
      <c r="Q46" s="15">
        <f t="shared" si="28"/>
        <v>179.9742</v>
      </c>
      <c r="R46" s="16">
        <v>0</v>
      </c>
      <c r="S46" s="16">
        <v>0</v>
      </c>
      <c r="T46" s="16">
        <v>0</v>
      </c>
      <c r="U46" s="15">
        <f t="shared" si="22"/>
        <v>0</v>
      </c>
      <c r="V46" s="15">
        <f t="shared" si="29"/>
        <v>179.9742</v>
      </c>
      <c r="W46" s="15">
        <f t="shared" si="30"/>
        <v>-52.660923355870523</v>
      </c>
      <c r="X46" s="15">
        <f t="shared" si="23"/>
        <v>-18.038434619829218</v>
      </c>
      <c r="Y46" s="15">
        <f>'Net Market Center Imbalances'!C46</f>
        <v>-32</v>
      </c>
      <c r="Z46" s="15">
        <f>'Net Market Center Imbalances'!D46</f>
        <v>664.3</v>
      </c>
      <c r="AA46" s="15">
        <f>'Net Market Center Imbalances'!F46</f>
        <v>0</v>
      </c>
      <c r="AB46" s="33">
        <v>478.47586327498163</v>
      </c>
      <c r="AC46" s="33">
        <f t="shared" si="31"/>
        <v>434.39457202505224</v>
      </c>
      <c r="AD46" s="33">
        <v>427.97494780793323</v>
      </c>
      <c r="AE46" s="33">
        <v>1015</v>
      </c>
      <c r="AF46" s="33">
        <f t="shared" si="32"/>
        <v>-44.081291249929393</v>
      </c>
      <c r="AG46" s="17">
        <v>437.14200049576198</v>
      </c>
      <c r="AH46" s="17">
        <f t="shared" si="12"/>
        <v>443.69913050319843</v>
      </c>
    </row>
    <row r="47" spans="1:34" x14ac:dyDescent="0.2">
      <c r="A47" s="28">
        <v>36745</v>
      </c>
      <c r="B47" s="25">
        <f t="shared" si="2"/>
        <v>-34.098297981004293</v>
      </c>
      <c r="C47" s="15">
        <v>-18.596180815120121</v>
      </c>
      <c r="D47" s="16">
        <f t="shared" si="24"/>
        <v>-52.694478796124415</v>
      </c>
      <c r="E47" s="16">
        <v>4479.4260000000004</v>
      </c>
      <c r="F47" s="16">
        <v>4339.4120000000003</v>
      </c>
      <c r="G47" s="15">
        <f t="shared" si="25"/>
        <v>-140.01400000000012</v>
      </c>
      <c r="H47" s="25">
        <v>195.76278579376563</v>
      </c>
      <c r="I47" s="25">
        <v>381.08303536345772</v>
      </c>
      <c r="J47" s="26">
        <v>52.518000000000001</v>
      </c>
      <c r="K47" s="25">
        <v>426.04</v>
      </c>
      <c r="L47" s="25">
        <f t="shared" si="26"/>
        <v>373.52200000000005</v>
      </c>
      <c r="M47" s="25">
        <f t="shared" si="27"/>
        <v>185.32024956969209</v>
      </c>
      <c r="N47" s="16">
        <v>0</v>
      </c>
      <c r="O47" s="16">
        <v>132.75780000000003</v>
      </c>
      <c r="P47" s="16">
        <v>0</v>
      </c>
      <c r="Q47" s="15">
        <f t="shared" si="28"/>
        <v>132.75780000000003</v>
      </c>
      <c r="R47" s="16">
        <v>0</v>
      </c>
      <c r="S47" s="16">
        <v>0</v>
      </c>
      <c r="T47" s="16">
        <v>0</v>
      </c>
      <c r="U47" s="15">
        <f t="shared" si="22"/>
        <v>0</v>
      </c>
      <c r="V47" s="15">
        <f t="shared" si="29"/>
        <v>132.75780000000003</v>
      </c>
      <c r="W47" s="15">
        <f t="shared" si="30"/>
        <v>-52.562449569692063</v>
      </c>
      <c r="X47" s="15">
        <f t="shared" si="23"/>
        <v>-34.757071634183646</v>
      </c>
      <c r="Y47" s="15">
        <f>'Net Market Center Imbalances'!C47</f>
        <v>-35</v>
      </c>
      <c r="Z47" s="15">
        <f>'Net Market Center Imbalances'!D47</f>
        <v>664.3</v>
      </c>
      <c r="AA47" s="15">
        <f>'Net Market Center Imbalances'!F47</f>
        <v>0</v>
      </c>
      <c r="AB47" s="33">
        <v>521.27563883982668</v>
      </c>
      <c r="AC47" s="33">
        <f t="shared" si="31"/>
        <v>477.83402922755744</v>
      </c>
      <c r="AD47" s="33">
        <v>470.77244258872651</v>
      </c>
      <c r="AE47" s="33">
        <v>1015</v>
      </c>
      <c r="AF47" s="33">
        <f t="shared" si="32"/>
        <v>-43.441609612269247</v>
      </c>
      <c r="AG47" s="17">
        <v>437.17806034143166</v>
      </c>
      <c r="AH47" s="17">
        <f t="shared" si="12"/>
        <v>443.73573124655314</v>
      </c>
    </row>
    <row r="48" spans="1:34" x14ac:dyDescent="0.2">
      <c r="A48" s="28">
        <v>36746</v>
      </c>
      <c r="B48" s="25">
        <f t="shared" si="2"/>
        <v>-38.047471006868932</v>
      </c>
      <c r="C48" s="15">
        <v>-59.594302983226719</v>
      </c>
      <c r="D48" s="16">
        <f t="shared" si="24"/>
        <v>-97.641773990095658</v>
      </c>
      <c r="E48" s="16">
        <v>4339.4120000000003</v>
      </c>
      <c r="F48" s="16">
        <v>4223.9260000000004</v>
      </c>
      <c r="G48" s="15">
        <f t="shared" si="25"/>
        <v>-115.48599999999988</v>
      </c>
      <c r="H48" s="25">
        <v>196.23217814117626</v>
      </c>
      <c r="I48" s="25">
        <v>368.64584086444006</v>
      </c>
      <c r="J48" s="26">
        <v>115.10899999999999</v>
      </c>
      <c r="K48" s="25">
        <v>482.21899999999999</v>
      </c>
      <c r="L48" s="25">
        <f t="shared" si="26"/>
        <v>367.11</v>
      </c>
      <c r="M48" s="25">
        <f t="shared" si="27"/>
        <v>172.4136627232638</v>
      </c>
      <c r="N48" s="16">
        <v>0</v>
      </c>
      <c r="O48" s="16">
        <v>117.92858</v>
      </c>
      <c r="P48" s="16">
        <v>0</v>
      </c>
      <c r="Q48" s="15">
        <f t="shared" si="28"/>
        <v>117.92858</v>
      </c>
      <c r="R48" s="16">
        <v>0</v>
      </c>
      <c r="S48" s="16">
        <v>0</v>
      </c>
      <c r="T48" s="16">
        <v>0</v>
      </c>
      <c r="U48" s="15">
        <f t="shared" si="22"/>
        <v>0</v>
      </c>
      <c r="V48" s="15">
        <f t="shared" si="29"/>
        <v>117.92858</v>
      </c>
      <c r="W48" s="15">
        <f t="shared" si="30"/>
        <v>-54.485082723263801</v>
      </c>
      <c r="X48" s="15">
        <f t="shared" si="23"/>
        <v>36.640856713359582</v>
      </c>
      <c r="Y48" s="15">
        <f>'Net Market Center Imbalances'!C48</f>
        <v>-34</v>
      </c>
      <c r="Z48" s="15">
        <f>'Net Market Center Imbalances'!D48</f>
        <v>664.3</v>
      </c>
      <c r="AA48" s="15">
        <f>'Net Market Center Imbalances'!F48</f>
        <v>0</v>
      </c>
      <c r="AB48" s="33">
        <v>461.77118325099758</v>
      </c>
      <c r="AC48" s="33">
        <f t="shared" si="31"/>
        <v>497.96450939457208</v>
      </c>
      <c r="AD48" s="33">
        <v>490.60542797494782</v>
      </c>
      <c r="AE48" s="33">
        <v>1015</v>
      </c>
      <c r="AF48" s="33">
        <f t="shared" si="32"/>
        <v>36.193326143574495</v>
      </c>
      <c r="AG48" s="17">
        <v>453.12023486473214</v>
      </c>
      <c r="AH48" s="17">
        <f t="shared" si="12"/>
        <v>459.91703838770314</v>
      </c>
    </row>
    <row r="49" spans="1:34" x14ac:dyDescent="0.2">
      <c r="A49" s="28">
        <v>36747</v>
      </c>
      <c r="B49" s="25">
        <f t="shared" si="2"/>
        <v>-9.7988647726581348</v>
      </c>
      <c r="C49" s="15">
        <v>-61.01359166211634</v>
      </c>
      <c r="D49" s="16">
        <f t="shared" si="24"/>
        <v>-70.812456434774475</v>
      </c>
      <c r="E49" s="16">
        <v>4223.9260000000004</v>
      </c>
      <c r="F49" s="16">
        <v>4120.7039999999997</v>
      </c>
      <c r="G49" s="15">
        <f t="shared" si="25"/>
        <v>-103.22200000000066</v>
      </c>
      <c r="H49" s="25">
        <v>191.32177203537265</v>
      </c>
      <c r="I49" s="25">
        <v>421.38880432645033</v>
      </c>
      <c r="J49" s="26">
        <v>121.69199999999999</v>
      </c>
      <c r="K49" s="25">
        <v>538.94000000000005</v>
      </c>
      <c r="L49" s="25">
        <f t="shared" si="26"/>
        <v>417.24800000000005</v>
      </c>
      <c r="M49" s="25">
        <f t="shared" si="27"/>
        <v>230.06703229107768</v>
      </c>
      <c r="N49" s="16">
        <v>0</v>
      </c>
      <c r="O49" s="16">
        <v>178.74780000000001</v>
      </c>
      <c r="P49" s="16">
        <v>0</v>
      </c>
      <c r="Q49" s="15">
        <f t="shared" si="28"/>
        <v>178.74780000000001</v>
      </c>
      <c r="R49" s="16">
        <v>0</v>
      </c>
      <c r="S49" s="16">
        <v>0</v>
      </c>
      <c r="T49" s="16">
        <v>0</v>
      </c>
      <c r="U49" s="15">
        <f t="shared" si="22"/>
        <v>0</v>
      </c>
      <c r="V49" s="15">
        <f t="shared" si="29"/>
        <v>178.74780000000001</v>
      </c>
      <c r="W49" s="15">
        <f t="shared" si="30"/>
        <v>-51.319232291077668</v>
      </c>
      <c r="X49" s="15">
        <f t="shared" si="23"/>
        <v>18.909688725851481</v>
      </c>
      <c r="Y49" s="15">
        <f>'Net Market Center Imbalances'!C49</f>
        <v>-91</v>
      </c>
      <c r="Z49" s="15">
        <f>'Net Market Center Imbalances'!D49</f>
        <v>664.3</v>
      </c>
      <c r="AA49" s="15">
        <f>'Net Market Center Imbalances'!F49</f>
        <v>0</v>
      </c>
      <c r="AB49" s="33">
        <v>491.88405628903752</v>
      </c>
      <c r="AC49" s="33">
        <f t="shared" si="31"/>
        <v>483.71398747390401</v>
      </c>
      <c r="AD49" s="33">
        <v>477.03549060542798</v>
      </c>
      <c r="AE49" s="33">
        <v>1014</v>
      </c>
      <c r="AF49" s="33">
        <f t="shared" si="32"/>
        <v>-8.1700688151335044</v>
      </c>
      <c r="AG49" s="17">
        <v>467.37191587894074</v>
      </c>
      <c r="AH49" s="17">
        <f t="shared" si="12"/>
        <v>473.91512270124588</v>
      </c>
    </row>
    <row r="50" spans="1:34" x14ac:dyDescent="0.2">
      <c r="A50" s="28">
        <v>36748</v>
      </c>
      <c r="B50" s="25">
        <f t="shared" si="2"/>
        <v>57.07492903123341</v>
      </c>
      <c r="C50" s="15">
        <v>18.262876831652616</v>
      </c>
      <c r="D50" s="16">
        <f t="shared" si="24"/>
        <v>75.337805862886029</v>
      </c>
      <c r="E50" s="16">
        <v>4120.7039999999997</v>
      </c>
      <c r="F50" s="16">
        <v>4152.3860000000004</v>
      </c>
      <c r="G50" s="15">
        <f t="shared" si="25"/>
        <v>31.682000000000698</v>
      </c>
      <c r="H50" s="25">
        <v>199.4132019754353</v>
      </c>
      <c r="I50" s="25">
        <v>417.86991150442475</v>
      </c>
      <c r="J50" s="26">
        <v>98.685000000000002</v>
      </c>
      <c r="K50" s="25">
        <v>509.44200000000001</v>
      </c>
      <c r="L50" s="25">
        <f t="shared" si="26"/>
        <v>410.75700000000001</v>
      </c>
      <c r="M50" s="25">
        <f t="shared" si="27"/>
        <v>218.45670952898945</v>
      </c>
      <c r="N50" s="16">
        <v>0</v>
      </c>
      <c r="O50" s="16">
        <v>167.42403999999999</v>
      </c>
      <c r="P50" s="16">
        <v>0</v>
      </c>
      <c r="Q50" s="15">
        <f t="shared" si="28"/>
        <v>167.42403999999999</v>
      </c>
      <c r="R50" s="16">
        <v>0</v>
      </c>
      <c r="S50" s="16">
        <v>0</v>
      </c>
      <c r="T50" s="16">
        <v>0</v>
      </c>
      <c r="U50" s="15">
        <f t="shared" si="22"/>
        <v>0</v>
      </c>
      <c r="V50" s="15">
        <f t="shared" si="29"/>
        <v>167.42403999999999</v>
      </c>
      <c r="W50" s="15">
        <f t="shared" si="30"/>
        <v>-51.032669528989459</v>
      </c>
      <c r="X50" s="15">
        <f t="shared" si="23"/>
        <v>7.3768636661041285</v>
      </c>
      <c r="Y50" s="15">
        <f>'Net Market Center Imbalances'!C50</f>
        <v>-33</v>
      </c>
      <c r="Z50" s="15">
        <f>'Net Market Center Imbalances'!D50</f>
        <v>664.3</v>
      </c>
      <c r="AA50" s="15">
        <f>'Net Market Center Imbalances'!F50</f>
        <v>0</v>
      </c>
      <c r="AB50" s="33">
        <v>458.69578870698786</v>
      </c>
      <c r="AC50" s="33">
        <f t="shared" si="31"/>
        <v>455.13569937369527</v>
      </c>
      <c r="AD50" s="33">
        <v>448.85177453027143</v>
      </c>
      <c r="AE50" s="33">
        <v>1014</v>
      </c>
      <c r="AF50" s="33">
        <f t="shared" si="32"/>
        <v>-3.5600893332925807</v>
      </c>
      <c r="AG50" s="17">
        <v>505.13868678987052</v>
      </c>
      <c r="AH50" s="17">
        <f t="shared" si="12"/>
        <v>512.21062840492868</v>
      </c>
    </row>
    <row r="51" spans="1:34" x14ac:dyDescent="0.2">
      <c r="A51" s="28">
        <v>36749</v>
      </c>
      <c r="B51" s="25">
        <f t="shared" si="2"/>
        <v>21.178921633362393</v>
      </c>
      <c r="C51" s="15">
        <v>-25.152492084981215</v>
      </c>
      <c r="D51" s="16">
        <f t="shared" si="24"/>
        <v>-3.9735704516188228</v>
      </c>
      <c r="E51" s="16">
        <v>4152.3860000000004</v>
      </c>
      <c r="F51" s="16">
        <v>4098.22</v>
      </c>
      <c r="G51" s="15">
        <f t="shared" si="25"/>
        <v>-54.166000000000167</v>
      </c>
      <c r="H51" s="25">
        <v>195.79389499067361</v>
      </c>
      <c r="I51" s="25">
        <v>392.42376620825149</v>
      </c>
      <c r="J51" s="26">
        <v>131.87799999999999</v>
      </c>
      <c r="K51" s="25">
        <v>512.71199999999999</v>
      </c>
      <c r="L51" s="25">
        <f t="shared" si="26"/>
        <v>380.834</v>
      </c>
      <c r="M51" s="25">
        <f t="shared" si="27"/>
        <v>196.62987121757789</v>
      </c>
      <c r="N51" s="16">
        <v>0</v>
      </c>
      <c r="O51" s="16">
        <v>147.98560000000001</v>
      </c>
      <c r="P51" s="16">
        <v>0</v>
      </c>
      <c r="Q51" s="15">
        <f t="shared" si="28"/>
        <v>147.98560000000001</v>
      </c>
      <c r="R51" s="16">
        <v>0</v>
      </c>
      <c r="S51" s="16">
        <v>0</v>
      </c>
      <c r="T51" s="16">
        <v>0</v>
      </c>
      <c r="U51" s="15">
        <f t="shared" si="22"/>
        <v>0</v>
      </c>
      <c r="V51" s="15">
        <f t="shared" si="29"/>
        <v>147.98560000000001</v>
      </c>
      <c r="W51" s="15">
        <f t="shared" si="30"/>
        <v>-48.644271217577881</v>
      </c>
      <c r="X51" s="15">
        <f t="shared" si="23"/>
        <v>-1.5481583308034637</v>
      </c>
      <c r="Y51" s="15">
        <f>'Net Market Center Imbalances'!C51</f>
        <v>-39</v>
      </c>
      <c r="Z51" s="15">
        <f>'Net Market Center Imbalances'!D51</f>
        <v>664.3</v>
      </c>
      <c r="AA51" s="15">
        <f>'Net Market Center Imbalances'!F51</f>
        <v>0</v>
      </c>
      <c r="AB51" s="33">
        <v>423.44492798964166</v>
      </c>
      <c r="AC51" s="33">
        <f t="shared" si="31"/>
        <v>426.97807933194156</v>
      </c>
      <c r="AD51" s="33">
        <v>420.66805845511482</v>
      </c>
      <c r="AE51" s="33">
        <v>1015</v>
      </c>
      <c r="AF51" s="33">
        <f t="shared" si="32"/>
        <v>3.5331513422999024</v>
      </c>
      <c r="AG51" s="17">
        <v>441.53399109882167</v>
      </c>
      <c r="AH51" s="17">
        <f t="shared" si="12"/>
        <v>448.15700096530395</v>
      </c>
    </row>
    <row r="52" spans="1:34" x14ac:dyDescent="0.2">
      <c r="A52" s="28">
        <v>36750</v>
      </c>
      <c r="B52" s="25">
        <f t="shared" si="2"/>
        <v>29.571498297783307</v>
      </c>
      <c r="C52" s="15">
        <v>186.96728646271697</v>
      </c>
      <c r="D52" s="16">
        <f t="shared" si="24"/>
        <v>216.53878476050028</v>
      </c>
      <c r="E52" s="16">
        <v>4098.22</v>
      </c>
      <c r="F52" s="16">
        <v>4280.1360000000004</v>
      </c>
      <c r="G52" s="15">
        <f t="shared" si="25"/>
        <v>181.91600000000017</v>
      </c>
      <c r="H52" s="25">
        <v>222.85059412649696</v>
      </c>
      <c r="I52" s="25">
        <v>411.44175466143275</v>
      </c>
      <c r="J52" s="26">
        <v>94.254000000000005</v>
      </c>
      <c r="K52" s="25">
        <v>504.39499999999998</v>
      </c>
      <c r="L52" s="25">
        <f t="shared" si="26"/>
        <v>410.14099999999996</v>
      </c>
      <c r="M52" s="25">
        <f t="shared" si="27"/>
        <v>188.5911605349358</v>
      </c>
      <c r="N52" s="16">
        <v>0</v>
      </c>
      <c r="O52" s="16">
        <v>136.53919999999999</v>
      </c>
      <c r="P52" s="16">
        <v>0</v>
      </c>
      <c r="Q52" s="15">
        <f t="shared" si="28"/>
        <v>136.53919999999999</v>
      </c>
      <c r="R52" s="16">
        <v>0</v>
      </c>
      <c r="S52" s="16">
        <v>0</v>
      </c>
      <c r="T52" s="16">
        <v>0</v>
      </c>
      <c r="U52" s="15">
        <f t="shared" si="22"/>
        <v>0</v>
      </c>
      <c r="V52" s="15">
        <f t="shared" si="29"/>
        <v>136.53919999999999</v>
      </c>
      <c r="W52" s="15">
        <f t="shared" si="30"/>
        <v>-52.051960534935802</v>
      </c>
      <c r="X52" s="15">
        <f t="shared" si="23"/>
        <v>17.429175774435691</v>
      </c>
      <c r="Y52" s="15">
        <f>'Net Market Center Imbalances'!C52</f>
        <v>-14</v>
      </c>
      <c r="Z52" s="15">
        <f>'Net Market Center Imbalances'!D52</f>
        <v>664.3</v>
      </c>
      <c r="AA52" s="15">
        <f>'Net Market Center Imbalances'!F52</f>
        <v>0</v>
      </c>
      <c r="AB52" s="33">
        <v>398.62904376445545</v>
      </c>
      <c r="AC52" s="33">
        <f t="shared" si="31"/>
        <v>401.9457202505219</v>
      </c>
      <c r="AD52" s="33">
        <v>395.61586638830897</v>
      </c>
      <c r="AE52" s="33">
        <v>1016</v>
      </c>
      <c r="AF52" s="33">
        <f t="shared" si="32"/>
        <v>3.3166764860664557</v>
      </c>
      <c r="AG52" s="17">
        <v>424.72167179951299</v>
      </c>
      <c r="AH52" s="17">
        <f t="shared" si="12"/>
        <v>431.51721854830521</v>
      </c>
    </row>
    <row r="53" spans="1:34" x14ac:dyDescent="0.2">
      <c r="A53" s="28">
        <v>36751</v>
      </c>
      <c r="B53" s="25">
        <f t="shared" si="2"/>
        <v>24.687503628413936</v>
      </c>
      <c r="C53" s="15">
        <v>250.523709805294</v>
      </c>
      <c r="D53" s="16">
        <f t="shared" si="24"/>
        <v>275.21121343370794</v>
      </c>
      <c r="E53" s="16">
        <v>4280.1360000000004</v>
      </c>
      <c r="F53" s="16">
        <v>4520.3059999999996</v>
      </c>
      <c r="G53" s="15">
        <f t="shared" si="25"/>
        <v>240.16999999999916</v>
      </c>
      <c r="H53" s="25">
        <v>227.19801635621181</v>
      </c>
      <c r="I53" s="25">
        <v>434.0508290766208</v>
      </c>
      <c r="J53" s="26">
        <v>71.510000000000005</v>
      </c>
      <c r="K53" s="25">
        <v>503.76900000000001</v>
      </c>
      <c r="L53" s="25">
        <f t="shared" si="26"/>
        <v>432.25900000000001</v>
      </c>
      <c r="M53" s="25">
        <f t="shared" si="27"/>
        <v>206.85281272040899</v>
      </c>
      <c r="N53" s="16">
        <v>0</v>
      </c>
      <c r="O53" s="16">
        <v>156.16159999999999</v>
      </c>
      <c r="P53" s="16">
        <v>0</v>
      </c>
      <c r="Q53" s="15">
        <f t="shared" si="28"/>
        <v>156.16159999999999</v>
      </c>
      <c r="R53" s="16">
        <v>0</v>
      </c>
      <c r="S53" s="16">
        <v>0</v>
      </c>
      <c r="T53" s="16">
        <v>0</v>
      </c>
      <c r="U53" s="15">
        <f t="shared" si="22"/>
        <v>0</v>
      </c>
      <c r="V53" s="15">
        <f t="shared" si="29"/>
        <v>156.16159999999999</v>
      </c>
      <c r="W53" s="15">
        <f t="shared" si="30"/>
        <v>-50.691212720408998</v>
      </c>
      <c r="X53" s="15">
        <f t="shared" si="23"/>
        <v>15.649999286700222</v>
      </c>
      <c r="Y53" s="15">
        <f>'Net Market Center Imbalances'!C53</f>
        <v>-5</v>
      </c>
      <c r="Z53" s="15">
        <f>'Net Market Center Imbalances'!D53</f>
        <v>664</v>
      </c>
      <c r="AA53" s="15">
        <f>'Net Market Center Imbalances'!F53</f>
        <v>0</v>
      </c>
      <c r="AB53" s="33">
        <v>406.54486508309333</v>
      </c>
      <c r="AC53" s="33">
        <f t="shared" si="31"/>
        <v>406.84759916492698</v>
      </c>
      <c r="AD53" s="33">
        <v>400.83507306889356</v>
      </c>
      <c r="AE53" s="33">
        <v>1015</v>
      </c>
      <c r="AF53" s="33">
        <f t="shared" si="32"/>
        <v>0.30273408183364836</v>
      </c>
      <c r="AG53" s="17">
        <v>425.15773674220782</v>
      </c>
      <c r="AH53" s="17">
        <f t="shared" si="12"/>
        <v>431.53510279334091</v>
      </c>
    </row>
    <row r="54" spans="1:34" x14ac:dyDescent="0.2">
      <c r="A54" s="28">
        <v>36752</v>
      </c>
      <c r="B54" s="25">
        <f t="shared" si="2"/>
        <v>30.624174058294329</v>
      </c>
      <c r="C54" s="15">
        <v>-50.526066518337785</v>
      </c>
      <c r="D54" s="16">
        <f t="shared" si="24"/>
        <v>-19.901892460043456</v>
      </c>
      <c r="E54" s="16">
        <v>4520.3059999999996</v>
      </c>
      <c r="F54" s="16">
        <v>4432.4139999999998</v>
      </c>
      <c r="G54" s="15">
        <f t="shared" si="25"/>
        <v>-87.891999999999825</v>
      </c>
      <c r="H54" s="25">
        <v>202.41103895886022</v>
      </c>
      <c r="I54" s="25">
        <v>435.15425762045226</v>
      </c>
      <c r="J54" s="26">
        <v>83.873000000000005</v>
      </c>
      <c r="K54" s="25">
        <v>513.82000000000005</v>
      </c>
      <c r="L54" s="25">
        <f t="shared" si="26"/>
        <v>429.94700000000006</v>
      </c>
      <c r="M54" s="25">
        <f t="shared" si="27"/>
        <v>232.74321866159204</v>
      </c>
      <c r="N54" s="16">
        <v>0</v>
      </c>
      <c r="O54" s="16">
        <v>180.13772</v>
      </c>
      <c r="P54" s="16">
        <v>0</v>
      </c>
      <c r="Q54" s="15">
        <f t="shared" si="28"/>
        <v>180.13772</v>
      </c>
      <c r="R54" s="16">
        <v>0</v>
      </c>
      <c r="S54" s="16">
        <v>0</v>
      </c>
      <c r="T54" s="16">
        <v>0</v>
      </c>
      <c r="U54" s="15">
        <f t="shared" si="22"/>
        <v>0</v>
      </c>
      <c r="V54" s="15">
        <f t="shared" si="29"/>
        <v>180.13772</v>
      </c>
      <c r="W54" s="15">
        <f t="shared" si="30"/>
        <v>-52.605498661592037</v>
      </c>
      <c r="X54" s="15">
        <f t="shared" si="23"/>
        <v>-15.384608878364332</v>
      </c>
      <c r="Y54" s="15">
        <f>'Net Market Center Imbalances'!C54</f>
        <v>-25</v>
      </c>
      <c r="Z54" s="15">
        <f>'Net Market Center Imbalances'!D54</f>
        <v>664</v>
      </c>
      <c r="AA54" s="15">
        <f>'Net Market Center Imbalances'!F54</f>
        <v>0</v>
      </c>
      <c r="AB54" s="33">
        <v>460.65642428574955</v>
      </c>
      <c r="AC54" s="33">
        <f t="shared" si="31"/>
        <v>426.97807933194156</v>
      </c>
      <c r="AD54" s="33">
        <v>420.66805845511482</v>
      </c>
      <c r="AE54" s="33">
        <v>1015</v>
      </c>
      <c r="AF54" s="33">
        <f t="shared" si="32"/>
        <v>-33.678344953807994</v>
      </c>
      <c r="AG54" s="17">
        <v>450.83965851254766</v>
      </c>
      <c r="AH54" s="17">
        <f t="shared" si="12"/>
        <v>457.60225339023589</v>
      </c>
    </row>
    <row r="55" spans="1:34" x14ac:dyDescent="0.2">
      <c r="A55" s="28">
        <v>36753</v>
      </c>
      <c r="B55" s="25">
        <f t="shared" si="2"/>
        <v>-12.306662186191772</v>
      </c>
      <c r="C55" s="15">
        <v>-47.830604642993791</v>
      </c>
      <c r="D55" s="16">
        <f t="shared" si="24"/>
        <v>-60.137266829185563</v>
      </c>
      <c r="E55" s="16">
        <v>4432.4139999999998</v>
      </c>
      <c r="F55" s="16">
        <v>4297.51</v>
      </c>
      <c r="G55" s="15">
        <f t="shared" si="25"/>
        <v>-134.90399999999954</v>
      </c>
      <c r="H55" s="25">
        <v>174.7248085600101</v>
      </c>
      <c r="I55" s="25">
        <v>442.85527335299901</v>
      </c>
      <c r="J55" s="26">
        <v>85.983000000000004</v>
      </c>
      <c r="K55" s="25">
        <v>511.255</v>
      </c>
      <c r="L55" s="25">
        <f t="shared" si="26"/>
        <v>425.27199999999999</v>
      </c>
      <c r="M55" s="25">
        <f t="shared" si="27"/>
        <v>268.1304647929889</v>
      </c>
      <c r="N55" s="16">
        <v>0</v>
      </c>
      <c r="O55" s="16">
        <v>213.90460000000002</v>
      </c>
      <c r="P55" s="16">
        <v>0</v>
      </c>
      <c r="Q55" s="15">
        <f t="shared" si="28"/>
        <v>213.90460000000002</v>
      </c>
      <c r="R55" s="16">
        <v>0</v>
      </c>
      <c r="S55" s="16">
        <v>0</v>
      </c>
      <c r="T55" s="16">
        <v>0</v>
      </c>
      <c r="U55" s="15">
        <f t="shared" si="22"/>
        <v>0</v>
      </c>
      <c r="V55" s="15">
        <f t="shared" si="29"/>
        <v>213.90460000000002</v>
      </c>
      <c r="W55" s="15">
        <f t="shared" si="30"/>
        <v>-54.225864792988887</v>
      </c>
      <c r="X55" s="15">
        <f t="shared" si="23"/>
        <v>-20.540868377825092</v>
      </c>
      <c r="Y55" s="15">
        <f>'Net Market Center Imbalances'!C55</f>
        <v>-53</v>
      </c>
      <c r="Z55" s="15">
        <f>'Net Market Center Imbalances'!D55</f>
        <v>664</v>
      </c>
      <c r="AA55" s="15">
        <f>'Net Market Center Imbalances'!F55</f>
        <v>0</v>
      </c>
      <c r="AB55" s="33">
        <v>478.82044054899654</v>
      </c>
      <c r="AC55" s="33">
        <f t="shared" si="31"/>
        <v>456.03340292275578</v>
      </c>
      <c r="AD55" s="33">
        <v>448.85177453027143</v>
      </c>
      <c r="AE55" s="33">
        <v>1016</v>
      </c>
      <c r="AF55" s="33">
        <f t="shared" si="32"/>
        <v>-22.78703762624076</v>
      </c>
      <c r="AG55" s="17">
        <v>436.73891804779925</v>
      </c>
      <c r="AH55" s="17">
        <f t="shared" si="12"/>
        <v>443.72674073656401</v>
      </c>
    </row>
    <row r="56" spans="1:34" x14ac:dyDescent="0.2">
      <c r="A56" s="28">
        <v>36754</v>
      </c>
      <c r="B56" s="25">
        <f t="shared" si="2"/>
        <v>1.1196873894240866</v>
      </c>
      <c r="C56" s="15">
        <v>-112.55126334778382</v>
      </c>
      <c r="D56" s="16">
        <f t="shared" si="24"/>
        <v>-111.43157595835973</v>
      </c>
      <c r="E56" s="16">
        <v>4297.51</v>
      </c>
      <c r="F56" s="16">
        <v>4173.848</v>
      </c>
      <c r="G56" s="15">
        <f t="shared" si="25"/>
        <v>-123.66200000000026</v>
      </c>
      <c r="H56" s="25">
        <v>185.81152069690049</v>
      </c>
      <c r="I56" s="25">
        <v>476.95807086614184</v>
      </c>
      <c r="J56" s="26">
        <v>78.766000000000005</v>
      </c>
      <c r="K56" s="25">
        <v>542.99699999999996</v>
      </c>
      <c r="L56" s="25">
        <f t="shared" si="26"/>
        <v>464.23099999999994</v>
      </c>
      <c r="M56" s="25">
        <f t="shared" si="27"/>
        <v>291.14655016924132</v>
      </c>
      <c r="N56" s="16">
        <v>0</v>
      </c>
      <c r="O56" s="16">
        <v>242.07092</v>
      </c>
      <c r="P56" s="16">
        <v>0</v>
      </c>
      <c r="Q56" s="15">
        <f t="shared" si="28"/>
        <v>242.07092</v>
      </c>
      <c r="R56" s="16">
        <v>0</v>
      </c>
      <c r="S56" s="16">
        <v>0</v>
      </c>
      <c r="T56" s="16">
        <v>0</v>
      </c>
      <c r="U56" s="15">
        <f t="shared" si="22"/>
        <v>0</v>
      </c>
      <c r="V56" s="15">
        <f t="shared" si="29"/>
        <v>242.07092</v>
      </c>
      <c r="W56" s="15">
        <f t="shared" si="30"/>
        <v>-49.075630169241322</v>
      </c>
      <c r="X56" s="15">
        <f t="shared" si="23"/>
        <v>36.84520612760079</v>
      </c>
      <c r="Y56" s="15">
        <f>'Net Market Center Imbalances'!C56</f>
        <v>-45</v>
      </c>
      <c r="Z56" s="15">
        <f>'Net Market Center Imbalances'!D56</f>
        <v>664</v>
      </c>
      <c r="AA56" s="15">
        <f>'Net Market Center Imbalances'!F56</f>
        <v>0</v>
      </c>
      <c r="AB56" s="33">
        <v>475.80654187201941</v>
      </c>
      <c r="AC56" s="33">
        <f t="shared" si="31"/>
        <v>481.59707724425891</v>
      </c>
      <c r="AD56" s="33">
        <v>474.94780793319416</v>
      </c>
      <c r="AE56" s="33">
        <v>1014</v>
      </c>
      <c r="AF56" s="33">
        <f t="shared" si="32"/>
        <v>5.7905353722395034</v>
      </c>
      <c r="AG56" s="17">
        <v>476.05203612789251</v>
      </c>
      <c r="AH56" s="17">
        <f t="shared" si="12"/>
        <v>482.716764633683</v>
      </c>
    </row>
    <row r="57" spans="1:34" x14ac:dyDescent="0.2">
      <c r="A57" s="28">
        <v>36755</v>
      </c>
      <c r="B57" s="25">
        <f t="shared" si="2"/>
        <v>19.089329358972918</v>
      </c>
      <c r="C57" s="15">
        <v>-62.518831270236475</v>
      </c>
      <c r="D57" s="16">
        <f t="shared" si="24"/>
        <v>-43.429501911263557</v>
      </c>
      <c r="E57" s="16">
        <v>4173.848</v>
      </c>
      <c r="F57" s="16">
        <v>4096.1760000000004</v>
      </c>
      <c r="G57" s="15">
        <f t="shared" si="25"/>
        <v>-77.671999999999571</v>
      </c>
      <c r="H57" s="25">
        <v>245.18903310284676</v>
      </c>
      <c r="I57" s="25">
        <v>477.54706876227908</v>
      </c>
      <c r="J57" s="26">
        <v>70.406000000000006</v>
      </c>
      <c r="K57" s="25">
        <v>545.99099999999999</v>
      </c>
      <c r="L57" s="25">
        <f t="shared" si="26"/>
        <v>475.58499999999998</v>
      </c>
      <c r="M57" s="25">
        <f t="shared" si="27"/>
        <v>232.35803565943232</v>
      </c>
      <c r="N57" s="16">
        <v>0</v>
      </c>
      <c r="O57" s="16">
        <v>179.65738000000002</v>
      </c>
      <c r="P57" s="16">
        <v>0</v>
      </c>
      <c r="Q57" s="15">
        <f t="shared" si="28"/>
        <v>179.65738000000002</v>
      </c>
      <c r="R57" s="16">
        <v>0</v>
      </c>
      <c r="S57" s="16">
        <v>0</v>
      </c>
      <c r="T57" s="16">
        <v>0</v>
      </c>
      <c r="U57" s="15">
        <f t="shared" si="22"/>
        <v>0</v>
      </c>
      <c r="V57" s="15">
        <f t="shared" si="29"/>
        <v>179.65738000000002</v>
      </c>
      <c r="W57" s="15">
        <f t="shared" si="30"/>
        <v>-52.7006556594323</v>
      </c>
      <c r="X57" s="15">
        <f t="shared" si="23"/>
        <v>18.458157570696287</v>
      </c>
      <c r="Y57" s="15">
        <f>'Net Market Center Imbalances'!C57</f>
        <v>-35</v>
      </c>
      <c r="Z57" s="15">
        <f>'Net Market Center Imbalances'!D57</f>
        <v>664</v>
      </c>
      <c r="AA57" s="15">
        <f>'Net Market Center Imbalances'!F57</f>
        <v>0</v>
      </c>
      <c r="AB57" s="33">
        <v>479.90276192812439</v>
      </c>
      <c r="AC57" s="33">
        <f t="shared" si="31"/>
        <v>495.27348643006269</v>
      </c>
      <c r="AD57" s="33">
        <v>487.47390396659711</v>
      </c>
      <c r="AE57" s="33">
        <v>1016</v>
      </c>
      <c r="AF57" s="33">
        <f t="shared" si="32"/>
        <v>15.370724501938298</v>
      </c>
      <c r="AG57" s="17">
        <v>506.26261396558624</v>
      </c>
      <c r="AH57" s="17">
        <f t="shared" si="12"/>
        <v>514.36281578903561</v>
      </c>
    </row>
    <row r="58" spans="1:34" x14ac:dyDescent="0.2">
      <c r="A58" s="28">
        <v>36756</v>
      </c>
      <c r="B58" s="25">
        <f t="shared" si="2"/>
        <v>10.648390481922888</v>
      </c>
      <c r="C58" s="15">
        <v>86.878524132129968</v>
      </c>
      <c r="D58" s="16">
        <f t="shared" si="24"/>
        <v>97.526914614052856</v>
      </c>
      <c r="E58" s="16">
        <v>4096.1760000000004</v>
      </c>
      <c r="F58" s="16">
        <v>4113.55</v>
      </c>
      <c r="G58" s="15">
        <f t="shared" si="25"/>
        <v>17.373999999999796</v>
      </c>
      <c r="H58" s="25">
        <v>224.69711919187301</v>
      </c>
      <c r="I58" s="25">
        <v>472.27056777996069</v>
      </c>
      <c r="J58" s="26">
        <v>79.308999999999997</v>
      </c>
      <c r="K58" s="25">
        <v>511.24700000000001</v>
      </c>
      <c r="L58" s="25">
        <f t="shared" si="26"/>
        <v>431.93799999999999</v>
      </c>
      <c r="M58" s="25">
        <f t="shared" si="27"/>
        <v>247.57344858808767</v>
      </c>
      <c r="N58" s="16">
        <v>0</v>
      </c>
      <c r="O58" s="16">
        <v>193.8734</v>
      </c>
      <c r="P58" s="16">
        <v>0</v>
      </c>
      <c r="Q58" s="15">
        <f t="shared" si="28"/>
        <v>193.8734</v>
      </c>
      <c r="R58" s="16">
        <v>0</v>
      </c>
      <c r="S58" s="16">
        <v>0</v>
      </c>
      <c r="T58" s="16">
        <v>0</v>
      </c>
      <c r="U58" s="15">
        <f t="shared" ref="U58:U73" si="33">T58+S58+R58</f>
        <v>0</v>
      </c>
      <c r="V58" s="15">
        <f t="shared" si="29"/>
        <v>193.8734</v>
      </c>
      <c r="W58" s="15">
        <f t="shared" si="30"/>
        <v>-53.700048588087668</v>
      </c>
      <c r="X58" s="15">
        <f t="shared" si="23"/>
        <v>-26.452866025965392</v>
      </c>
      <c r="Y58" s="15">
        <f>'Net Market Center Imbalances'!C58</f>
        <v>-45</v>
      </c>
      <c r="Z58" s="15">
        <f>'Net Market Center Imbalances'!D58</f>
        <v>664</v>
      </c>
      <c r="AA58" s="15">
        <f>'Net Market Center Imbalances'!F58</f>
        <v>0</v>
      </c>
      <c r="AB58" s="33">
        <v>461.64586625395458</v>
      </c>
      <c r="AC58" s="33">
        <f t="shared" si="31"/>
        <v>461.94154488517751</v>
      </c>
      <c r="AD58" s="33">
        <v>455.1148225469729</v>
      </c>
      <c r="AE58" s="33">
        <v>1015</v>
      </c>
      <c r="AF58" s="33">
        <f t="shared" si="32"/>
        <v>0.29567863122292692</v>
      </c>
      <c r="AG58" s="17">
        <v>465.60584765231567</v>
      </c>
      <c r="AH58" s="17">
        <f t="shared" si="12"/>
        <v>472.5899353671004</v>
      </c>
    </row>
    <row r="59" spans="1:34" x14ac:dyDescent="0.2">
      <c r="A59" s="28">
        <v>36757</v>
      </c>
      <c r="B59" s="25">
        <f t="shared" si="2"/>
        <v>6.9800487568716107</v>
      </c>
      <c r="C59" s="15">
        <v>167.87664343363372</v>
      </c>
      <c r="D59" s="16">
        <f t="shared" ref="D59:D74" si="34">C59+B59</f>
        <v>174.85669219050533</v>
      </c>
      <c r="E59" s="16">
        <v>4113.55</v>
      </c>
      <c r="F59" s="16">
        <v>4172.826</v>
      </c>
      <c r="G59" s="15">
        <f t="shared" ref="G59:G74" si="35">(F59-E59)</f>
        <v>59.27599999999984</v>
      </c>
      <c r="H59" s="25">
        <v>232.30572805424617</v>
      </c>
      <c r="I59" s="25">
        <v>361.0264882352941</v>
      </c>
      <c r="J59" s="26">
        <v>143.797</v>
      </c>
      <c r="K59" s="25">
        <v>497.38299999999998</v>
      </c>
      <c r="L59" s="25">
        <f t="shared" ref="L59:L74" si="36">K59-J59</f>
        <v>353.58600000000001</v>
      </c>
      <c r="M59" s="25">
        <f t="shared" si="27"/>
        <v>128.72076018104792</v>
      </c>
      <c r="N59" s="16">
        <v>0</v>
      </c>
      <c r="O59" s="16">
        <v>77.978599999999986</v>
      </c>
      <c r="P59" s="16">
        <v>0</v>
      </c>
      <c r="Q59" s="15">
        <f t="shared" ref="Q59:Q74" si="37">P59+O59+N59</f>
        <v>77.978599999999986</v>
      </c>
      <c r="R59" s="16">
        <v>0</v>
      </c>
      <c r="S59" s="16">
        <v>0</v>
      </c>
      <c r="T59" s="16">
        <v>0</v>
      </c>
      <c r="U59" s="15">
        <f t="shared" si="33"/>
        <v>0</v>
      </c>
      <c r="V59" s="15">
        <f t="shared" ref="V59:V74" si="38">Q59-U59</f>
        <v>77.978599999999986</v>
      </c>
      <c r="W59" s="15">
        <f t="shared" ref="W59:W74" si="39">V59-M59</f>
        <v>-50.742160181047936</v>
      </c>
      <c r="X59" s="15">
        <f t="shared" si="23"/>
        <v>-64.838532009457552</v>
      </c>
      <c r="Y59" s="15">
        <f>'Net Market Center Imbalances'!C59</f>
        <v>-3</v>
      </c>
      <c r="Z59" s="15">
        <f>'Net Market Center Imbalances'!D59</f>
        <v>664</v>
      </c>
      <c r="AA59" s="15">
        <f>'Net Market Center Imbalances'!F59</f>
        <v>0</v>
      </c>
      <c r="AB59" s="33">
        <v>468.94947054335671</v>
      </c>
      <c r="AC59" s="33">
        <f t="shared" ref="AC59:AC74" si="40">AD59*AE59*0.001</f>
        <v>447.98956158663884</v>
      </c>
      <c r="AD59" s="33">
        <v>440.50104384133613</v>
      </c>
      <c r="AE59" s="33">
        <v>1017</v>
      </c>
      <c r="AF59" s="33">
        <f t="shared" ref="AF59:AF74" si="41">AC59-AB59</f>
        <v>-20.959908956717868</v>
      </c>
      <c r="AG59" s="17">
        <v>447.36441528368778</v>
      </c>
      <c r="AH59" s="17">
        <f t="shared" si="12"/>
        <v>454.96961034351045</v>
      </c>
    </row>
    <row r="60" spans="1:34" x14ac:dyDescent="0.2">
      <c r="A60" s="28">
        <v>36758</v>
      </c>
      <c r="B60" s="25">
        <f t="shared" si="2"/>
        <v>-4.8045144227681931</v>
      </c>
      <c r="C60" s="15">
        <v>272.62443477173798</v>
      </c>
      <c r="D60" s="16">
        <f t="shared" si="34"/>
        <v>267.81992034896979</v>
      </c>
      <c r="E60" s="16">
        <v>4172.826</v>
      </c>
      <c r="F60" s="16">
        <v>4339.4120000000003</v>
      </c>
      <c r="G60" s="15">
        <f t="shared" si="35"/>
        <v>166.58600000000024</v>
      </c>
      <c r="H60" s="25">
        <v>232.33106511537483</v>
      </c>
      <c r="I60" s="25">
        <v>367.94902840352586</v>
      </c>
      <c r="J60" s="26">
        <v>131.982</v>
      </c>
      <c r="K60" s="25">
        <v>499.47800000000001</v>
      </c>
      <c r="L60" s="25">
        <f t="shared" si="36"/>
        <v>367.49599999999998</v>
      </c>
      <c r="M60" s="25">
        <f t="shared" si="27"/>
        <v>135.61796328815103</v>
      </c>
      <c r="N60" s="16">
        <v>0</v>
      </c>
      <c r="O60" s="16">
        <v>87.074400000000011</v>
      </c>
      <c r="P60" s="16">
        <v>0</v>
      </c>
      <c r="Q60" s="15">
        <f t="shared" si="37"/>
        <v>87.074400000000011</v>
      </c>
      <c r="R60" s="16">
        <v>0</v>
      </c>
      <c r="S60" s="16">
        <v>0</v>
      </c>
      <c r="T60" s="16">
        <v>0</v>
      </c>
      <c r="U60" s="15">
        <f t="shared" si="33"/>
        <v>0</v>
      </c>
      <c r="V60" s="15">
        <f t="shared" si="38"/>
        <v>87.074400000000011</v>
      </c>
      <c r="W60" s="15">
        <f t="shared" si="39"/>
        <v>-48.54356328815102</v>
      </c>
      <c r="X60" s="15">
        <f t="shared" si="23"/>
        <v>-52.690357060818542</v>
      </c>
      <c r="Y60" s="15">
        <f>'Net Market Center Imbalances'!C60</f>
        <v>2</v>
      </c>
      <c r="Z60" s="15">
        <f>'Net Market Center Imbalances'!D60</f>
        <v>664</v>
      </c>
      <c r="AA60" s="15">
        <f>'Net Market Center Imbalances'!F60</f>
        <v>0</v>
      </c>
      <c r="AB60" s="33">
        <v>495.50982716408555</v>
      </c>
      <c r="AC60" s="33">
        <f t="shared" si="40"/>
        <v>463.9133611691023</v>
      </c>
      <c r="AD60" s="33">
        <v>456.15866388308979</v>
      </c>
      <c r="AE60" s="33">
        <v>1017</v>
      </c>
      <c r="AF60" s="33">
        <f t="shared" si="41"/>
        <v>-31.596465994983248</v>
      </c>
      <c r="AG60" s="17">
        <v>451.43446091084968</v>
      </c>
      <c r="AH60" s="17">
        <f t="shared" si="12"/>
        <v>459.10884674633411</v>
      </c>
    </row>
    <row r="61" spans="1:34" x14ac:dyDescent="0.2">
      <c r="A61" s="28">
        <v>36759</v>
      </c>
      <c r="B61" s="25">
        <f t="shared" si="2"/>
        <v>-3.0004541653167962</v>
      </c>
      <c r="C61" s="15">
        <v>-140.59984060284091</v>
      </c>
      <c r="D61" s="16">
        <f t="shared" si="34"/>
        <v>-143.60029476815771</v>
      </c>
      <c r="E61" s="16">
        <v>4339.4120000000003</v>
      </c>
      <c r="F61" s="16">
        <v>4126.8360000000002</v>
      </c>
      <c r="G61" s="15">
        <f t="shared" si="35"/>
        <v>-212.57600000000002</v>
      </c>
      <c r="H61" s="25">
        <v>203.91818984272038</v>
      </c>
      <c r="I61" s="25">
        <v>378.31451226692838</v>
      </c>
      <c r="J61" s="26">
        <v>131.315</v>
      </c>
      <c r="K61" s="25">
        <v>508.42599999999999</v>
      </c>
      <c r="L61" s="25">
        <f t="shared" si="36"/>
        <v>377.11099999999999</v>
      </c>
      <c r="M61" s="25">
        <f t="shared" si="27"/>
        <v>174.39632242420799</v>
      </c>
      <c r="N61" s="16">
        <v>0</v>
      </c>
      <c r="O61" s="16">
        <v>121.0048</v>
      </c>
      <c r="P61" s="16">
        <v>0</v>
      </c>
      <c r="Q61" s="15">
        <f t="shared" si="37"/>
        <v>121.0048</v>
      </c>
      <c r="R61" s="16">
        <v>0</v>
      </c>
      <c r="S61" s="16">
        <v>0</v>
      </c>
      <c r="T61" s="16">
        <v>0</v>
      </c>
      <c r="U61" s="15">
        <f t="shared" si="33"/>
        <v>0</v>
      </c>
      <c r="V61" s="15">
        <f t="shared" si="38"/>
        <v>121.0048</v>
      </c>
      <c r="W61" s="15">
        <f t="shared" si="39"/>
        <v>-53.391522424207992</v>
      </c>
      <c r="X61" s="15">
        <f t="shared" si="23"/>
        <v>-15.584182807634306</v>
      </c>
      <c r="Y61" s="15">
        <f>'Net Market Center Imbalances'!C61</f>
        <v>-69</v>
      </c>
      <c r="Z61" s="15">
        <f>'Net Market Center Imbalances'!D61</f>
        <v>664</v>
      </c>
      <c r="AA61" s="15">
        <f>'Net Market Center Imbalances'!F61</f>
        <v>0</v>
      </c>
      <c r="AB61" s="33">
        <v>510.69279280711561</v>
      </c>
      <c r="AC61" s="33">
        <f t="shared" si="40"/>
        <v>491.60751565762007</v>
      </c>
      <c r="AD61" s="33">
        <v>484.34237995824634</v>
      </c>
      <c r="AE61" s="33">
        <v>1015</v>
      </c>
      <c r="AF61" s="33">
        <f t="shared" si="41"/>
        <v>-19.085277149495539</v>
      </c>
      <c r="AG61" s="17">
        <v>481.38626748010176</v>
      </c>
      <c r="AH61" s="17">
        <f t="shared" si="12"/>
        <v>488.60706149230327</v>
      </c>
    </row>
    <row r="62" spans="1:34" x14ac:dyDescent="0.2">
      <c r="A62" s="28">
        <v>36760</v>
      </c>
      <c r="B62" s="25">
        <f t="shared" si="2"/>
        <v>-8.9233471951196748</v>
      </c>
      <c r="C62" s="15">
        <v>-44.521360138425067</v>
      </c>
      <c r="D62" s="16">
        <f t="shared" si="34"/>
        <v>-53.444707333544741</v>
      </c>
      <c r="E62" s="16">
        <v>4126.8360000000002</v>
      </c>
      <c r="F62" s="16">
        <v>4114.5720000000001</v>
      </c>
      <c r="G62" s="15">
        <f t="shared" si="35"/>
        <v>-12.264000000000124</v>
      </c>
      <c r="H62" s="25">
        <v>106.4928691406016</v>
      </c>
      <c r="I62" s="25">
        <v>440.65987020648964</v>
      </c>
      <c r="J62" s="26">
        <v>101.679</v>
      </c>
      <c r="K62" s="25">
        <v>557.97199999999998</v>
      </c>
      <c r="L62" s="25">
        <f t="shared" si="36"/>
        <v>456.29300000000001</v>
      </c>
      <c r="M62" s="25">
        <f t="shared" si="27"/>
        <v>334.16700106588803</v>
      </c>
      <c r="N62" s="16">
        <v>0</v>
      </c>
      <c r="O62" s="16">
        <v>370.85314</v>
      </c>
      <c r="P62" s="16">
        <v>0</v>
      </c>
      <c r="Q62" s="15">
        <f t="shared" si="37"/>
        <v>370.85314</v>
      </c>
      <c r="R62" s="16">
        <v>0</v>
      </c>
      <c r="S62" s="16">
        <v>0</v>
      </c>
      <c r="T62" s="16">
        <v>0</v>
      </c>
      <c r="U62" s="15">
        <f t="shared" si="33"/>
        <v>0</v>
      </c>
      <c r="V62" s="15">
        <f t="shared" si="38"/>
        <v>370.85314</v>
      </c>
      <c r="W62" s="15">
        <f t="shared" si="39"/>
        <v>36.686138934111966</v>
      </c>
      <c r="X62" s="15">
        <f t="shared" si="23"/>
        <v>4.4945683994326515</v>
      </c>
      <c r="Y62" s="15">
        <f>'Net Market Center Imbalances'!C62</f>
        <v>-153</v>
      </c>
      <c r="Z62" s="15">
        <f>'Net Market Center Imbalances'!D62</f>
        <v>741</v>
      </c>
      <c r="AA62" s="15">
        <f>'Net Market Center Imbalances'!F62</f>
        <v>0</v>
      </c>
      <c r="AB62" s="33">
        <v>517.23510327287863</v>
      </c>
      <c r="AC62" s="33">
        <f t="shared" si="40"/>
        <v>503.2620041753654</v>
      </c>
      <c r="AD62" s="33">
        <v>495.82463465553241</v>
      </c>
      <c r="AE62" s="33">
        <v>1015</v>
      </c>
      <c r="AF62" s="33">
        <f t="shared" si="41"/>
        <v>-13.973099097513227</v>
      </c>
      <c r="AG62" s="17">
        <v>487.03315958644902</v>
      </c>
      <c r="AH62" s="17">
        <f t="shared" si="12"/>
        <v>494.33865698024573</v>
      </c>
    </row>
    <row r="63" spans="1:34" x14ac:dyDescent="0.2">
      <c r="A63" s="28">
        <v>36761</v>
      </c>
      <c r="B63" s="25">
        <f t="shared" si="2"/>
        <v>-29.898442404537718</v>
      </c>
      <c r="C63" s="15">
        <v>196.45610359457851</v>
      </c>
      <c r="D63" s="16">
        <f t="shared" si="34"/>
        <v>166.55766119004079</v>
      </c>
      <c r="E63" s="16">
        <v>4114.5720000000001</v>
      </c>
      <c r="F63" s="16">
        <v>4221.8819999999996</v>
      </c>
      <c r="G63" s="15">
        <f t="shared" si="35"/>
        <v>107.30999999999949</v>
      </c>
      <c r="H63" s="25">
        <v>131.33708942308803</v>
      </c>
      <c r="I63" s="25">
        <v>594.7152705882354</v>
      </c>
      <c r="J63" s="26">
        <v>118.971</v>
      </c>
      <c r="K63" s="25">
        <v>632.88300000000004</v>
      </c>
      <c r="L63" s="25">
        <f t="shared" si="36"/>
        <v>513.91200000000003</v>
      </c>
      <c r="M63" s="25">
        <f t="shared" si="27"/>
        <v>463.37818116514734</v>
      </c>
      <c r="N63" s="16">
        <v>0</v>
      </c>
      <c r="O63" s="16">
        <v>433.22579999999999</v>
      </c>
      <c r="P63" s="16">
        <v>0</v>
      </c>
      <c r="Q63" s="15">
        <f t="shared" si="37"/>
        <v>433.22579999999999</v>
      </c>
      <c r="R63" s="16">
        <v>0</v>
      </c>
      <c r="S63" s="16">
        <v>0</v>
      </c>
      <c r="T63" s="16">
        <v>0</v>
      </c>
      <c r="U63" s="15">
        <f t="shared" si="33"/>
        <v>0</v>
      </c>
      <c r="V63" s="15">
        <f t="shared" si="38"/>
        <v>433.22579999999999</v>
      </c>
      <c r="W63" s="15">
        <f t="shared" si="39"/>
        <v>-30.152381165147347</v>
      </c>
      <c r="X63" s="15">
        <f t="shared" si="23"/>
        <v>-29.095280024893952</v>
      </c>
      <c r="Y63" s="15">
        <f>'Net Market Center Imbalances'!C63</f>
        <v>-248</v>
      </c>
      <c r="Z63" s="15">
        <f>'Net Market Center Imbalances'!D63</f>
        <v>741</v>
      </c>
      <c r="AA63" s="15">
        <f>'Net Market Center Imbalances'!F63</f>
        <v>0</v>
      </c>
      <c r="AB63" s="33">
        <v>524.27909997611005</v>
      </c>
      <c r="AC63" s="33">
        <f t="shared" si="40"/>
        <v>495.76096033402928</v>
      </c>
      <c r="AD63" s="33">
        <v>487.47390396659711</v>
      </c>
      <c r="AE63" s="33">
        <v>1017</v>
      </c>
      <c r="AF63" s="33">
        <f t="shared" si="41"/>
        <v>-28.518139642080769</v>
      </c>
      <c r="AG63" s="17">
        <v>458.07523886872332</v>
      </c>
      <c r="AH63" s="17">
        <f t="shared" si="12"/>
        <v>465.86251792949156</v>
      </c>
    </row>
    <row r="64" spans="1:34" x14ac:dyDescent="0.2">
      <c r="A64" s="28">
        <v>36762</v>
      </c>
      <c r="B64" s="25">
        <f t="shared" si="2"/>
        <v>-60.63907778222881</v>
      </c>
      <c r="C64" s="15">
        <v>-8.5005686695713312</v>
      </c>
      <c r="D64" s="16">
        <f t="shared" si="34"/>
        <v>-69.139646451800147</v>
      </c>
      <c r="E64" s="16">
        <v>4221.8819999999996</v>
      </c>
      <c r="F64" s="16">
        <v>4188.1559999999999</v>
      </c>
      <c r="G64" s="15">
        <f t="shared" si="35"/>
        <v>-33.725999999999658</v>
      </c>
      <c r="H64" s="25">
        <v>152.65169622702635</v>
      </c>
      <c r="I64" s="25">
        <v>500.61678039215684</v>
      </c>
      <c r="J64" s="26">
        <v>185.53200000000001</v>
      </c>
      <c r="K64" s="25">
        <v>613.21900000000005</v>
      </c>
      <c r="L64" s="25">
        <f t="shared" si="36"/>
        <v>427.68700000000001</v>
      </c>
      <c r="M64" s="25">
        <f t="shared" si="27"/>
        <v>347.96508416513052</v>
      </c>
      <c r="N64" s="16">
        <v>0</v>
      </c>
      <c r="O64" s="16">
        <v>387.13360000000006</v>
      </c>
      <c r="P64" s="16">
        <v>0</v>
      </c>
      <c r="Q64" s="15">
        <f t="shared" si="37"/>
        <v>387.13360000000006</v>
      </c>
      <c r="R64" s="16">
        <v>0</v>
      </c>
      <c r="S64" s="16">
        <v>0</v>
      </c>
      <c r="T64" s="16">
        <v>0</v>
      </c>
      <c r="U64" s="15">
        <f t="shared" si="33"/>
        <v>0</v>
      </c>
      <c r="V64" s="15">
        <f t="shared" si="38"/>
        <v>387.13360000000006</v>
      </c>
      <c r="W64" s="15">
        <f t="shared" si="39"/>
        <v>39.168515834869538</v>
      </c>
      <c r="X64" s="15">
        <f t="shared" si="23"/>
        <v>-3.7548693830690496</v>
      </c>
      <c r="Y64" s="15">
        <f>'Net Market Center Imbalances'!C64</f>
        <v>-224</v>
      </c>
      <c r="Z64" s="15">
        <f>'Net Market Center Imbalances'!D64</f>
        <v>741</v>
      </c>
      <c r="AA64" s="15">
        <f>'Net Market Center Imbalances'!F64</f>
        <v>0</v>
      </c>
      <c r="AB64" s="33">
        <v>505.5348817227129</v>
      </c>
      <c r="AC64" s="33">
        <f t="shared" si="40"/>
        <v>514.86951983298547</v>
      </c>
      <c r="AD64" s="33">
        <v>506.26304801670148</v>
      </c>
      <c r="AE64" s="33">
        <v>1017</v>
      </c>
      <c r="AF64" s="33">
        <f t="shared" si="41"/>
        <v>9.3346381102725786</v>
      </c>
      <c r="AG64" s="17">
        <v>446.6376028031039</v>
      </c>
      <c r="AH64" s="17">
        <f t="shared" si="12"/>
        <v>454.23044205075666</v>
      </c>
    </row>
    <row r="65" spans="1:34" x14ac:dyDescent="0.2">
      <c r="A65" s="28">
        <v>36763</v>
      </c>
      <c r="B65" s="25">
        <f t="shared" si="2"/>
        <v>57.514986388269676</v>
      </c>
      <c r="C65" s="15">
        <v>-291.22574041789699</v>
      </c>
      <c r="D65" s="16">
        <f t="shared" si="34"/>
        <v>-233.71075402962731</v>
      </c>
      <c r="E65" s="16">
        <v>4188.1559999999999</v>
      </c>
      <c r="F65" s="16">
        <v>3952.0740000000001</v>
      </c>
      <c r="G65" s="15">
        <f t="shared" si="35"/>
        <v>-236.08199999999988</v>
      </c>
      <c r="H65" s="25">
        <v>274.22172003813949</v>
      </c>
      <c r="I65" s="25">
        <v>367.65923454367027</v>
      </c>
      <c r="J65" s="26">
        <v>157.22900000000001</v>
      </c>
      <c r="K65" s="25">
        <v>523.71799999999996</v>
      </c>
      <c r="L65" s="25">
        <f t="shared" si="36"/>
        <v>366.48899999999992</v>
      </c>
      <c r="M65" s="25">
        <f t="shared" si="27"/>
        <v>93.437514505530771</v>
      </c>
      <c r="N65" s="16">
        <v>0</v>
      </c>
      <c r="O65" s="16">
        <v>133.88200000000001</v>
      </c>
      <c r="P65" s="16">
        <v>0</v>
      </c>
      <c r="Q65" s="15">
        <f t="shared" si="37"/>
        <v>133.88200000000001</v>
      </c>
      <c r="R65" s="16">
        <v>0</v>
      </c>
      <c r="S65" s="16">
        <v>0</v>
      </c>
      <c r="T65" s="16">
        <v>0</v>
      </c>
      <c r="U65" s="15">
        <f t="shared" si="33"/>
        <v>0</v>
      </c>
      <c r="V65" s="15">
        <f t="shared" si="38"/>
        <v>133.88200000000001</v>
      </c>
      <c r="W65" s="15">
        <f t="shared" si="39"/>
        <v>40.444485494469234</v>
      </c>
      <c r="X65" s="15">
        <f t="shared" si="23"/>
        <v>-42.815731464841804</v>
      </c>
      <c r="Y65" s="15">
        <f>'Net Market Center Imbalances'!C65</f>
        <v>-230</v>
      </c>
      <c r="Z65" s="15">
        <f>'Net Market Center Imbalances'!D65</f>
        <v>741</v>
      </c>
      <c r="AA65" s="15">
        <f>'Net Market Center Imbalances'!F65</f>
        <v>0</v>
      </c>
      <c r="AB65" s="33">
        <v>480.49811598307372</v>
      </c>
      <c r="AC65" s="33">
        <f t="shared" si="40"/>
        <v>449.22755741127349</v>
      </c>
      <c r="AD65" s="33">
        <v>442.58872651356995</v>
      </c>
      <c r="AE65" s="33">
        <v>1015</v>
      </c>
      <c r="AF65" s="33">
        <f t="shared" si="41"/>
        <v>-31.270558571800223</v>
      </c>
      <c r="AG65" s="17">
        <v>499.25373773354005</v>
      </c>
      <c r="AH65" s="17">
        <f t="shared" si="12"/>
        <v>506.74254379954317</v>
      </c>
    </row>
    <row r="66" spans="1:34" x14ac:dyDescent="0.2">
      <c r="A66" s="28">
        <v>36764</v>
      </c>
      <c r="B66" s="25">
        <f t="shared" si="2"/>
        <v>28.932242500393954</v>
      </c>
      <c r="C66" s="15">
        <v>-212.91570410676977</v>
      </c>
      <c r="D66" s="16">
        <f t="shared" si="34"/>
        <v>-183.98346160637581</v>
      </c>
      <c r="E66" s="16">
        <v>3952.0740000000001</v>
      </c>
      <c r="F66" s="16">
        <v>4060.4059999999999</v>
      </c>
      <c r="G66" s="15">
        <f t="shared" si="35"/>
        <v>108.33199999999988</v>
      </c>
      <c r="H66" s="25">
        <v>196.69551035240136</v>
      </c>
      <c r="I66" s="25">
        <v>374.99202357563848</v>
      </c>
      <c r="J66" s="26">
        <v>99.777000000000001</v>
      </c>
      <c r="K66" s="25">
        <v>469.22399999999999</v>
      </c>
      <c r="L66" s="25">
        <f t="shared" si="36"/>
        <v>369.447</v>
      </c>
      <c r="M66" s="25">
        <f t="shared" si="27"/>
        <v>178.29651322323713</v>
      </c>
      <c r="N66" s="16">
        <v>0</v>
      </c>
      <c r="O66" s="16">
        <v>423.108</v>
      </c>
      <c r="P66" s="16">
        <v>0</v>
      </c>
      <c r="Q66" s="15">
        <f t="shared" si="37"/>
        <v>423.108</v>
      </c>
      <c r="R66" s="16">
        <v>0</v>
      </c>
      <c r="S66" s="16">
        <v>0</v>
      </c>
      <c r="T66" s="16">
        <v>0</v>
      </c>
      <c r="U66" s="15">
        <f t="shared" si="33"/>
        <v>0</v>
      </c>
      <c r="V66" s="15">
        <f t="shared" si="38"/>
        <v>423.108</v>
      </c>
      <c r="W66" s="15">
        <f t="shared" si="39"/>
        <v>244.81148677676288</v>
      </c>
      <c r="X66" s="15">
        <f t="shared" si="23"/>
        <v>47.503974829612815</v>
      </c>
      <c r="Y66" s="15">
        <f>'Net Market Center Imbalances'!C66</f>
        <v>-176</v>
      </c>
      <c r="Z66" s="15">
        <f>'Net Market Center Imbalances'!D66</f>
        <v>741</v>
      </c>
      <c r="AA66" s="15">
        <f>'Net Market Center Imbalances'!F66</f>
        <v>0</v>
      </c>
      <c r="AB66" s="33">
        <v>468.84734291199715</v>
      </c>
      <c r="AC66" s="33">
        <f t="shared" si="40"/>
        <v>447.54906054279752</v>
      </c>
      <c r="AD66" s="33">
        <v>440.50104384133613</v>
      </c>
      <c r="AE66" s="33">
        <v>1016</v>
      </c>
      <c r="AF66" s="33">
        <f t="shared" si="41"/>
        <v>-21.298282369199626</v>
      </c>
      <c r="AG66" s="17">
        <v>468.97766047558218</v>
      </c>
      <c r="AH66" s="17">
        <f t="shared" si="12"/>
        <v>476.48130304319147</v>
      </c>
    </row>
    <row r="67" spans="1:34" x14ac:dyDescent="0.2">
      <c r="A67" s="28">
        <v>36765</v>
      </c>
      <c r="B67" s="25">
        <f t="shared" si="2"/>
        <v>34.013056085193398</v>
      </c>
      <c r="C67" s="15">
        <v>21.917917691126107</v>
      </c>
      <c r="D67" s="16">
        <f t="shared" si="34"/>
        <v>55.930973776319505</v>
      </c>
      <c r="E67" s="16">
        <v>4060.4059999999999</v>
      </c>
      <c r="F67" s="16">
        <v>4145.232</v>
      </c>
      <c r="G67" s="15">
        <f t="shared" si="35"/>
        <v>84.826000000000022</v>
      </c>
      <c r="H67" s="25">
        <v>174.18545634360106</v>
      </c>
      <c r="I67" s="25">
        <v>393.79728094302556</v>
      </c>
      <c r="J67" s="26">
        <v>42.354999999999997</v>
      </c>
      <c r="K67" s="25">
        <v>434.51799999999997</v>
      </c>
      <c r="L67" s="25">
        <f t="shared" si="36"/>
        <v>392.16299999999995</v>
      </c>
      <c r="M67" s="25">
        <f t="shared" si="27"/>
        <v>219.61182459942449</v>
      </c>
      <c r="N67" s="16">
        <v>0</v>
      </c>
      <c r="O67" s="16">
        <v>288.20400000000001</v>
      </c>
      <c r="P67" s="16">
        <v>0</v>
      </c>
      <c r="Q67" s="15">
        <f t="shared" si="37"/>
        <v>288.20400000000001</v>
      </c>
      <c r="R67" s="16">
        <v>0</v>
      </c>
      <c r="S67" s="16">
        <v>0</v>
      </c>
      <c r="T67" s="16">
        <v>0</v>
      </c>
      <c r="U67" s="15">
        <f t="shared" si="33"/>
        <v>0</v>
      </c>
      <c r="V67" s="15">
        <f t="shared" si="38"/>
        <v>288.20400000000001</v>
      </c>
      <c r="W67" s="15">
        <f t="shared" si="39"/>
        <v>68.592175400575513</v>
      </c>
      <c r="X67" s="15">
        <f t="shared" si="23"/>
        <v>-39.697149176894996</v>
      </c>
      <c r="Y67" s="15">
        <f>'Net Market Center Imbalances'!C67</f>
        <v>-176</v>
      </c>
      <c r="Z67" s="15">
        <f>'Net Market Center Imbalances'!D67</f>
        <v>741</v>
      </c>
      <c r="AA67" s="15">
        <f>'Net Market Center Imbalances'!F67</f>
        <v>0</v>
      </c>
      <c r="AB67" s="33">
        <v>494.68466814772171</v>
      </c>
      <c r="AC67" s="33">
        <f t="shared" si="40"/>
        <v>463.00104384133618</v>
      </c>
      <c r="AD67" s="33">
        <v>456.15866388308979</v>
      </c>
      <c r="AE67" s="33">
        <v>1015</v>
      </c>
      <c r="AF67" s="33">
        <f t="shared" si="41"/>
        <v>-31.683624306385525</v>
      </c>
      <c r="AG67" s="17">
        <v>489.66906396702421</v>
      </c>
      <c r="AH67" s="17">
        <f t="shared" si="12"/>
        <v>497.01409992652958</v>
      </c>
    </row>
    <row r="68" spans="1:34" x14ac:dyDescent="0.2">
      <c r="A68" s="28">
        <v>36766</v>
      </c>
      <c r="B68" s="25">
        <f t="shared" si="2"/>
        <v>-2.7586168127679684</v>
      </c>
      <c r="C68" s="15">
        <v>-220.32831013872021</v>
      </c>
      <c r="D68" s="16">
        <f t="shared" si="34"/>
        <v>-223.08692695148818</v>
      </c>
      <c r="E68" s="16">
        <v>4145.232</v>
      </c>
      <c r="F68" s="16">
        <v>4102.308</v>
      </c>
      <c r="G68" s="15">
        <f t="shared" si="35"/>
        <v>-42.923999999999978</v>
      </c>
      <c r="H68" s="25">
        <v>174.86255287832387</v>
      </c>
      <c r="I68" s="25">
        <v>419.32514945919371</v>
      </c>
      <c r="J68" s="26">
        <v>42.170999999999999</v>
      </c>
      <c r="K68" s="25">
        <v>456.84100000000001</v>
      </c>
      <c r="L68" s="25">
        <f t="shared" si="36"/>
        <v>414.67</v>
      </c>
      <c r="M68" s="25">
        <f t="shared" si="27"/>
        <v>244.46259658086984</v>
      </c>
      <c r="N68" s="16">
        <v>0</v>
      </c>
      <c r="O68" s="16">
        <v>335.62479999999999</v>
      </c>
      <c r="P68" s="16">
        <v>0</v>
      </c>
      <c r="Q68" s="15">
        <f t="shared" si="37"/>
        <v>335.62479999999999</v>
      </c>
      <c r="R68" s="16">
        <v>0</v>
      </c>
      <c r="S68" s="16">
        <v>0</v>
      </c>
      <c r="T68" s="16">
        <v>0</v>
      </c>
      <c r="U68" s="15">
        <f t="shared" si="33"/>
        <v>0</v>
      </c>
      <c r="V68" s="15">
        <f t="shared" si="38"/>
        <v>335.62479999999999</v>
      </c>
      <c r="W68" s="15">
        <f t="shared" si="39"/>
        <v>91.162203419130151</v>
      </c>
      <c r="X68" s="15">
        <f t="shared" si="23"/>
        <v>89.000723532358052</v>
      </c>
      <c r="Y68" s="15">
        <f>'Net Market Center Imbalances'!C68</f>
        <v>-138</v>
      </c>
      <c r="Z68" s="15">
        <f>'Net Market Center Imbalances'!D68</f>
        <v>741</v>
      </c>
      <c r="AA68" s="15">
        <f>'Net Market Center Imbalances'!F68</f>
        <v>0</v>
      </c>
      <c r="AB68" s="33">
        <v>494.77238256613691</v>
      </c>
      <c r="AC68" s="33">
        <f t="shared" si="40"/>
        <v>526.05219206680579</v>
      </c>
      <c r="AD68" s="33">
        <v>518.78914405010437</v>
      </c>
      <c r="AE68" s="33">
        <v>1014</v>
      </c>
      <c r="AF68" s="33">
        <f t="shared" si="41"/>
        <v>31.279809500668875</v>
      </c>
      <c r="AG68" s="17">
        <v>516.06861464895246</v>
      </c>
      <c r="AH68" s="17">
        <f t="shared" si="12"/>
        <v>523.29357525403782</v>
      </c>
    </row>
    <row r="69" spans="1:34" x14ac:dyDescent="0.2">
      <c r="A69" s="28">
        <v>36767</v>
      </c>
      <c r="B69" s="25">
        <f t="shared" si="2"/>
        <v>40.725504999544683</v>
      </c>
      <c r="C69" s="15">
        <v>17.204304448754812</v>
      </c>
      <c r="D69" s="16">
        <f t="shared" si="34"/>
        <v>57.929809448299494</v>
      </c>
      <c r="E69" s="16">
        <v>4102.308</v>
      </c>
      <c r="F69" s="16">
        <v>4086.9780000000001</v>
      </c>
      <c r="G69" s="15">
        <f t="shared" si="35"/>
        <v>-15.329999999999927</v>
      </c>
      <c r="H69" s="25">
        <v>154.84938535476408</v>
      </c>
      <c r="I69" s="25">
        <v>477.26742576204526</v>
      </c>
      <c r="J69" s="26">
        <v>72.659000000000006</v>
      </c>
      <c r="K69" s="25">
        <v>479.101</v>
      </c>
      <c r="L69" s="25">
        <f t="shared" si="36"/>
        <v>406.44200000000001</v>
      </c>
      <c r="M69" s="25">
        <f t="shared" si="27"/>
        <v>322.41804040728118</v>
      </c>
      <c r="N69" s="16">
        <v>0</v>
      </c>
      <c r="O69" s="16">
        <v>322.74760000000003</v>
      </c>
      <c r="P69" s="16">
        <v>0</v>
      </c>
      <c r="Q69" s="15">
        <f t="shared" si="37"/>
        <v>322.74760000000003</v>
      </c>
      <c r="R69" s="16">
        <v>0</v>
      </c>
      <c r="S69" s="16">
        <v>0</v>
      </c>
      <c r="T69" s="16">
        <v>0</v>
      </c>
      <c r="U69" s="15">
        <f t="shared" si="33"/>
        <v>0</v>
      </c>
      <c r="V69" s="15">
        <f t="shared" si="38"/>
        <v>322.74760000000003</v>
      </c>
      <c r="W69" s="15">
        <f t="shared" si="39"/>
        <v>0.32955959271885149</v>
      </c>
      <c r="X69" s="15">
        <f t="shared" si="23"/>
        <v>-73.589369041018273</v>
      </c>
      <c r="Y69" s="15">
        <f>'Net Market Center Imbalances'!C69</f>
        <v>-219</v>
      </c>
      <c r="Z69" s="15">
        <f>'Net Market Center Imbalances'!D69</f>
        <v>741</v>
      </c>
      <c r="AA69" s="15">
        <f>'Net Market Center Imbalances'!F69</f>
        <v>0</v>
      </c>
      <c r="AB69" s="33">
        <v>538.0644240106592</v>
      </c>
      <c r="AC69" s="33">
        <f t="shared" si="40"/>
        <v>502.76617954070991</v>
      </c>
      <c r="AD69" s="33">
        <v>495.82463465553241</v>
      </c>
      <c r="AE69" s="33">
        <v>1014</v>
      </c>
      <c r="AF69" s="33">
        <f t="shared" si="41"/>
        <v>-35.298244469949282</v>
      </c>
      <c r="AG69" s="17">
        <v>535.98785457618806</v>
      </c>
      <c r="AH69" s="17">
        <f t="shared" si="12"/>
        <v>543.4916845402546</v>
      </c>
    </row>
    <row r="70" spans="1:34" x14ac:dyDescent="0.2">
      <c r="A70" s="28">
        <v>36768</v>
      </c>
      <c r="B70" s="25">
        <f t="shared" si="2"/>
        <v>20.158249969965254</v>
      </c>
      <c r="C70" s="15">
        <v>421.36656139953777</v>
      </c>
      <c r="D70" s="16">
        <f t="shared" si="34"/>
        <v>441.52481136950303</v>
      </c>
      <c r="E70" s="16">
        <v>4086.9780000000001</v>
      </c>
      <c r="F70" s="16">
        <v>4368.0280000000002</v>
      </c>
      <c r="G70" s="15">
        <f t="shared" si="35"/>
        <v>281.05000000000018</v>
      </c>
      <c r="H70" s="25">
        <v>93.282238495342071</v>
      </c>
      <c r="I70" s="25">
        <v>589.64855511811027</v>
      </c>
      <c r="J70" s="26">
        <v>141.66300000000001</v>
      </c>
      <c r="K70" s="25">
        <v>507.267</v>
      </c>
      <c r="L70" s="25">
        <f t="shared" si="36"/>
        <v>365.60399999999998</v>
      </c>
      <c r="M70" s="25">
        <f t="shared" ref="M70:M101" si="42">I70-H70</f>
        <v>496.36631662276818</v>
      </c>
      <c r="N70" s="16">
        <v>0</v>
      </c>
      <c r="O70" s="16">
        <v>404.09879999999998</v>
      </c>
      <c r="P70" s="16">
        <v>0</v>
      </c>
      <c r="Q70" s="15">
        <f t="shared" si="37"/>
        <v>404.09879999999998</v>
      </c>
      <c r="R70" s="16">
        <v>0</v>
      </c>
      <c r="S70" s="16">
        <v>0</v>
      </c>
      <c r="T70" s="16">
        <v>0</v>
      </c>
      <c r="U70" s="15">
        <f t="shared" si="33"/>
        <v>0</v>
      </c>
      <c r="V70" s="15">
        <f t="shared" si="38"/>
        <v>404.09879999999998</v>
      </c>
      <c r="W70" s="15">
        <f t="shared" si="39"/>
        <v>-92.267516622768198</v>
      </c>
      <c r="X70" s="15">
        <f t="shared" si="23"/>
        <v>-68.207294746734647</v>
      </c>
      <c r="Y70" s="15">
        <f>'Net Market Center Imbalances'!C70</f>
        <v>-260</v>
      </c>
      <c r="Z70" s="15">
        <f>'Net Market Center Imbalances'!D70</f>
        <v>741</v>
      </c>
      <c r="AA70" s="15">
        <f>'Net Market Center Imbalances'!F70</f>
        <v>0</v>
      </c>
      <c r="AB70" s="33">
        <v>512.94496477399935</v>
      </c>
      <c r="AC70" s="33">
        <f t="shared" si="40"/>
        <v>517.07411273486434</v>
      </c>
      <c r="AD70" s="33">
        <v>510.43841336116913</v>
      </c>
      <c r="AE70" s="33">
        <v>1013</v>
      </c>
      <c r="AF70" s="33">
        <f t="shared" si="41"/>
        <v>4.1291479608649979</v>
      </c>
      <c r="AG70" s="17">
        <v>530.33796910644571</v>
      </c>
      <c r="AH70" s="17">
        <f t="shared" si="12"/>
        <v>537.2323627048296</v>
      </c>
    </row>
    <row r="71" spans="1:34" x14ac:dyDescent="0.2">
      <c r="A71" s="28">
        <v>36769</v>
      </c>
      <c r="B71" s="25">
        <f t="shared" si="2"/>
        <v>145.50897836707225</v>
      </c>
      <c r="C71" s="15">
        <v>75.594744805170279</v>
      </c>
      <c r="D71" s="16">
        <f t="shared" si="34"/>
        <v>221.10372317224252</v>
      </c>
      <c r="E71" s="16">
        <v>4368.0280000000002</v>
      </c>
      <c r="F71" s="16">
        <v>4473.2939999999999</v>
      </c>
      <c r="G71" s="15">
        <f t="shared" si="35"/>
        <v>105.26599999999962</v>
      </c>
      <c r="H71" s="25">
        <v>289.35265900418977</v>
      </c>
      <c r="I71" s="25">
        <v>524.36808849557519</v>
      </c>
      <c r="J71" s="26">
        <v>82.379000000000005</v>
      </c>
      <c r="K71" s="25">
        <v>514.53200000000004</v>
      </c>
      <c r="L71" s="25">
        <f t="shared" si="36"/>
        <v>432.15300000000002</v>
      </c>
      <c r="M71" s="25">
        <f t="shared" si="42"/>
        <v>235.01542949138542</v>
      </c>
      <c r="N71" s="16">
        <v>0</v>
      </c>
      <c r="O71" s="16">
        <v>184.26660000000001</v>
      </c>
      <c r="P71" s="16">
        <v>0</v>
      </c>
      <c r="Q71" s="15">
        <f t="shared" si="37"/>
        <v>184.26660000000001</v>
      </c>
      <c r="R71" s="16">
        <v>0</v>
      </c>
      <c r="S71" s="16">
        <v>0</v>
      </c>
      <c r="T71" s="16">
        <v>0</v>
      </c>
      <c r="U71" s="15">
        <f t="shared" si="33"/>
        <v>0</v>
      </c>
      <c r="V71" s="15">
        <f t="shared" si="38"/>
        <v>184.26660000000001</v>
      </c>
      <c r="W71" s="15">
        <f t="shared" si="39"/>
        <v>-50.748829491385408</v>
      </c>
      <c r="X71" s="15">
        <f t="shared" si="23"/>
        <v>-65.088893680857495</v>
      </c>
      <c r="Y71" s="15">
        <f>'Net Market Center Imbalances'!C71</f>
        <v>-260</v>
      </c>
      <c r="Z71" s="15">
        <f>'Net Market Center Imbalances'!D71</f>
        <v>741</v>
      </c>
      <c r="AA71" s="15">
        <f>'Net Market Center Imbalances'!F71</f>
        <v>0</v>
      </c>
      <c r="AB71" s="33">
        <v>502.16301487876751</v>
      </c>
      <c r="AC71" s="33">
        <f t="shared" si="40"/>
        <v>482.65553235908146</v>
      </c>
      <c r="AD71" s="33">
        <v>475.9916492693111</v>
      </c>
      <c r="AE71" s="33">
        <v>1014</v>
      </c>
      <c r="AF71" s="33">
        <f t="shared" si="41"/>
        <v>-19.50748251968605</v>
      </c>
      <c r="AG71" s="17">
        <v>619.49162793506287</v>
      </c>
      <c r="AH71" s="17">
        <f t="shared" si="12"/>
        <v>628.16451072615371</v>
      </c>
    </row>
    <row r="72" spans="1:34" x14ac:dyDescent="0.2">
      <c r="A72" s="28">
        <v>36770</v>
      </c>
      <c r="B72" s="25">
        <f t="shared" si="2"/>
        <v>4.6141104390909504</v>
      </c>
      <c r="C72" s="15">
        <v>90.561894790516988</v>
      </c>
      <c r="D72" s="16">
        <f t="shared" si="34"/>
        <v>95.176005229607938</v>
      </c>
      <c r="E72" s="16">
        <v>4473.2939999999999</v>
      </c>
      <c r="F72" s="16">
        <v>4453.8760000000002</v>
      </c>
      <c r="G72" s="15">
        <f t="shared" si="35"/>
        <v>-19.417999999999665</v>
      </c>
      <c r="H72" s="25">
        <v>169.44815653476476</v>
      </c>
      <c r="I72" s="25">
        <v>335.98425590551187</v>
      </c>
      <c r="J72" s="26">
        <v>102.9</v>
      </c>
      <c r="K72" s="25">
        <v>267.88299999999998</v>
      </c>
      <c r="L72" s="25">
        <f t="shared" si="36"/>
        <v>164.98299999999998</v>
      </c>
      <c r="M72" s="25">
        <f t="shared" si="42"/>
        <v>166.53609937074711</v>
      </c>
      <c r="N72" s="16">
        <v>0</v>
      </c>
      <c r="O72" s="16">
        <v>119.36959999999999</v>
      </c>
      <c r="P72" s="16">
        <v>0</v>
      </c>
      <c r="Q72" s="15">
        <f t="shared" si="37"/>
        <v>119.36959999999999</v>
      </c>
      <c r="R72" s="16">
        <v>0</v>
      </c>
      <c r="S72" s="16">
        <v>0</v>
      </c>
      <c r="T72" s="16">
        <v>6.0777130952113243</v>
      </c>
      <c r="U72" s="15">
        <f t="shared" si="33"/>
        <v>6.0777130952113243</v>
      </c>
      <c r="V72" s="15">
        <f t="shared" si="38"/>
        <v>113.29188690478867</v>
      </c>
      <c r="W72" s="15">
        <f t="shared" si="39"/>
        <v>-53.244212465958441</v>
      </c>
      <c r="X72" s="15">
        <f t="shared" si="23"/>
        <v>-61.349792763649162</v>
      </c>
      <c r="Y72" s="15">
        <f>'Net Market Center Imbalances'!C72</f>
        <v>-156</v>
      </c>
      <c r="Z72" s="15">
        <f>'Net Market Center Imbalances'!D72</f>
        <v>741</v>
      </c>
      <c r="AA72" s="15">
        <f>'Net Market Center Imbalances'!F72</f>
        <v>0</v>
      </c>
      <c r="AB72" s="33">
        <v>529.28901324468688</v>
      </c>
      <c r="AC72" s="33">
        <f t="shared" si="40"/>
        <v>456.80167014613784</v>
      </c>
      <c r="AD72" s="33">
        <v>450.93945720250525</v>
      </c>
      <c r="AE72" s="33">
        <v>1013</v>
      </c>
      <c r="AF72" s="33">
        <f t="shared" si="41"/>
        <v>-72.487343098549047</v>
      </c>
      <c r="AG72" s="17">
        <v>455.49435398344406</v>
      </c>
      <c r="AH72" s="17">
        <f t="shared" si="12"/>
        <v>461.41578058522879</v>
      </c>
    </row>
    <row r="73" spans="1:34" x14ac:dyDescent="0.2">
      <c r="A73" s="28">
        <v>36771</v>
      </c>
      <c r="B73" s="25">
        <f t="shared" si="2"/>
        <v>-92.804965219163819</v>
      </c>
      <c r="C73" s="15">
        <v>-61.818545771571564</v>
      </c>
      <c r="D73" s="16">
        <f t="shared" si="34"/>
        <v>-154.62351099073538</v>
      </c>
      <c r="E73" s="16">
        <v>4453.8760000000002</v>
      </c>
      <c r="F73" s="16">
        <v>4259.6959999999999</v>
      </c>
      <c r="G73" s="15">
        <f t="shared" si="35"/>
        <v>-194.18000000000029</v>
      </c>
      <c r="H73" s="25">
        <v>157.28007787622383</v>
      </c>
      <c r="I73" s="25">
        <v>279.6698641732284</v>
      </c>
      <c r="J73" s="26">
        <v>121.43899999999999</v>
      </c>
      <c r="K73" s="25">
        <v>356.274</v>
      </c>
      <c r="L73" s="25">
        <f t="shared" si="36"/>
        <v>234.83500000000001</v>
      </c>
      <c r="M73" s="25">
        <f t="shared" si="42"/>
        <v>122.38978629700458</v>
      </c>
      <c r="N73" s="16">
        <v>0</v>
      </c>
      <c r="O73" s="16">
        <v>195.202</v>
      </c>
      <c r="P73" s="16">
        <v>0</v>
      </c>
      <c r="Q73" s="15">
        <f t="shared" si="37"/>
        <v>195.202</v>
      </c>
      <c r="R73" s="16">
        <v>0</v>
      </c>
      <c r="S73" s="16">
        <v>0</v>
      </c>
      <c r="T73" s="16">
        <v>6.3830274443635702</v>
      </c>
      <c r="U73" s="15">
        <f t="shared" si="33"/>
        <v>6.3830274443635702</v>
      </c>
      <c r="V73" s="15">
        <f t="shared" si="38"/>
        <v>188.81897255563644</v>
      </c>
      <c r="W73" s="15">
        <f t="shared" si="39"/>
        <v>66.429186258631859</v>
      </c>
      <c r="X73" s="15">
        <f t="shared" si="23"/>
        <v>-105.98567526789674</v>
      </c>
      <c r="Y73" s="15">
        <f>'Net Market Center Imbalances'!C73</f>
        <v>-62</v>
      </c>
      <c r="Z73" s="15">
        <f>'Net Market Center Imbalances'!D73</f>
        <v>741</v>
      </c>
      <c r="AA73" s="15">
        <f>'Net Market Center Imbalances'!F73</f>
        <v>0</v>
      </c>
      <c r="AB73" s="33">
        <v>523.69865476310565</v>
      </c>
      <c r="AC73" s="33">
        <f t="shared" si="40"/>
        <v>462.08872651356995</v>
      </c>
      <c r="AD73" s="33">
        <v>456.15866388308979</v>
      </c>
      <c r="AE73" s="33">
        <v>1013</v>
      </c>
      <c r="AF73" s="33">
        <f t="shared" si="41"/>
        <v>-61.609928249535699</v>
      </c>
      <c r="AG73" s="17">
        <v>364.5446804485747</v>
      </c>
      <c r="AH73" s="17">
        <f t="shared" si="12"/>
        <v>369.28376129440613</v>
      </c>
    </row>
    <row r="74" spans="1:34" x14ac:dyDescent="0.2">
      <c r="A74" s="28">
        <v>36772</v>
      </c>
      <c r="B74" s="25">
        <f t="shared" si="2"/>
        <v>23.253718666302973</v>
      </c>
      <c r="C74" s="15">
        <v>170.88671193570377</v>
      </c>
      <c r="D74" s="16">
        <f t="shared" si="34"/>
        <v>194.14043060200675</v>
      </c>
      <c r="E74" s="16">
        <v>4259.6959999999999</v>
      </c>
      <c r="F74" s="16">
        <v>4466.1400000000003</v>
      </c>
      <c r="G74" s="15">
        <f t="shared" si="35"/>
        <v>206.44400000000041</v>
      </c>
      <c r="H74" s="25">
        <v>193.79718712843933</v>
      </c>
      <c r="I74" s="25">
        <v>244.73526377952757</v>
      </c>
      <c r="J74" s="26">
        <v>171.31299999999999</v>
      </c>
      <c r="K74" s="25">
        <v>383.017</v>
      </c>
      <c r="L74" s="25">
        <f t="shared" si="36"/>
        <v>211.70400000000001</v>
      </c>
      <c r="M74" s="25">
        <f t="shared" si="42"/>
        <v>50.938076651088238</v>
      </c>
      <c r="N74" s="16">
        <v>0</v>
      </c>
      <c r="O74" s="16">
        <v>19.315799999999999</v>
      </c>
      <c r="P74" s="16">
        <v>0</v>
      </c>
      <c r="Q74" s="15">
        <f t="shared" si="37"/>
        <v>19.315799999999999</v>
      </c>
      <c r="R74" s="16">
        <v>0</v>
      </c>
      <c r="S74" s="16">
        <v>0</v>
      </c>
      <c r="T74" s="16">
        <v>5.7215106846541213</v>
      </c>
      <c r="U74" s="15">
        <f t="shared" ref="U74:U89" si="43">T74+S74+R74</f>
        <v>5.7215106846541213</v>
      </c>
      <c r="V74" s="15">
        <f t="shared" si="38"/>
        <v>13.594289315345879</v>
      </c>
      <c r="W74" s="15">
        <f t="shared" si="39"/>
        <v>-37.343787335742363</v>
      </c>
      <c r="X74" s="15">
        <f t="shared" ref="X74:X101" si="44" xml:space="preserve"> (G74-W74) - D74</f>
        <v>49.647356733736046</v>
      </c>
      <c r="Y74" s="15">
        <f>'Net Market Center Imbalances'!C74</f>
        <v>-48</v>
      </c>
      <c r="Z74" s="15">
        <f>'Net Market Center Imbalances'!D74</f>
        <v>741</v>
      </c>
      <c r="AA74" s="15">
        <f>'Net Market Center Imbalances'!F74</f>
        <v>0</v>
      </c>
      <c r="AB74" s="33">
        <v>494.36110061852918</v>
      </c>
      <c r="AC74" s="33">
        <f t="shared" si="40"/>
        <v>482.17954070981216</v>
      </c>
      <c r="AD74" s="33">
        <v>475.9916492693111</v>
      </c>
      <c r="AE74" s="33">
        <v>1013</v>
      </c>
      <c r="AF74" s="33">
        <f t="shared" si="41"/>
        <v>-12.18155990871702</v>
      </c>
      <c r="AG74" s="17">
        <v>498.94694903861313</v>
      </c>
      <c r="AH74" s="17">
        <f t="shared" si="12"/>
        <v>505.43325937611513</v>
      </c>
    </row>
    <row r="75" spans="1:34" x14ac:dyDescent="0.2">
      <c r="A75" s="28">
        <v>36773</v>
      </c>
      <c r="B75" s="25">
        <f t="shared" ref="B75:B101" si="45">AH75-AC75</f>
        <v>-31.984530058815494</v>
      </c>
      <c r="C75" s="15">
        <v>154.55670613665302</v>
      </c>
      <c r="D75" s="16">
        <f t="shared" ref="D75:D90" si="46">C75+B75</f>
        <v>122.57217607783753</v>
      </c>
      <c r="E75" s="16">
        <v>4466.1400000000003</v>
      </c>
      <c r="F75" s="16">
        <v>4579.5820000000003</v>
      </c>
      <c r="G75" s="15">
        <f t="shared" ref="G75:G90" si="47">(F75-E75)</f>
        <v>113.44200000000001</v>
      </c>
      <c r="H75" s="25">
        <v>160.25853708150925</v>
      </c>
      <c r="I75" s="25">
        <v>177.25969291338586</v>
      </c>
      <c r="J75" s="26">
        <v>130.11000000000001</v>
      </c>
      <c r="K75" s="25">
        <v>278.048</v>
      </c>
      <c r="L75" s="25">
        <f t="shared" ref="L75:L90" si="48">K75-J75</f>
        <v>147.93799999999999</v>
      </c>
      <c r="M75" s="25">
        <f t="shared" si="42"/>
        <v>17.001155831876616</v>
      </c>
      <c r="N75" s="16">
        <v>0</v>
      </c>
      <c r="O75" s="16">
        <v>0</v>
      </c>
      <c r="P75" s="16">
        <v>0</v>
      </c>
      <c r="Q75" s="15">
        <f t="shared" ref="Q75:Q90" si="49">P75+O75+N75</f>
        <v>0</v>
      </c>
      <c r="R75" s="16">
        <v>0</v>
      </c>
      <c r="S75" s="16">
        <v>0</v>
      </c>
      <c r="T75" s="16">
        <v>5.4693541711391802</v>
      </c>
      <c r="U75" s="15">
        <f t="shared" si="43"/>
        <v>5.4693541711391802</v>
      </c>
      <c r="V75" s="15">
        <f t="shared" ref="V75:V90" si="50">Q75-U75</f>
        <v>-5.4693541711391802</v>
      </c>
      <c r="W75" s="15">
        <f t="shared" ref="W75:W90" si="51">V75-M75</f>
        <v>-22.470510003015796</v>
      </c>
      <c r="X75" s="15">
        <f t="shared" si="44"/>
        <v>13.340333925178271</v>
      </c>
      <c r="Y75" s="15">
        <f>'Net Market Center Imbalances'!C75</f>
        <v>-84</v>
      </c>
      <c r="Z75" s="15">
        <f>'Net Market Center Imbalances'!D75</f>
        <v>741</v>
      </c>
      <c r="AA75" s="15">
        <f>'Net Market Center Imbalances'!F75</f>
        <v>0</v>
      </c>
      <c r="AB75" s="33">
        <v>558.33029669025473</v>
      </c>
      <c r="AC75" s="33">
        <f t="shared" ref="AC75:AC90" si="52">AD75*AE75*0.001</f>
        <v>553.02609603340295</v>
      </c>
      <c r="AD75" s="33">
        <v>545.92901878914404</v>
      </c>
      <c r="AE75" s="33">
        <v>1013</v>
      </c>
      <c r="AF75" s="33">
        <f t="shared" ref="AF75:AF90" si="53">AC75-AB75</f>
        <v>-5.3042006568517763</v>
      </c>
      <c r="AG75" s="17">
        <v>514.35495160373887</v>
      </c>
      <c r="AH75" s="17">
        <f t="shared" ref="AH75:AH101" si="54">AG75*AE75/1000</f>
        <v>521.04156597458746</v>
      </c>
    </row>
    <row r="76" spans="1:34" x14ac:dyDescent="0.2">
      <c r="A76" s="28">
        <v>36774</v>
      </c>
      <c r="B76" s="25">
        <f t="shared" si="45"/>
        <v>-34.561506807830312</v>
      </c>
      <c r="C76" s="15">
        <v>-167.79443400086808</v>
      </c>
      <c r="D76" s="16">
        <f t="shared" si="46"/>
        <v>-202.35594080869839</v>
      </c>
      <c r="E76" s="16">
        <v>4579.5820000000003</v>
      </c>
      <c r="F76" s="16">
        <v>4356.7860000000001</v>
      </c>
      <c r="G76" s="15">
        <f t="shared" si="47"/>
        <v>-222.79600000000028</v>
      </c>
      <c r="H76" s="25">
        <v>171.64945655931382</v>
      </c>
      <c r="I76" s="25">
        <v>248.55123425196851</v>
      </c>
      <c r="J76" s="26">
        <v>96.171000000000006</v>
      </c>
      <c r="K76" s="25">
        <v>295.762</v>
      </c>
      <c r="L76" s="25">
        <f t="shared" si="48"/>
        <v>199.59100000000001</v>
      </c>
      <c r="M76" s="25">
        <f t="shared" si="42"/>
        <v>76.90177769265469</v>
      </c>
      <c r="N76" s="16">
        <v>0</v>
      </c>
      <c r="O76" s="16">
        <v>86.665599999999998</v>
      </c>
      <c r="P76" s="16">
        <v>0</v>
      </c>
      <c r="Q76" s="15">
        <f t="shared" si="49"/>
        <v>86.665599999999998</v>
      </c>
      <c r="R76" s="16">
        <v>0</v>
      </c>
      <c r="S76" s="16">
        <v>0</v>
      </c>
      <c r="T76" s="16">
        <v>6.0780281207594049</v>
      </c>
      <c r="U76" s="15">
        <f t="shared" si="43"/>
        <v>6.0780281207594049</v>
      </c>
      <c r="V76" s="15">
        <f t="shared" si="50"/>
        <v>80.587571879240599</v>
      </c>
      <c r="W76" s="15">
        <f t="shared" si="51"/>
        <v>3.685794186585909</v>
      </c>
      <c r="X76" s="15">
        <f t="shared" si="44"/>
        <v>-24.125853377887779</v>
      </c>
      <c r="Y76" s="15">
        <f>'Net Market Center Imbalances'!C76</f>
        <v>-104</v>
      </c>
      <c r="Z76" s="15">
        <f>'Net Market Center Imbalances'!D76</f>
        <v>741</v>
      </c>
      <c r="AA76" s="15">
        <f>'Net Market Center Imbalances'!F76</f>
        <v>0</v>
      </c>
      <c r="AB76" s="33">
        <v>560.84382098651133</v>
      </c>
      <c r="AC76" s="33">
        <f t="shared" si="52"/>
        <v>527.64822546972869</v>
      </c>
      <c r="AD76" s="33">
        <v>520.87682672233825</v>
      </c>
      <c r="AE76" s="33">
        <v>1013</v>
      </c>
      <c r="AF76" s="33">
        <f t="shared" si="53"/>
        <v>-33.195595516782646</v>
      </c>
      <c r="AG76" s="17">
        <v>486.7588535655463</v>
      </c>
      <c r="AH76" s="17">
        <f t="shared" si="54"/>
        <v>493.08671866189837</v>
      </c>
    </row>
    <row r="77" spans="1:34" x14ac:dyDescent="0.2">
      <c r="A77" s="28">
        <v>36775</v>
      </c>
      <c r="B77" s="25">
        <f t="shared" si="45"/>
        <v>88.381037850252881</v>
      </c>
      <c r="C77" s="15">
        <v>-32.013046847826118</v>
      </c>
      <c r="D77" s="16">
        <f t="shared" si="46"/>
        <v>56.367991002426763</v>
      </c>
      <c r="E77" s="16">
        <v>4356.7860000000001</v>
      </c>
      <c r="F77" s="16">
        <v>4309.7740000000003</v>
      </c>
      <c r="G77" s="15">
        <f t="shared" si="47"/>
        <v>-47.011999999999716</v>
      </c>
      <c r="H77" s="25">
        <v>144.64225127775154</v>
      </c>
      <c r="I77" s="25">
        <v>597.76099606299215</v>
      </c>
      <c r="J77" s="26">
        <v>91.870999999999995</v>
      </c>
      <c r="K77" s="25">
        <v>460.10399999999998</v>
      </c>
      <c r="L77" s="25">
        <f t="shared" si="48"/>
        <v>368.233</v>
      </c>
      <c r="M77" s="25">
        <f t="shared" si="42"/>
        <v>453.11874478524061</v>
      </c>
      <c r="N77" s="16">
        <v>0</v>
      </c>
      <c r="O77" s="16">
        <v>436.08739999999995</v>
      </c>
      <c r="P77" s="16">
        <v>0</v>
      </c>
      <c r="Q77" s="15">
        <f t="shared" si="49"/>
        <v>436.08739999999995</v>
      </c>
      <c r="R77" s="16">
        <v>0</v>
      </c>
      <c r="S77" s="16">
        <v>0</v>
      </c>
      <c r="T77" s="16">
        <v>1.1151656343769587</v>
      </c>
      <c r="U77" s="15">
        <f t="shared" si="43"/>
        <v>1.1151656343769587</v>
      </c>
      <c r="V77" s="15">
        <f t="shared" si="50"/>
        <v>434.97223436562297</v>
      </c>
      <c r="W77" s="15">
        <f t="shared" si="51"/>
        <v>-18.146510419617641</v>
      </c>
      <c r="X77" s="15">
        <f t="shared" si="44"/>
        <v>-85.233480582808838</v>
      </c>
      <c r="Y77" s="15">
        <f>'Net Market Center Imbalances'!C77</f>
        <v>-304</v>
      </c>
      <c r="Z77" s="15">
        <f>'Net Market Center Imbalances'!D77</f>
        <v>741</v>
      </c>
      <c r="AA77" s="15">
        <f>'Net Market Center Imbalances'!F77</f>
        <v>0</v>
      </c>
      <c r="AB77" s="33">
        <v>495.37043928234368</v>
      </c>
      <c r="AC77" s="33">
        <f t="shared" si="52"/>
        <v>457.25260960334032</v>
      </c>
      <c r="AD77" s="33">
        <v>450.93945720250525</v>
      </c>
      <c r="AE77" s="33">
        <v>1014</v>
      </c>
      <c r="AF77" s="33">
        <f t="shared" si="53"/>
        <v>-38.117829679003364</v>
      </c>
      <c r="AG77" s="17">
        <v>538.10024403707416</v>
      </c>
      <c r="AH77" s="17">
        <f t="shared" si="54"/>
        <v>545.6336474535932</v>
      </c>
    </row>
    <row r="78" spans="1:34" x14ac:dyDescent="0.2">
      <c r="A78" s="28">
        <v>36776</v>
      </c>
      <c r="B78" s="25">
        <f t="shared" si="45"/>
        <v>31.153504773832594</v>
      </c>
      <c r="C78" s="15">
        <v>97.325007361810933</v>
      </c>
      <c r="D78" s="16">
        <f t="shared" si="46"/>
        <v>128.47851213564354</v>
      </c>
      <c r="E78" s="16">
        <v>4309.7740000000003</v>
      </c>
      <c r="F78" s="16">
        <v>4356.7860000000001</v>
      </c>
      <c r="G78" s="15">
        <f t="shared" si="47"/>
        <v>47.011999999999716</v>
      </c>
      <c r="H78" s="25">
        <v>177.66352972993559</v>
      </c>
      <c r="I78" s="25">
        <v>621.43117994100294</v>
      </c>
      <c r="J78" s="26">
        <v>144.333</v>
      </c>
      <c r="K78" s="25">
        <v>497.02800000000002</v>
      </c>
      <c r="L78" s="25">
        <f t="shared" si="48"/>
        <v>352.69500000000005</v>
      </c>
      <c r="M78" s="25">
        <f t="shared" si="42"/>
        <v>443.76765021106735</v>
      </c>
      <c r="N78" s="16">
        <v>0</v>
      </c>
      <c r="O78" s="16">
        <v>402.13655999999997</v>
      </c>
      <c r="P78" s="16">
        <v>0</v>
      </c>
      <c r="Q78" s="15">
        <f t="shared" si="49"/>
        <v>402.13655999999997</v>
      </c>
      <c r="R78" s="16">
        <v>0</v>
      </c>
      <c r="S78" s="16">
        <v>0</v>
      </c>
      <c r="T78" s="16">
        <v>0</v>
      </c>
      <c r="U78" s="15">
        <f t="shared" si="43"/>
        <v>0</v>
      </c>
      <c r="V78" s="15">
        <f t="shared" si="50"/>
        <v>402.13655999999997</v>
      </c>
      <c r="W78" s="15">
        <f t="shared" si="51"/>
        <v>-41.631090211067374</v>
      </c>
      <c r="X78" s="15">
        <f t="shared" si="44"/>
        <v>-39.835421924576451</v>
      </c>
      <c r="Y78" s="15">
        <f>'Net Market Center Imbalances'!C78</f>
        <v>-295</v>
      </c>
      <c r="Z78" s="15">
        <f>'Net Market Center Imbalances'!D78</f>
        <v>741</v>
      </c>
      <c r="AA78" s="15">
        <f>'Net Market Center Imbalances'!F78</f>
        <v>0</v>
      </c>
      <c r="AB78" s="33">
        <v>518.98749827398103</v>
      </c>
      <c r="AC78" s="33">
        <f t="shared" si="52"/>
        <v>497.47390396659711</v>
      </c>
      <c r="AD78" s="33">
        <v>490.60542797494782</v>
      </c>
      <c r="AE78" s="33">
        <v>1014</v>
      </c>
      <c r="AF78" s="33">
        <f t="shared" si="53"/>
        <v>-21.513594307383926</v>
      </c>
      <c r="AG78" s="17">
        <v>521.3288054639346</v>
      </c>
      <c r="AH78" s="17">
        <f t="shared" si="54"/>
        <v>528.6274087404297</v>
      </c>
    </row>
    <row r="79" spans="1:34" x14ac:dyDescent="0.2">
      <c r="A79" s="28">
        <v>36777</v>
      </c>
      <c r="B79" s="25">
        <f t="shared" si="45"/>
        <v>33.991200693407393</v>
      </c>
      <c r="C79" s="15">
        <v>87.110947883333097</v>
      </c>
      <c r="D79" s="16">
        <f t="shared" si="46"/>
        <v>121.10214857674049</v>
      </c>
      <c r="E79" s="16">
        <v>4356.7860000000001</v>
      </c>
      <c r="F79" s="16">
        <v>4377.2259999999997</v>
      </c>
      <c r="G79" s="15">
        <f t="shared" si="47"/>
        <v>20.4399999999996</v>
      </c>
      <c r="H79" s="25">
        <v>154.36793556763712</v>
      </c>
      <c r="I79" s="25">
        <v>559.14514229636893</v>
      </c>
      <c r="J79" s="26">
        <v>95.299000000000007</v>
      </c>
      <c r="K79" s="25">
        <v>450.286</v>
      </c>
      <c r="L79" s="25">
        <f t="shared" si="48"/>
        <v>354.98699999999997</v>
      </c>
      <c r="M79" s="25">
        <f t="shared" si="42"/>
        <v>404.77720672873181</v>
      </c>
      <c r="N79" s="16">
        <v>0</v>
      </c>
      <c r="O79" s="16">
        <v>406.75599999999997</v>
      </c>
      <c r="P79" s="16">
        <v>0</v>
      </c>
      <c r="Q79" s="15">
        <f t="shared" si="49"/>
        <v>406.75599999999997</v>
      </c>
      <c r="R79" s="16">
        <v>37.559430779350677</v>
      </c>
      <c r="S79" s="16">
        <v>0</v>
      </c>
      <c r="T79" s="16">
        <v>0</v>
      </c>
      <c r="U79" s="15">
        <f t="shared" si="43"/>
        <v>37.559430779350677</v>
      </c>
      <c r="V79" s="15">
        <f t="shared" si="50"/>
        <v>369.19656922064928</v>
      </c>
      <c r="W79" s="15">
        <f t="shared" si="51"/>
        <v>-35.580637508082532</v>
      </c>
      <c r="X79" s="15">
        <f t="shared" si="44"/>
        <v>-65.081511068658358</v>
      </c>
      <c r="Y79" s="15">
        <f>'Net Market Center Imbalances'!C79</f>
        <v>-250</v>
      </c>
      <c r="Z79" s="15">
        <f>'Net Market Center Imbalances'!D79</f>
        <v>741</v>
      </c>
      <c r="AA79" s="15">
        <f>'Net Market Center Imbalances'!F79</f>
        <v>0</v>
      </c>
      <c r="AB79" s="33">
        <v>485.40586683758704</v>
      </c>
      <c r="AC79" s="33">
        <f t="shared" si="52"/>
        <v>468.2985386221294</v>
      </c>
      <c r="AD79" s="33">
        <v>461.37787056367432</v>
      </c>
      <c r="AE79" s="33">
        <v>1015</v>
      </c>
      <c r="AF79" s="33">
        <f t="shared" si="53"/>
        <v>-17.107328215457642</v>
      </c>
      <c r="AG79" s="17">
        <v>494.86673824190819</v>
      </c>
      <c r="AH79" s="17">
        <f t="shared" si="54"/>
        <v>502.28973931553679</v>
      </c>
    </row>
    <row r="80" spans="1:34" x14ac:dyDescent="0.2">
      <c r="A80" s="28">
        <v>36778</v>
      </c>
      <c r="B80" s="25">
        <f t="shared" si="45"/>
        <v>62.393160593994821</v>
      </c>
      <c r="C80" s="15">
        <v>149.63758404704402</v>
      </c>
      <c r="D80" s="16">
        <f t="shared" si="46"/>
        <v>212.03074464103884</v>
      </c>
      <c r="E80" s="16">
        <v>4377.2259999999997</v>
      </c>
      <c r="F80" s="16">
        <v>4453.8760000000002</v>
      </c>
      <c r="G80" s="15">
        <f t="shared" si="47"/>
        <v>76.650000000000546</v>
      </c>
      <c r="H80" s="25">
        <v>194.1014250716436</v>
      </c>
      <c r="I80" s="25">
        <v>370.46969872423944</v>
      </c>
      <c r="J80" s="26">
        <v>116.90900000000001</v>
      </c>
      <c r="K80" s="25">
        <v>375.96600000000001</v>
      </c>
      <c r="L80" s="25">
        <f t="shared" si="48"/>
        <v>259.05700000000002</v>
      </c>
      <c r="M80" s="25">
        <f t="shared" si="42"/>
        <v>176.36827365259583</v>
      </c>
      <c r="N80" s="16">
        <v>0</v>
      </c>
      <c r="O80" s="16">
        <v>182.93799999999999</v>
      </c>
      <c r="P80" s="16">
        <v>0</v>
      </c>
      <c r="Q80" s="15">
        <f t="shared" si="49"/>
        <v>182.93799999999999</v>
      </c>
      <c r="R80" s="16">
        <v>60.900736559242809</v>
      </c>
      <c r="S80" s="16">
        <v>0</v>
      </c>
      <c r="T80" s="16">
        <v>0</v>
      </c>
      <c r="U80" s="15">
        <f t="shared" si="43"/>
        <v>60.900736559242809</v>
      </c>
      <c r="V80" s="15">
        <f t="shared" si="50"/>
        <v>122.03726344075719</v>
      </c>
      <c r="W80" s="15">
        <f t="shared" si="51"/>
        <v>-54.331010211838645</v>
      </c>
      <c r="X80" s="15">
        <f t="shared" si="44"/>
        <v>-81.049734429199646</v>
      </c>
      <c r="Y80" s="15">
        <f>'Net Market Center Imbalances'!C80</f>
        <v>-136</v>
      </c>
      <c r="Z80" s="15">
        <f>'Net Market Center Imbalances'!D80</f>
        <v>741</v>
      </c>
      <c r="AA80" s="15">
        <f>'Net Market Center Imbalances'!F80</f>
        <v>0</v>
      </c>
      <c r="AB80" s="33">
        <v>529.52752174896511</v>
      </c>
      <c r="AC80" s="33">
        <f t="shared" si="52"/>
        <v>457.70354906054285</v>
      </c>
      <c r="AD80" s="33">
        <v>450.93945720250525</v>
      </c>
      <c r="AE80" s="33">
        <v>1015</v>
      </c>
      <c r="AF80" s="33">
        <f t="shared" si="53"/>
        <v>-71.823972688422259</v>
      </c>
      <c r="AG80" s="17">
        <v>512.41055138378101</v>
      </c>
      <c r="AH80" s="17">
        <f t="shared" si="54"/>
        <v>520.09670965453768</v>
      </c>
    </row>
    <row r="81" spans="1:34" x14ac:dyDescent="0.2">
      <c r="A81" s="28">
        <v>36779</v>
      </c>
      <c r="B81" s="25">
        <f t="shared" si="45"/>
        <v>7.736105937939044</v>
      </c>
      <c r="C81" s="15">
        <v>-16.983903092011531</v>
      </c>
      <c r="D81" s="16">
        <f t="shared" si="46"/>
        <v>-9.2477971540724866</v>
      </c>
      <c r="E81" s="27">
        <v>4453.8760000000002</v>
      </c>
      <c r="F81" s="27">
        <v>4293.4219999999996</v>
      </c>
      <c r="G81" s="15">
        <f t="shared" si="47"/>
        <v>-160.45400000000063</v>
      </c>
      <c r="H81" s="25">
        <v>214.16072559389539</v>
      </c>
      <c r="I81" s="25">
        <v>264.73309028459278</v>
      </c>
      <c r="J81" s="26">
        <v>144.48599999999999</v>
      </c>
      <c r="K81" s="25">
        <v>317.06099999999998</v>
      </c>
      <c r="L81" s="25">
        <f t="shared" si="48"/>
        <v>172.57499999999999</v>
      </c>
      <c r="M81" s="25">
        <f t="shared" si="42"/>
        <v>50.572364690697384</v>
      </c>
      <c r="N81" s="27">
        <v>0</v>
      </c>
      <c r="O81" s="27">
        <v>55.596799999999995</v>
      </c>
      <c r="P81" s="27">
        <v>0</v>
      </c>
      <c r="Q81" s="15">
        <f t="shared" si="49"/>
        <v>55.596799999999995</v>
      </c>
      <c r="R81" s="27">
        <v>55.837130350626019</v>
      </c>
      <c r="S81" s="27">
        <v>0</v>
      </c>
      <c r="T81" s="27">
        <v>0</v>
      </c>
      <c r="U81" s="15">
        <f t="shared" si="43"/>
        <v>55.837130350626019</v>
      </c>
      <c r="V81" s="15">
        <f t="shared" si="50"/>
        <v>-0.24033035062602437</v>
      </c>
      <c r="W81" s="15">
        <f t="shared" si="51"/>
        <v>-50.812695041323408</v>
      </c>
      <c r="X81" s="15">
        <f t="shared" si="44"/>
        <v>-100.39350780460474</v>
      </c>
      <c r="Y81" s="15">
        <f>'Net Market Center Imbalances'!C81</f>
        <v>-165</v>
      </c>
      <c r="Z81" s="15">
        <f>'Net Market Center Imbalances'!D81</f>
        <v>741</v>
      </c>
      <c r="AA81" s="15">
        <f>'Net Market Center Imbalances'!F81</f>
        <v>0</v>
      </c>
      <c r="AB81" s="33">
        <v>562.20807029175648</v>
      </c>
      <c r="AC81" s="33">
        <f t="shared" si="52"/>
        <v>472.53653444676411</v>
      </c>
      <c r="AD81" s="33">
        <v>465.55323590814197</v>
      </c>
      <c r="AE81" s="33">
        <v>1015</v>
      </c>
      <c r="AF81" s="33">
        <f t="shared" si="53"/>
        <v>-89.671535844992377</v>
      </c>
      <c r="AG81" s="17">
        <v>473.17501515734301</v>
      </c>
      <c r="AH81" s="17">
        <f t="shared" si="54"/>
        <v>480.27264038470315</v>
      </c>
    </row>
    <row r="82" spans="1:34" x14ac:dyDescent="0.2">
      <c r="A82" s="28">
        <v>36780</v>
      </c>
      <c r="B82" s="25">
        <f t="shared" si="45"/>
        <v>12.07769199239516</v>
      </c>
      <c r="C82" s="15">
        <v>95.013754237907975</v>
      </c>
      <c r="D82" s="16">
        <f t="shared" si="46"/>
        <v>107.09144623030313</v>
      </c>
      <c r="E82" s="16">
        <v>4293.4219999999996</v>
      </c>
      <c r="F82" s="16">
        <v>4277.07</v>
      </c>
      <c r="G82" s="15">
        <f t="shared" si="47"/>
        <v>-16.351999999999862</v>
      </c>
      <c r="H82" s="25">
        <v>203.98827332587103</v>
      </c>
      <c r="I82" s="25">
        <v>273.67875122428995</v>
      </c>
      <c r="J82" s="26">
        <v>144.654</v>
      </c>
      <c r="K82" s="25">
        <v>312.51900000000001</v>
      </c>
      <c r="L82" s="25">
        <f t="shared" si="48"/>
        <v>167.86500000000001</v>
      </c>
      <c r="M82" s="25">
        <f t="shared" si="42"/>
        <v>69.690477898418919</v>
      </c>
      <c r="N82" s="16">
        <v>0</v>
      </c>
      <c r="O82" s="16">
        <v>91.98</v>
      </c>
      <c r="P82" s="16">
        <v>0</v>
      </c>
      <c r="Q82" s="15">
        <f t="shared" si="49"/>
        <v>91.98</v>
      </c>
      <c r="R82" s="16">
        <v>54.263440535666554</v>
      </c>
      <c r="S82" s="16">
        <v>0</v>
      </c>
      <c r="T82" s="16">
        <v>4.7759957025773927</v>
      </c>
      <c r="U82" s="15">
        <f t="shared" si="43"/>
        <v>59.039436238243944</v>
      </c>
      <c r="V82" s="15">
        <f t="shared" si="50"/>
        <v>32.94056376175606</v>
      </c>
      <c r="W82" s="15">
        <f t="shared" si="51"/>
        <v>-36.749914136662859</v>
      </c>
      <c r="X82" s="15">
        <f t="shared" si="44"/>
        <v>-86.69353209364013</v>
      </c>
      <c r="Y82" s="15">
        <f>'Net Market Center Imbalances'!C82</f>
        <v>-238</v>
      </c>
      <c r="Z82" s="15">
        <f>'Net Market Center Imbalances'!D82</f>
        <v>714</v>
      </c>
      <c r="AA82" s="15">
        <f>'Net Market Center Imbalances'!F82</f>
        <v>0</v>
      </c>
      <c r="AB82" s="33">
        <v>561.49501163226444</v>
      </c>
      <c r="AC82" s="33">
        <f t="shared" si="52"/>
        <v>494.21294363256783</v>
      </c>
      <c r="AD82" s="33">
        <v>486.43006263048017</v>
      </c>
      <c r="AE82" s="33">
        <v>1016</v>
      </c>
      <c r="AF82" s="33">
        <f t="shared" si="53"/>
        <v>-67.282067999696608</v>
      </c>
      <c r="AG82" s="17">
        <v>498.31755474897932</v>
      </c>
      <c r="AH82" s="17">
        <f t="shared" si="54"/>
        <v>506.29063562496299</v>
      </c>
    </row>
    <row r="83" spans="1:34" x14ac:dyDescent="0.2">
      <c r="A83" s="28">
        <v>36781</v>
      </c>
      <c r="B83" s="25">
        <f t="shared" si="45"/>
        <v>-26.223605867893014</v>
      </c>
      <c r="C83" s="15">
        <v>102.49257011662067</v>
      </c>
      <c r="D83" s="16">
        <f t="shared" si="46"/>
        <v>76.268964248727656</v>
      </c>
      <c r="E83" s="16">
        <v>4277.07</v>
      </c>
      <c r="F83" s="16">
        <v>4270.9380000000001</v>
      </c>
      <c r="G83" s="15">
        <f t="shared" si="47"/>
        <v>-6.1319999999996071</v>
      </c>
      <c r="H83" s="25">
        <v>162.54313793352736</v>
      </c>
      <c r="I83" s="25">
        <v>373.75518511263465</v>
      </c>
      <c r="J83" s="26">
        <v>88.149000000000001</v>
      </c>
      <c r="K83" s="25">
        <v>295.255</v>
      </c>
      <c r="L83" s="25">
        <f t="shared" si="48"/>
        <v>207.10599999999999</v>
      </c>
      <c r="M83" s="25">
        <f t="shared" si="42"/>
        <v>211.21204717910729</v>
      </c>
      <c r="N83" s="16">
        <v>0</v>
      </c>
      <c r="O83" s="16">
        <v>220.24100000000001</v>
      </c>
      <c r="P83" s="16">
        <v>0</v>
      </c>
      <c r="Q83" s="15">
        <f t="shared" si="49"/>
        <v>220.24100000000001</v>
      </c>
      <c r="R83" s="16">
        <v>53.458636455560395</v>
      </c>
      <c r="S83" s="16">
        <v>0</v>
      </c>
      <c r="T83" s="16">
        <v>5.5897813784331207</v>
      </c>
      <c r="U83" s="15">
        <f t="shared" si="43"/>
        <v>59.048417833993518</v>
      </c>
      <c r="V83" s="15">
        <f t="shared" si="50"/>
        <v>161.1925821660065</v>
      </c>
      <c r="W83" s="15">
        <f t="shared" si="51"/>
        <v>-50.019465013100785</v>
      </c>
      <c r="X83" s="15">
        <f t="shared" si="44"/>
        <v>-32.381499235626478</v>
      </c>
      <c r="Y83" s="15">
        <f>'Net Market Center Imbalances'!C83</f>
        <v>-270</v>
      </c>
      <c r="Z83" s="15">
        <f>'Net Market Center Imbalances'!D83</f>
        <v>782</v>
      </c>
      <c r="AA83" s="15">
        <f>'Net Market Center Imbalances'!F83</f>
        <v>0</v>
      </c>
      <c r="AB83" s="33">
        <v>525.02788633523141</v>
      </c>
      <c r="AC83" s="33">
        <f t="shared" si="52"/>
        <v>534.51356993736954</v>
      </c>
      <c r="AD83" s="33">
        <v>526.09603340292279</v>
      </c>
      <c r="AE83" s="33">
        <v>1016</v>
      </c>
      <c r="AF83" s="33">
        <f t="shared" si="53"/>
        <v>9.4856836021381241</v>
      </c>
      <c r="AG83" s="17">
        <v>500.28539770617766</v>
      </c>
      <c r="AH83" s="17">
        <f t="shared" si="54"/>
        <v>508.28996406947653</v>
      </c>
    </row>
    <row r="84" spans="1:34" x14ac:dyDescent="0.2">
      <c r="A84" s="28">
        <v>36782</v>
      </c>
      <c r="B84" s="25">
        <f t="shared" si="45"/>
        <v>56.058064744734054</v>
      </c>
      <c r="C84" s="15">
        <v>36.436143849662606</v>
      </c>
      <c r="D84" s="16">
        <f t="shared" si="46"/>
        <v>92.494208594396667</v>
      </c>
      <c r="E84" s="16">
        <v>4270.9380000000001</v>
      </c>
      <c r="F84" s="16">
        <v>4339.4120000000003</v>
      </c>
      <c r="G84" s="15">
        <f t="shared" si="47"/>
        <v>68.47400000000016</v>
      </c>
      <c r="H84" s="25">
        <v>144.29323732100704</v>
      </c>
      <c r="I84" s="25">
        <v>413.10904603330061</v>
      </c>
      <c r="J84" s="26">
        <v>91.67</v>
      </c>
      <c r="K84" s="25">
        <v>368.06200000000001</v>
      </c>
      <c r="L84" s="25">
        <f t="shared" si="48"/>
        <v>276.392</v>
      </c>
      <c r="M84" s="25">
        <f t="shared" si="42"/>
        <v>268.81580871229357</v>
      </c>
      <c r="N84" s="16">
        <v>0</v>
      </c>
      <c r="O84" s="16">
        <v>273.69160000000005</v>
      </c>
      <c r="P84" s="16">
        <v>0</v>
      </c>
      <c r="Q84" s="15">
        <f t="shared" si="49"/>
        <v>273.69160000000005</v>
      </c>
      <c r="R84" s="16">
        <v>52.848525475288739</v>
      </c>
      <c r="S84" s="16">
        <v>0</v>
      </c>
      <c r="T84" s="16">
        <v>5.7930114463297278</v>
      </c>
      <c r="U84" s="15">
        <f t="shared" si="43"/>
        <v>58.641536921618467</v>
      </c>
      <c r="V84" s="15">
        <f t="shared" si="50"/>
        <v>215.05006307838158</v>
      </c>
      <c r="W84" s="15">
        <f t="shared" si="51"/>
        <v>-53.76574563391199</v>
      </c>
      <c r="X84" s="15">
        <f t="shared" si="44"/>
        <v>29.745537039515483</v>
      </c>
      <c r="Y84" s="15">
        <f>'Net Market Center Imbalances'!C84</f>
        <v>-220</v>
      </c>
      <c r="Z84" s="15">
        <f>'Net Market Center Imbalances'!D84</f>
        <v>782</v>
      </c>
      <c r="AA84" s="15">
        <f>'Net Market Center Imbalances'!F84</f>
        <v>0</v>
      </c>
      <c r="AB84" s="33">
        <v>502.64749829736826</v>
      </c>
      <c r="AC84" s="33">
        <f t="shared" si="52"/>
        <v>503.75782881002095</v>
      </c>
      <c r="AD84" s="33">
        <v>495.82463465553241</v>
      </c>
      <c r="AE84" s="33">
        <v>1016</v>
      </c>
      <c r="AF84" s="33">
        <f t="shared" si="53"/>
        <v>1.1103305126526948</v>
      </c>
      <c r="AG84" s="17">
        <v>550.99989523105808</v>
      </c>
      <c r="AH84" s="17">
        <f t="shared" si="54"/>
        <v>559.81589355475501</v>
      </c>
    </row>
    <row r="85" spans="1:34" x14ac:dyDescent="0.2">
      <c r="A85" s="28">
        <v>36783</v>
      </c>
      <c r="B85" s="25">
        <f t="shared" si="45"/>
        <v>-10.993404779807179</v>
      </c>
      <c r="C85" s="15">
        <v>15.313978746301721</v>
      </c>
      <c r="D85" s="16">
        <f t="shared" si="46"/>
        <v>4.3205739664945426</v>
      </c>
      <c r="E85" s="16">
        <v>4339.4120000000003</v>
      </c>
      <c r="F85" s="16">
        <v>4277.07</v>
      </c>
      <c r="G85" s="15">
        <f t="shared" si="47"/>
        <v>-62.342000000000553</v>
      </c>
      <c r="H85" s="25">
        <v>153.22293935592126</v>
      </c>
      <c r="I85" s="25">
        <v>281.22530186823997</v>
      </c>
      <c r="J85" s="26">
        <v>114.078</v>
      </c>
      <c r="K85" s="25">
        <v>310.88799999999998</v>
      </c>
      <c r="L85" s="25">
        <f t="shared" si="48"/>
        <v>196.80999999999997</v>
      </c>
      <c r="M85" s="25">
        <f t="shared" si="42"/>
        <v>128.00236251231871</v>
      </c>
      <c r="N85" s="16">
        <v>0</v>
      </c>
      <c r="O85" s="16">
        <v>135.10839999999999</v>
      </c>
      <c r="P85" s="16">
        <v>0</v>
      </c>
      <c r="Q85" s="15">
        <f t="shared" si="49"/>
        <v>135.10839999999999</v>
      </c>
      <c r="R85" s="16">
        <v>53.116062998878064</v>
      </c>
      <c r="S85" s="16">
        <v>0</v>
      </c>
      <c r="T85" s="16">
        <v>5.8792588815552058</v>
      </c>
      <c r="U85" s="15">
        <f t="shared" si="43"/>
        <v>58.995321880433266</v>
      </c>
      <c r="V85" s="15">
        <f t="shared" si="50"/>
        <v>76.113078119566723</v>
      </c>
      <c r="W85" s="15">
        <f t="shared" si="51"/>
        <v>-51.889284392751989</v>
      </c>
      <c r="X85" s="15">
        <f t="shared" si="44"/>
        <v>-14.773289573743106</v>
      </c>
      <c r="Y85" s="15">
        <f>'Net Market Center Imbalances'!C85</f>
        <v>-193</v>
      </c>
      <c r="Z85" s="15">
        <f>'Net Market Center Imbalances'!D85</f>
        <v>782</v>
      </c>
      <c r="AA85" s="15">
        <f>'Net Market Center Imbalances'!F85</f>
        <v>0</v>
      </c>
      <c r="AB85" s="33">
        <v>528.8727799629188</v>
      </c>
      <c r="AC85" s="33">
        <f t="shared" si="52"/>
        <v>522.84759916492692</v>
      </c>
      <c r="AD85" s="33">
        <v>514.61377870563672</v>
      </c>
      <c r="AE85" s="33">
        <v>1016</v>
      </c>
      <c r="AF85" s="33">
        <f t="shared" si="53"/>
        <v>-6.0251807979918794</v>
      </c>
      <c r="AG85" s="17">
        <v>503.79349841055091</v>
      </c>
      <c r="AH85" s="17">
        <f t="shared" si="54"/>
        <v>511.85419438511974</v>
      </c>
    </row>
    <row r="86" spans="1:34" x14ac:dyDescent="0.2">
      <c r="A86" s="28">
        <v>36784</v>
      </c>
      <c r="B86" s="25">
        <f t="shared" si="45"/>
        <v>23.625043963384883</v>
      </c>
      <c r="C86" s="15">
        <v>207.28074701363593</v>
      </c>
      <c r="D86" s="16">
        <f t="shared" si="46"/>
        <v>230.90579097702081</v>
      </c>
      <c r="E86" s="16">
        <v>4277.07</v>
      </c>
      <c r="F86" s="16">
        <v>4461.03</v>
      </c>
      <c r="G86" s="15">
        <f t="shared" si="47"/>
        <v>183.96000000000004</v>
      </c>
      <c r="H86" s="25">
        <v>171.09474784148065</v>
      </c>
      <c r="I86" s="25">
        <v>360.28199606686331</v>
      </c>
      <c r="J86" s="26">
        <v>127.081</v>
      </c>
      <c r="K86" s="25">
        <v>347.83</v>
      </c>
      <c r="L86" s="25">
        <f t="shared" si="48"/>
        <v>220.74899999999997</v>
      </c>
      <c r="M86" s="25">
        <f t="shared" si="42"/>
        <v>189.18724822538266</v>
      </c>
      <c r="N86" s="16">
        <v>0</v>
      </c>
      <c r="O86" s="16">
        <v>197.24600000000001</v>
      </c>
      <c r="P86" s="16">
        <v>0</v>
      </c>
      <c r="Q86" s="15">
        <f t="shared" si="49"/>
        <v>197.24600000000001</v>
      </c>
      <c r="R86" s="16">
        <v>56.438670157702212</v>
      </c>
      <c r="S86" s="16">
        <v>0</v>
      </c>
      <c r="T86" s="16">
        <v>6.1808956546137059</v>
      </c>
      <c r="U86" s="15">
        <f t="shared" si="43"/>
        <v>62.619565812315919</v>
      </c>
      <c r="V86" s="15">
        <f t="shared" si="50"/>
        <v>134.62643418768408</v>
      </c>
      <c r="W86" s="15">
        <f t="shared" si="51"/>
        <v>-54.560814037698577</v>
      </c>
      <c r="X86" s="15">
        <f t="shared" si="44"/>
        <v>7.6150230606777995</v>
      </c>
      <c r="Y86" s="15">
        <f>'Net Market Center Imbalances'!C86</f>
        <v>-231</v>
      </c>
      <c r="Z86" s="15">
        <f>'Net Market Center Imbalances'!D86</f>
        <v>439</v>
      </c>
      <c r="AA86" s="15">
        <f>'Net Market Center Imbalances'!F86</f>
        <v>0</v>
      </c>
      <c r="AB86" s="33">
        <v>490.31738200681798</v>
      </c>
      <c r="AC86" s="33">
        <f t="shared" si="52"/>
        <v>498.45511482254699</v>
      </c>
      <c r="AD86" s="33">
        <v>490.60542797494782</v>
      </c>
      <c r="AE86" s="33">
        <v>1016</v>
      </c>
      <c r="AF86" s="33">
        <f t="shared" si="53"/>
        <v>8.1377328157290094</v>
      </c>
      <c r="AG86" s="17">
        <v>513.85842400190143</v>
      </c>
      <c r="AH86" s="17">
        <f t="shared" si="54"/>
        <v>522.08015878593187</v>
      </c>
    </row>
    <row r="87" spans="1:34" x14ac:dyDescent="0.2">
      <c r="A87" s="28">
        <v>36785</v>
      </c>
      <c r="B87" s="25">
        <f t="shared" si="45"/>
        <v>10.489177851879219</v>
      </c>
      <c r="C87" s="15">
        <v>-26.276861807206579</v>
      </c>
      <c r="D87" s="16">
        <f t="shared" si="46"/>
        <v>-15.78768395532736</v>
      </c>
      <c r="E87" s="16">
        <v>4461.03</v>
      </c>
      <c r="F87" s="16">
        <v>4383.3580000000002</v>
      </c>
      <c r="G87" s="15">
        <f t="shared" si="47"/>
        <v>-77.671999999999571</v>
      </c>
      <c r="H87" s="25">
        <v>198.32118810861581</v>
      </c>
      <c r="I87" s="25">
        <v>221.01849312377206</v>
      </c>
      <c r="J87" s="26">
        <v>118.321</v>
      </c>
      <c r="K87" s="25">
        <v>305.15800000000002</v>
      </c>
      <c r="L87" s="25">
        <f t="shared" si="48"/>
        <v>186.83700000000002</v>
      </c>
      <c r="M87" s="25">
        <f t="shared" si="42"/>
        <v>22.697305015156246</v>
      </c>
      <c r="N87" s="16">
        <v>0</v>
      </c>
      <c r="O87" s="16">
        <v>78.285200000000003</v>
      </c>
      <c r="P87" s="16">
        <v>0</v>
      </c>
      <c r="Q87" s="15">
        <f t="shared" si="49"/>
        <v>78.285200000000003</v>
      </c>
      <c r="R87" s="16">
        <v>54.066979224229016</v>
      </c>
      <c r="S87" s="16">
        <v>47.372006187082462</v>
      </c>
      <c r="T87" s="16">
        <v>6.18777811009</v>
      </c>
      <c r="U87" s="15">
        <f t="shared" si="43"/>
        <v>107.62676352140147</v>
      </c>
      <c r="V87" s="15">
        <f t="shared" si="50"/>
        <v>-29.341563521401469</v>
      </c>
      <c r="W87" s="15">
        <f t="shared" si="51"/>
        <v>-52.038868536557715</v>
      </c>
      <c r="X87" s="15">
        <f t="shared" si="44"/>
        <v>-9.8454475081144963</v>
      </c>
      <c r="Y87" s="15">
        <f>'Net Market Center Imbalances'!C87</f>
        <v>-88</v>
      </c>
      <c r="Z87" s="15">
        <f>'Net Market Center Imbalances'!D87</f>
        <v>583</v>
      </c>
      <c r="AA87" s="15">
        <f>'Net Market Center Imbalances'!F87</f>
        <v>0</v>
      </c>
      <c r="AB87" s="33">
        <v>499.83271001405291</v>
      </c>
      <c r="AC87" s="33">
        <f t="shared" si="52"/>
        <v>477.36325678496866</v>
      </c>
      <c r="AD87" s="33">
        <v>470.77244258872651</v>
      </c>
      <c r="AE87" s="33">
        <v>1014</v>
      </c>
      <c r="AF87" s="33">
        <f t="shared" si="53"/>
        <v>-22.469453229084252</v>
      </c>
      <c r="AG87" s="17">
        <v>481.11679944462315</v>
      </c>
      <c r="AH87" s="17">
        <f t="shared" si="54"/>
        <v>487.85243463684787</v>
      </c>
    </row>
    <row r="88" spans="1:34" x14ac:dyDescent="0.2">
      <c r="A88" s="28">
        <v>36786</v>
      </c>
      <c r="B88" s="25">
        <f t="shared" si="45"/>
        <v>35.25717032855249</v>
      </c>
      <c r="C88" s="15">
        <v>25.766305217307803</v>
      </c>
      <c r="D88" s="16">
        <f t="shared" si="46"/>
        <v>61.023475545860293</v>
      </c>
      <c r="E88" s="16">
        <v>4383.3580000000002</v>
      </c>
      <c r="F88" s="16">
        <v>4393.5780000000004</v>
      </c>
      <c r="G88" s="15">
        <f t="shared" si="47"/>
        <v>10.220000000000255</v>
      </c>
      <c r="H88" s="25">
        <v>176.69348278574316</v>
      </c>
      <c r="I88" s="25">
        <v>217.72772718351322</v>
      </c>
      <c r="J88" s="26">
        <v>146.56299999999999</v>
      </c>
      <c r="K88" s="25">
        <v>325.80799999999999</v>
      </c>
      <c r="L88" s="25">
        <f t="shared" si="48"/>
        <v>179.245</v>
      </c>
      <c r="M88" s="25">
        <f t="shared" si="42"/>
        <v>41.034244397770067</v>
      </c>
      <c r="N88" s="16">
        <v>0</v>
      </c>
      <c r="O88" s="16">
        <v>64.590400000000002</v>
      </c>
      <c r="P88" s="16">
        <v>0</v>
      </c>
      <c r="Q88" s="15">
        <f t="shared" si="49"/>
        <v>64.590400000000002</v>
      </c>
      <c r="R88" s="16">
        <v>52.810310149874553</v>
      </c>
      <c r="S88" s="16">
        <v>16.249326199961402</v>
      </c>
      <c r="T88" s="16">
        <v>6.0934973249855249</v>
      </c>
      <c r="U88" s="15">
        <f t="shared" si="43"/>
        <v>75.153133674821476</v>
      </c>
      <c r="V88" s="15">
        <f t="shared" si="50"/>
        <v>-10.562733674821473</v>
      </c>
      <c r="W88" s="15">
        <f t="shared" si="51"/>
        <v>-51.59697807259154</v>
      </c>
      <c r="X88" s="15">
        <f t="shared" si="44"/>
        <v>0.79350252673150123</v>
      </c>
      <c r="Y88" s="15">
        <f>'Net Market Center Imbalances'!C88</f>
        <v>-90</v>
      </c>
      <c r="Z88" s="15">
        <f>'Net Market Center Imbalances'!D88</f>
        <v>582</v>
      </c>
      <c r="AA88" s="15">
        <f>'Net Market Center Imbalances'!F88</f>
        <v>0</v>
      </c>
      <c r="AB88" s="33">
        <v>468.75148527126862</v>
      </c>
      <c r="AC88" s="33">
        <f t="shared" si="52"/>
        <v>462.08872651356995</v>
      </c>
      <c r="AD88" s="33">
        <v>456.15866388308979</v>
      </c>
      <c r="AE88" s="33">
        <v>1013</v>
      </c>
      <c r="AF88" s="33">
        <f t="shared" si="53"/>
        <v>-6.6627587576986684</v>
      </c>
      <c r="AG88" s="17">
        <v>490.96337299321067</v>
      </c>
      <c r="AH88" s="17">
        <f t="shared" si="54"/>
        <v>497.34589684212244</v>
      </c>
    </row>
    <row r="89" spans="1:34" x14ac:dyDescent="0.2">
      <c r="A89" s="28">
        <v>36787</v>
      </c>
      <c r="B89" s="25">
        <f t="shared" si="45"/>
        <v>56.53471823707315</v>
      </c>
      <c r="C89" s="15">
        <v>16.907623950719376</v>
      </c>
      <c r="D89" s="16">
        <f t="shared" si="46"/>
        <v>73.442342187792519</v>
      </c>
      <c r="E89" s="16">
        <v>4393.5780000000004</v>
      </c>
      <c r="F89" s="16">
        <v>4379.2700000000004</v>
      </c>
      <c r="G89" s="15">
        <f t="shared" si="47"/>
        <v>-14.307999999999993</v>
      </c>
      <c r="H89" s="25">
        <v>163.2971658508603</v>
      </c>
      <c r="I89" s="25">
        <v>282.17815717092344</v>
      </c>
      <c r="J89" s="26">
        <v>91.191999999999993</v>
      </c>
      <c r="K89" s="25">
        <v>324.00799999999998</v>
      </c>
      <c r="L89" s="25">
        <f t="shared" si="48"/>
        <v>232.81599999999997</v>
      </c>
      <c r="M89" s="25">
        <f t="shared" si="42"/>
        <v>118.88099132006315</v>
      </c>
      <c r="N89" s="16">
        <v>0</v>
      </c>
      <c r="O89" s="16">
        <v>124.07080000000001</v>
      </c>
      <c r="P89" s="16">
        <v>0</v>
      </c>
      <c r="Q89" s="15">
        <f t="shared" si="49"/>
        <v>124.07080000000001</v>
      </c>
      <c r="R89" s="16">
        <v>50.470827600587427</v>
      </c>
      <c r="S89" s="16">
        <v>0</v>
      </c>
      <c r="T89" s="16">
        <v>5.371393298857698</v>
      </c>
      <c r="U89" s="15">
        <f t="shared" si="43"/>
        <v>55.842220899445124</v>
      </c>
      <c r="V89" s="15">
        <f t="shared" si="50"/>
        <v>68.228579100554882</v>
      </c>
      <c r="W89" s="15">
        <f t="shared" si="51"/>
        <v>-50.652412219508264</v>
      </c>
      <c r="X89" s="15">
        <f t="shared" si="44"/>
        <v>-37.097929968284248</v>
      </c>
      <c r="Y89" s="15">
        <f>'Net Market Center Imbalances'!C89</f>
        <v>-137</v>
      </c>
      <c r="Z89" s="15">
        <f>'Net Market Center Imbalances'!D89</f>
        <v>549</v>
      </c>
      <c r="AA89" s="15">
        <f>'Net Market Center Imbalances'!F89</f>
        <v>0</v>
      </c>
      <c r="AB89" s="33">
        <v>488.17332194989552</v>
      </c>
      <c r="AC89" s="33">
        <f t="shared" si="52"/>
        <v>457.25260960334032</v>
      </c>
      <c r="AD89" s="33">
        <v>450.93945720250525</v>
      </c>
      <c r="AE89" s="33">
        <v>1014</v>
      </c>
      <c r="AF89" s="33">
        <f t="shared" si="53"/>
        <v>-30.920712346555206</v>
      </c>
      <c r="AG89" s="17">
        <v>506.69361719961876</v>
      </c>
      <c r="AH89" s="17">
        <f t="shared" si="54"/>
        <v>513.78732784041347</v>
      </c>
    </row>
    <row r="90" spans="1:34" x14ac:dyDescent="0.2">
      <c r="A90" s="28">
        <v>36788</v>
      </c>
      <c r="B90" s="25">
        <f t="shared" si="45"/>
        <v>74.593978144610674</v>
      </c>
      <c r="C90" s="15">
        <v>49.609482789896845</v>
      </c>
      <c r="D90" s="16">
        <f t="shared" si="46"/>
        <v>124.20346093450752</v>
      </c>
      <c r="E90" s="16">
        <v>4379.2700000000004</v>
      </c>
      <c r="F90" s="16">
        <v>4405.8419999999996</v>
      </c>
      <c r="G90" s="15">
        <f t="shared" si="47"/>
        <v>26.571999999999207</v>
      </c>
      <c r="H90" s="25">
        <v>140.39846782618849</v>
      </c>
      <c r="I90" s="25">
        <v>301.748051030422</v>
      </c>
      <c r="J90" s="26">
        <v>132.917</v>
      </c>
      <c r="K90" s="25">
        <v>331.63299999999998</v>
      </c>
      <c r="L90" s="25">
        <f t="shared" si="48"/>
        <v>198.71599999999998</v>
      </c>
      <c r="M90" s="25">
        <f t="shared" si="42"/>
        <v>161.34958320423351</v>
      </c>
      <c r="N90" s="16">
        <v>0</v>
      </c>
      <c r="O90" s="16">
        <v>162.9068</v>
      </c>
      <c r="P90" s="16">
        <v>0</v>
      </c>
      <c r="Q90" s="15">
        <f t="shared" si="49"/>
        <v>162.9068</v>
      </c>
      <c r="R90" s="16">
        <v>17.042902780390182</v>
      </c>
      <c r="S90" s="16">
        <v>0</v>
      </c>
      <c r="T90" s="16">
        <v>1.826025297898948</v>
      </c>
      <c r="U90" s="15">
        <f t="shared" ref="U90:U101" si="55">T90+S90+R90</f>
        <v>18.86892807828913</v>
      </c>
      <c r="V90" s="15">
        <f t="shared" si="50"/>
        <v>144.03787192171086</v>
      </c>
      <c r="W90" s="15">
        <f t="shared" si="51"/>
        <v>-17.311711282522651</v>
      </c>
      <c r="X90" s="15">
        <f t="shared" si="44"/>
        <v>-80.31974965198566</v>
      </c>
      <c r="Y90" s="15">
        <f>'Net Market Center Imbalances'!C90</f>
        <v>-219</v>
      </c>
      <c r="Z90" s="15">
        <f>'Net Market Center Imbalances'!D90</f>
        <v>466</v>
      </c>
      <c r="AA90" s="15">
        <f>'Net Market Center Imbalances'!F90</f>
        <v>0</v>
      </c>
      <c r="AB90" s="33">
        <v>496.90392539260466</v>
      </c>
      <c r="AC90" s="33">
        <f t="shared" si="52"/>
        <v>442.43423799582467</v>
      </c>
      <c r="AD90" s="33">
        <v>436.32567849686848</v>
      </c>
      <c r="AE90" s="33">
        <v>1014</v>
      </c>
      <c r="AF90" s="33">
        <f t="shared" si="53"/>
        <v>-54.469687396779989</v>
      </c>
      <c r="AG90" s="17">
        <v>509.88975950733266</v>
      </c>
      <c r="AH90" s="17">
        <f t="shared" si="54"/>
        <v>517.02821614043535</v>
      </c>
    </row>
    <row r="91" spans="1:34" x14ac:dyDescent="0.2">
      <c r="A91" s="28">
        <v>36789</v>
      </c>
      <c r="B91" s="25">
        <f t="shared" si="45"/>
        <v>41.193182572252226</v>
      </c>
      <c r="C91" s="15">
        <v>139.60933286724764</v>
      </c>
      <c r="D91" s="16">
        <f t="shared" ref="D91:D106" si="56">C91+B91</f>
        <v>180.80251543949987</v>
      </c>
      <c r="E91" s="16">
        <v>4405.8419999999996</v>
      </c>
      <c r="F91" s="16">
        <v>4514.174</v>
      </c>
      <c r="G91" s="15">
        <f t="shared" ref="G91:G106" si="57">(F91-E91)</f>
        <v>108.33200000000033</v>
      </c>
      <c r="H91" s="25">
        <v>139.59984328482534</v>
      </c>
      <c r="I91" s="25">
        <v>391.90797642436144</v>
      </c>
      <c r="J91" s="26">
        <v>139.35499999999999</v>
      </c>
      <c r="K91" s="25">
        <v>348.202</v>
      </c>
      <c r="L91" s="25">
        <f t="shared" ref="L91:L101" si="58">K91-J91</f>
        <v>208.84700000000001</v>
      </c>
      <c r="M91" s="25">
        <f t="shared" si="42"/>
        <v>252.3081331395361</v>
      </c>
      <c r="N91" s="16">
        <v>0</v>
      </c>
      <c r="O91" s="16">
        <v>259.58800000000002</v>
      </c>
      <c r="P91" s="16">
        <v>0</v>
      </c>
      <c r="Q91" s="15">
        <f t="shared" ref="Q91:Q101" si="59">P91+O91+N91</f>
        <v>259.58800000000002</v>
      </c>
      <c r="R91" s="16">
        <v>50.014656950020999</v>
      </c>
      <c r="S91" s="16">
        <v>0</v>
      </c>
      <c r="T91" s="16">
        <v>6.0869765050735491</v>
      </c>
      <c r="U91" s="15">
        <f t="shared" si="55"/>
        <v>56.10163345509455</v>
      </c>
      <c r="V91" s="15">
        <f t="shared" ref="V91:V101" si="60">Q91-U91</f>
        <v>203.48636654490548</v>
      </c>
      <c r="W91" s="15">
        <f t="shared" ref="W91:W101" si="61">V91-M91</f>
        <v>-48.821766594630617</v>
      </c>
      <c r="X91" s="15">
        <f t="shared" si="44"/>
        <v>-23.648748844868919</v>
      </c>
      <c r="Y91" s="15">
        <f>'Net Market Center Imbalances'!C91</f>
        <v>-305</v>
      </c>
      <c r="Z91" s="15">
        <f>'Net Market Center Imbalances'!D91</f>
        <v>380</v>
      </c>
      <c r="AA91" s="15">
        <f>'Net Market Center Imbalances'!F91</f>
        <v>0</v>
      </c>
      <c r="AB91" s="33">
        <v>481.41663900622558</v>
      </c>
      <c r="AC91" s="33">
        <f t="shared" ref="AC91:AC101" si="62">AD91*AE91*0.001</f>
        <v>482.65553235908146</v>
      </c>
      <c r="AD91" s="33">
        <v>475.9916492693111</v>
      </c>
      <c r="AE91" s="33">
        <v>1014</v>
      </c>
      <c r="AF91" s="33">
        <f t="shared" ref="AF91:AF101" si="63">AC91-AB91</f>
        <v>1.2388933528558823</v>
      </c>
      <c r="AG91" s="17">
        <v>516.61608967587154</v>
      </c>
      <c r="AH91" s="17">
        <f t="shared" si="54"/>
        <v>523.84871493133369</v>
      </c>
    </row>
    <row r="92" spans="1:34" x14ac:dyDescent="0.2">
      <c r="A92" s="28">
        <v>36790</v>
      </c>
      <c r="B92" s="25">
        <f t="shared" si="45"/>
        <v>7.6212148264930875</v>
      </c>
      <c r="C92" s="15">
        <v>281.30534382285487</v>
      </c>
      <c r="D92" s="16">
        <f t="shared" si="56"/>
        <v>288.92655864934795</v>
      </c>
      <c r="E92" s="16">
        <v>4514.174</v>
      </c>
      <c r="F92" s="16">
        <v>4695.0680000000002</v>
      </c>
      <c r="G92" s="15">
        <f t="shared" si="57"/>
        <v>180.89400000000023</v>
      </c>
      <c r="H92" s="25">
        <v>143.92007499924679</v>
      </c>
      <c r="I92" s="25">
        <v>322.10818860510807</v>
      </c>
      <c r="J92" s="26">
        <v>133.72399999999999</v>
      </c>
      <c r="K92" s="25">
        <v>316.666</v>
      </c>
      <c r="L92" s="25">
        <f t="shared" si="58"/>
        <v>182.94200000000001</v>
      </c>
      <c r="M92" s="25">
        <f t="shared" si="42"/>
        <v>178.18811360586128</v>
      </c>
      <c r="N92" s="16">
        <v>0</v>
      </c>
      <c r="O92" s="16">
        <v>164.03100000000001</v>
      </c>
      <c r="P92" s="16">
        <v>0</v>
      </c>
      <c r="Q92" s="15">
        <f t="shared" si="59"/>
        <v>164.03100000000001</v>
      </c>
      <c r="R92" s="16">
        <v>55.072704674558608</v>
      </c>
      <c r="S92" s="16">
        <v>0</v>
      </c>
      <c r="T92" s="16">
        <v>6.085381731995426</v>
      </c>
      <c r="U92" s="15">
        <f t="shared" si="55"/>
        <v>61.158086406554034</v>
      </c>
      <c r="V92" s="15">
        <f t="shared" si="60"/>
        <v>102.87291359344597</v>
      </c>
      <c r="W92" s="15">
        <f t="shared" si="61"/>
        <v>-75.315200012415303</v>
      </c>
      <c r="X92" s="15">
        <f t="shared" si="44"/>
        <v>-32.717358636932431</v>
      </c>
      <c r="Y92" s="15">
        <f>'Net Market Center Imbalances'!C92</f>
        <v>-257</v>
      </c>
      <c r="Z92" s="15">
        <f>'Net Market Center Imbalances'!D92</f>
        <v>428</v>
      </c>
      <c r="AA92" s="15">
        <f>'Net Market Center Imbalances'!F92</f>
        <v>0</v>
      </c>
      <c r="AB92" s="33">
        <v>511.56026985952599</v>
      </c>
      <c r="AC92" s="33">
        <f t="shared" si="62"/>
        <v>528.169102296451</v>
      </c>
      <c r="AD92" s="33">
        <v>520.87682672233825</v>
      </c>
      <c r="AE92" s="33">
        <v>1014</v>
      </c>
      <c r="AF92" s="33">
        <f t="shared" si="63"/>
        <v>16.608832436925013</v>
      </c>
      <c r="AG92" s="17">
        <v>528.39281767548721</v>
      </c>
      <c r="AH92" s="17">
        <f t="shared" si="54"/>
        <v>535.79031712294409</v>
      </c>
    </row>
    <row r="93" spans="1:34" x14ac:dyDescent="0.2">
      <c r="A93" s="28">
        <v>36791</v>
      </c>
      <c r="B93" s="25">
        <f t="shared" si="45"/>
        <v>23.535122896916846</v>
      </c>
      <c r="C93" s="15">
        <v>-100.12471449964571</v>
      </c>
      <c r="D93" s="16">
        <f t="shared" si="56"/>
        <v>-76.589591602728859</v>
      </c>
      <c r="E93" s="16">
        <v>4695.0680000000002</v>
      </c>
      <c r="F93" s="16">
        <v>4560.1639999999998</v>
      </c>
      <c r="G93" s="15">
        <f t="shared" si="57"/>
        <v>-134.90400000000045</v>
      </c>
      <c r="H93" s="25">
        <v>229.99323629103054</v>
      </c>
      <c r="I93" s="25">
        <v>211.87532023575636</v>
      </c>
      <c r="J93" s="26">
        <v>143.31</v>
      </c>
      <c r="K93" s="25">
        <v>322.46800000000002</v>
      </c>
      <c r="L93" s="25">
        <f t="shared" si="58"/>
        <v>179.15800000000002</v>
      </c>
      <c r="M93" s="25">
        <f t="shared" si="42"/>
        <v>-18.117916055274179</v>
      </c>
      <c r="N93" s="16">
        <v>0</v>
      </c>
      <c r="O93" s="16">
        <v>49.567</v>
      </c>
      <c r="P93" s="16">
        <v>0</v>
      </c>
      <c r="Q93" s="15">
        <f t="shared" si="59"/>
        <v>49.567</v>
      </c>
      <c r="R93" s="16">
        <v>55.841621200022587</v>
      </c>
      <c r="S93" s="16">
        <v>50.333537583017637</v>
      </c>
      <c r="T93" s="16">
        <v>6.2587248465783727</v>
      </c>
      <c r="U93" s="15">
        <f t="shared" si="55"/>
        <v>112.43388362961861</v>
      </c>
      <c r="V93" s="15">
        <f t="shared" si="60"/>
        <v>-62.866883629618606</v>
      </c>
      <c r="W93" s="15">
        <f t="shared" si="61"/>
        <v>-44.748967574344427</v>
      </c>
      <c r="X93" s="15">
        <f t="shared" si="44"/>
        <v>-13.565440822927172</v>
      </c>
      <c r="Y93" s="15">
        <f>'Net Market Center Imbalances'!C93</f>
        <v>-88</v>
      </c>
      <c r="Z93" s="15">
        <f>'Net Market Center Imbalances'!D93</f>
        <v>601</v>
      </c>
      <c r="AA93" s="15">
        <f>'Net Market Center Imbalances'!F93</f>
        <v>0</v>
      </c>
      <c r="AB93" s="33">
        <v>525.19290258812134</v>
      </c>
      <c r="AC93" s="33">
        <f t="shared" si="62"/>
        <v>528.169102296451</v>
      </c>
      <c r="AD93" s="33">
        <v>520.87682672233825</v>
      </c>
      <c r="AE93" s="33">
        <v>1014</v>
      </c>
      <c r="AF93" s="33">
        <f t="shared" si="63"/>
        <v>2.9761997083296592</v>
      </c>
      <c r="AG93" s="17">
        <v>544.08700709405105</v>
      </c>
      <c r="AH93" s="17">
        <f t="shared" si="54"/>
        <v>551.70422519336785</v>
      </c>
    </row>
    <row r="94" spans="1:34" x14ac:dyDescent="0.2">
      <c r="A94" s="28">
        <v>36792</v>
      </c>
      <c r="B94" s="25">
        <f t="shared" si="45"/>
        <v>-7.6530262438325849</v>
      </c>
      <c r="C94" s="15">
        <v>-100.13713413880008</v>
      </c>
      <c r="D94" s="16">
        <f t="shared" si="56"/>
        <v>-107.79016038263266</v>
      </c>
      <c r="E94" s="16">
        <v>4560.1639999999998</v>
      </c>
      <c r="F94" s="16">
        <v>4466.1400000000003</v>
      </c>
      <c r="G94" s="15">
        <f t="shared" si="57"/>
        <v>-94.023999999999432</v>
      </c>
      <c r="H94" s="25">
        <v>350.63318376839146</v>
      </c>
      <c r="I94" s="25">
        <v>86.268646365422399</v>
      </c>
      <c r="J94" s="26">
        <v>126.181</v>
      </c>
      <c r="K94" s="25">
        <v>211.76599999999999</v>
      </c>
      <c r="L94" s="25">
        <f t="shared" si="58"/>
        <v>85.584999999999994</v>
      </c>
      <c r="M94" s="25">
        <f t="shared" si="42"/>
        <v>-264.36453740296906</v>
      </c>
      <c r="N94" s="16">
        <v>0</v>
      </c>
      <c r="O94" s="16">
        <v>35.974400000000003</v>
      </c>
      <c r="P94" s="16">
        <v>0</v>
      </c>
      <c r="Q94" s="15">
        <f t="shared" si="59"/>
        <v>35.974400000000003</v>
      </c>
      <c r="R94" s="16">
        <v>55.402070421777857</v>
      </c>
      <c r="S94" s="16">
        <v>229.01551820870441</v>
      </c>
      <c r="T94" s="16">
        <v>5.9866706133422962</v>
      </c>
      <c r="U94" s="15">
        <f t="shared" si="55"/>
        <v>290.40425924382453</v>
      </c>
      <c r="V94" s="15">
        <f t="shared" si="60"/>
        <v>-254.42985924382452</v>
      </c>
      <c r="W94" s="15">
        <f t="shared" si="61"/>
        <v>9.9346781591445392</v>
      </c>
      <c r="X94" s="15">
        <f t="shared" si="44"/>
        <v>3.8314822234886918</v>
      </c>
      <c r="Y94" s="15">
        <f>'Net Market Center Imbalances'!C94</f>
        <v>81</v>
      </c>
      <c r="Z94" s="15">
        <f>'Net Market Center Imbalances'!D94</f>
        <v>765</v>
      </c>
      <c r="AA94" s="15">
        <f>'Net Market Center Imbalances'!F94</f>
        <v>0</v>
      </c>
      <c r="AB94" s="33">
        <v>505.95898773958436</v>
      </c>
      <c r="AC94" s="33">
        <f t="shared" si="62"/>
        <v>493.72651356993737</v>
      </c>
      <c r="AD94" s="33">
        <v>486.43006263048017</v>
      </c>
      <c r="AE94" s="33">
        <v>1015</v>
      </c>
      <c r="AF94" s="33">
        <f t="shared" si="63"/>
        <v>-12.232474169646991</v>
      </c>
      <c r="AG94" s="17">
        <v>478.89013529665493</v>
      </c>
      <c r="AH94" s="17">
        <f t="shared" si="54"/>
        <v>486.07348732610478</v>
      </c>
    </row>
    <row r="95" spans="1:34" x14ac:dyDescent="0.2">
      <c r="A95" s="28">
        <v>36793</v>
      </c>
      <c r="B95" s="25">
        <f t="shared" si="45"/>
        <v>2.1630729422705031</v>
      </c>
      <c r="C95" s="15">
        <v>-100.92130340048189</v>
      </c>
      <c r="D95" s="16">
        <f t="shared" si="56"/>
        <v>-98.758230458211386</v>
      </c>
      <c r="E95" s="16">
        <v>4466.1400000000003</v>
      </c>
      <c r="F95" s="16">
        <v>4299.5540000000001</v>
      </c>
      <c r="G95" s="15">
        <f t="shared" si="57"/>
        <v>-166.58600000000024</v>
      </c>
      <c r="H95" s="25">
        <v>346.16479036459799</v>
      </c>
      <c r="I95" s="25">
        <v>91.456952848722977</v>
      </c>
      <c r="J95" s="26">
        <v>128.90799999999999</v>
      </c>
      <c r="K95" s="25">
        <v>219.661</v>
      </c>
      <c r="L95" s="25">
        <f t="shared" si="58"/>
        <v>90.753000000000014</v>
      </c>
      <c r="M95" s="25">
        <f t="shared" si="42"/>
        <v>-254.70783751587501</v>
      </c>
      <c r="N95" s="16">
        <v>0</v>
      </c>
      <c r="O95" s="16">
        <v>33.112799999999993</v>
      </c>
      <c r="P95" s="16">
        <v>0</v>
      </c>
      <c r="Q95" s="15">
        <f t="shared" si="59"/>
        <v>33.112799999999993</v>
      </c>
      <c r="R95" s="16">
        <v>54.067565628290922</v>
      </c>
      <c r="S95" s="16">
        <v>261.81686095050446</v>
      </c>
      <c r="T95" s="16">
        <v>6.0864051363929743</v>
      </c>
      <c r="U95" s="15">
        <f t="shared" si="55"/>
        <v>321.97083171518835</v>
      </c>
      <c r="V95" s="15">
        <f t="shared" si="60"/>
        <v>-288.85803171518836</v>
      </c>
      <c r="W95" s="15">
        <f t="shared" si="61"/>
        <v>-34.150194199313347</v>
      </c>
      <c r="X95" s="15">
        <f t="shared" si="44"/>
        <v>-33.677575342475507</v>
      </c>
      <c r="Y95" s="15">
        <f>'Net Market Center Imbalances'!C95</f>
        <v>111</v>
      </c>
      <c r="Z95" s="15">
        <f>'Net Market Center Imbalances'!D95</f>
        <v>765</v>
      </c>
      <c r="AA95" s="15">
        <f>'Net Market Center Imbalances'!F95</f>
        <v>20.246999999999986</v>
      </c>
      <c r="AB95" s="33">
        <v>541.22362021669676</v>
      </c>
      <c r="AC95" s="33">
        <f t="shared" si="62"/>
        <v>493.24008350730691</v>
      </c>
      <c r="AD95" s="33">
        <v>486.43006263048017</v>
      </c>
      <c r="AE95" s="33">
        <v>1014</v>
      </c>
      <c r="AF95" s="33">
        <f t="shared" si="63"/>
        <v>-47.983536709389853</v>
      </c>
      <c r="AG95" s="17">
        <v>488.56327066033276</v>
      </c>
      <c r="AH95" s="17">
        <f t="shared" si="54"/>
        <v>495.40315644957741</v>
      </c>
    </row>
    <row r="96" spans="1:34" x14ac:dyDescent="0.2">
      <c r="A96" s="28">
        <v>36794</v>
      </c>
      <c r="B96" s="25">
        <f t="shared" si="45"/>
        <v>25.31504066455534</v>
      </c>
      <c r="C96" s="15">
        <v>-248.47404475414345</v>
      </c>
      <c r="D96" s="16">
        <f t="shared" si="56"/>
        <v>-223.15900408958811</v>
      </c>
      <c r="E96" s="16">
        <v>4299.5540000000001</v>
      </c>
      <c r="F96" s="16">
        <v>4064.4940000000001</v>
      </c>
      <c r="G96" s="15">
        <f t="shared" si="57"/>
        <v>-235.05999999999995</v>
      </c>
      <c r="H96" s="25">
        <v>280.58869896242061</v>
      </c>
      <c r="I96" s="25">
        <v>157.70652693437808</v>
      </c>
      <c r="J96" s="26">
        <v>72.444000000000003</v>
      </c>
      <c r="K96" s="25">
        <v>219.66</v>
      </c>
      <c r="L96" s="25">
        <f t="shared" si="58"/>
        <v>147.21600000000001</v>
      </c>
      <c r="M96" s="25">
        <f t="shared" si="42"/>
        <v>-122.88217202804253</v>
      </c>
      <c r="N96" s="16">
        <v>0</v>
      </c>
      <c r="O96" s="16">
        <v>35.770000000000003</v>
      </c>
      <c r="P96" s="16">
        <v>0</v>
      </c>
      <c r="Q96" s="15">
        <f t="shared" si="59"/>
        <v>35.770000000000003</v>
      </c>
      <c r="R96" s="16">
        <v>51.834851698397486</v>
      </c>
      <c r="S96" s="16">
        <v>71.145874880153414</v>
      </c>
      <c r="T96" s="16">
        <v>5.0818482057252439</v>
      </c>
      <c r="U96" s="15">
        <f t="shared" si="55"/>
        <v>128.06257478427614</v>
      </c>
      <c r="V96" s="15">
        <f t="shared" si="60"/>
        <v>-92.292574784276127</v>
      </c>
      <c r="W96" s="15">
        <f t="shared" si="61"/>
        <v>30.589597243766406</v>
      </c>
      <c r="X96" s="15">
        <f t="shared" si="44"/>
        <v>-42.490593154178271</v>
      </c>
      <c r="Y96" s="15">
        <f>'Net Market Center Imbalances'!C96</f>
        <v>1</v>
      </c>
      <c r="Z96" s="15">
        <f>'Net Market Center Imbalances'!D96</f>
        <v>672</v>
      </c>
      <c r="AA96" s="15">
        <f>'Net Market Center Imbalances'!F96</f>
        <v>0</v>
      </c>
      <c r="AB96" s="33">
        <v>534.85922205726774</v>
      </c>
      <c r="AC96" s="33">
        <f t="shared" si="62"/>
        <v>509.0605427974948</v>
      </c>
      <c r="AD96" s="33">
        <v>501.04384133611694</v>
      </c>
      <c r="AE96" s="33">
        <v>1016</v>
      </c>
      <c r="AF96" s="33">
        <f t="shared" si="63"/>
        <v>-25.798679259772939</v>
      </c>
      <c r="AG96" s="17">
        <v>525.96021994296279</v>
      </c>
      <c r="AH96" s="17">
        <f t="shared" si="54"/>
        <v>534.37558346205014</v>
      </c>
    </row>
    <row r="97" spans="1:34" x14ac:dyDescent="0.2">
      <c r="A97" s="28">
        <v>36795</v>
      </c>
      <c r="B97" s="25">
        <f t="shared" si="45"/>
        <v>83.438353582536081</v>
      </c>
      <c r="C97" s="15">
        <v>-3.7783171363678782</v>
      </c>
      <c r="D97" s="16">
        <f t="shared" si="56"/>
        <v>79.660036446168206</v>
      </c>
      <c r="E97" s="16">
        <v>4064.4940000000001</v>
      </c>
      <c r="F97" s="16">
        <v>4118.66</v>
      </c>
      <c r="G97" s="15">
        <f t="shared" si="57"/>
        <v>54.165999999999713</v>
      </c>
      <c r="H97" s="25">
        <v>238.64058151688099</v>
      </c>
      <c r="I97" s="25">
        <v>375.59797649363372</v>
      </c>
      <c r="J97" s="26">
        <v>97.516000000000005</v>
      </c>
      <c r="K97" s="25">
        <v>353.41699999999997</v>
      </c>
      <c r="L97" s="25">
        <f t="shared" si="58"/>
        <v>255.90099999999995</v>
      </c>
      <c r="M97" s="25">
        <f t="shared" si="42"/>
        <v>136.95739497675274</v>
      </c>
      <c r="N97" s="16">
        <v>0</v>
      </c>
      <c r="O97" s="16">
        <v>166.58600000000001</v>
      </c>
      <c r="P97" s="16">
        <v>0</v>
      </c>
      <c r="Q97" s="15">
        <f t="shared" si="59"/>
        <v>166.58600000000001</v>
      </c>
      <c r="R97" s="16">
        <v>50.802752631073858</v>
      </c>
      <c r="S97" s="16">
        <v>19.711468020856657</v>
      </c>
      <c r="T97" s="16">
        <v>6.0963303157288626</v>
      </c>
      <c r="U97" s="15">
        <f t="shared" si="55"/>
        <v>76.610550967659378</v>
      </c>
      <c r="V97" s="15">
        <f t="shared" si="60"/>
        <v>89.975449032340634</v>
      </c>
      <c r="W97" s="15">
        <f t="shared" si="61"/>
        <v>-46.981945944412104</v>
      </c>
      <c r="X97" s="15">
        <f t="shared" si="44"/>
        <v>21.48790949824361</v>
      </c>
      <c r="Y97" s="15">
        <f>'Net Market Center Imbalances'!C97</f>
        <v>-168</v>
      </c>
      <c r="Z97" s="15">
        <f>'Net Market Center Imbalances'!D97</f>
        <v>501</v>
      </c>
      <c r="AA97" s="15">
        <f>'Net Market Center Imbalances'!F97</f>
        <v>0</v>
      </c>
      <c r="AB97" s="33">
        <v>458.86936711052277</v>
      </c>
      <c r="AC97" s="33">
        <f t="shared" si="62"/>
        <v>503.75782881002095</v>
      </c>
      <c r="AD97" s="33">
        <v>495.82463465553241</v>
      </c>
      <c r="AE97" s="33">
        <v>1016</v>
      </c>
      <c r="AF97" s="33">
        <f t="shared" si="63"/>
        <v>44.88846169949818</v>
      </c>
      <c r="AG97" s="17">
        <v>577.94899841787105</v>
      </c>
      <c r="AH97" s="17">
        <f t="shared" si="54"/>
        <v>587.19618239255703</v>
      </c>
    </row>
    <row r="98" spans="1:34" x14ac:dyDescent="0.2">
      <c r="A98" s="28">
        <v>36796</v>
      </c>
      <c r="B98" s="25">
        <f t="shared" si="45"/>
        <v>29.991765676023988</v>
      </c>
      <c r="C98" s="15">
        <v>194.41055666620534</v>
      </c>
      <c r="D98" s="16">
        <f t="shared" si="56"/>
        <v>224.40232234222933</v>
      </c>
      <c r="E98" s="16">
        <v>4118.66</v>
      </c>
      <c r="F98" s="16">
        <v>4252.5420000000004</v>
      </c>
      <c r="G98" s="15">
        <f t="shared" si="57"/>
        <v>133.88200000000052</v>
      </c>
      <c r="H98" s="25">
        <v>211.15459662657204</v>
      </c>
      <c r="I98" s="25">
        <v>322.29794406280666</v>
      </c>
      <c r="J98" s="26">
        <v>100.401</v>
      </c>
      <c r="K98" s="25">
        <v>264.09500000000003</v>
      </c>
      <c r="L98" s="25">
        <f t="shared" si="58"/>
        <v>163.69400000000002</v>
      </c>
      <c r="M98" s="25">
        <f t="shared" si="42"/>
        <v>111.14334743623462</v>
      </c>
      <c r="N98" s="16">
        <v>0</v>
      </c>
      <c r="O98" s="16">
        <v>127.75</v>
      </c>
      <c r="P98" s="16">
        <v>0</v>
      </c>
      <c r="Q98" s="15">
        <f t="shared" si="59"/>
        <v>127.75</v>
      </c>
      <c r="R98" s="16">
        <v>48.668282803040789</v>
      </c>
      <c r="S98" s="16">
        <v>15.208838375950247</v>
      </c>
      <c r="T98" s="16">
        <v>6.0835353503800986</v>
      </c>
      <c r="U98" s="15">
        <f t="shared" si="55"/>
        <v>69.960656529371136</v>
      </c>
      <c r="V98" s="15">
        <f t="shared" si="60"/>
        <v>57.789343470628864</v>
      </c>
      <c r="W98" s="15">
        <f t="shared" si="61"/>
        <v>-53.354003965605756</v>
      </c>
      <c r="X98" s="15">
        <f t="shared" si="44"/>
        <v>-37.166318376623053</v>
      </c>
      <c r="Y98" s="15">
        <f>'Net Market Center Imbalances'!C98</f>
        <v>-186</v>
      </c>
      <c r="Z98" s="15">
        <f>'Net Market Center Imbalances'!D98</f>
        <v>483</v>
      </c>
      <c r="AA98" s="15">
        <f>'Net Market Center Imbalances'!F98</f>
        <v>0</v>
      </c>
      <c r="AB98" s="33">
        <v>503.47592826808744</v>
      </c>
      <c r="AC98" s="33">
        <f t="shared" si="62"/>
        <v>513.3507306889353</v>
      </c>
      <c r="AD98" s="33">
        <v>506.26304801670148</v>
      </c>
      <c r="AE98" s="33">
        <v>1014</v>
      </c>
      <c r="AF98" s="33">
        <f t="shared" si="63"/>
        <v>9.8748024208478569</v>
      </c>
      <c r="AG98" s="17">
        <v>535.84072619818471</v>
      </c>
      <c r="AH98" s="17">
        <f t="shared" si="54"/>
        <v>543.34249636495929</v>
      </c>
    </row>
    <row r="99" spans="1:34" x14ac:dyDescent="0.2">
      <c r="A99" s="28">
        <v>36797</v>
      </c>
      <c r="B99" s="25">
        <f t="shared" si="45"/>
        <v>84.060426878077863</v>
      </c>
      <c r="C99" s="15">
        <v>303.4285338290652</v>
      </c>
      <c r="D99" s="16">
        <f t="shared" si="56"/>
        <v>387.48896070714306</v>
      </c>
      <c r="E99" s="16">
        <v>4252.5420000000004</v>
      </c>
      <c r="F99" s="16">
        <v>4441.6120000000001</v>
      </c>
      <c r="G99" s="15">
        <f t="shared" si="57"/>
        <v>189.06999999999971</v>
      </c>
      <c r="H99" s="25">
        <v>152.38800360078139</v>
      </c>
      <c r="I99" s="25">
        <v>308.46204897159646</v>
      </c>
      <c r="J99" s="26">
        <v>90.805000000000007</v>
      </c>
      <c r="K99" s="25">
        <v>289.21100000000001</v>
      </c>
      <c r="L99" s="25">
        <f t="shared" si="58"/>
        <v>198.40600000000001</v>
      </c>
      <c r="M99" s="25">
        <f t="shared" si="42"/>
        <v>156.07404537081507</v>
      </c>
      <c r="N99" s="16">
        <v>0</v>
      </c>
      <c r="O99" s="16">
        <v>205.422</v>
      </c>
      <c r="P99" s="16">
        <v>0</v>
      </c>
      <c r="Q99" s="15">
        <f t="shared" si="59"/>
        <v>205.422</v>
      </c>
      <c r="R99" s="16">
        <v>50.473757944145817</v>
      </c>
      <c r="S99" s="16">
        <v>0</v>
      </c>
      <c r="T99" s="16">
        <v>6.0934114218284687</v>
      </c>
      <c r="U99" s="15">
        <f t="shared" si="55"/>
        <v>56.567169365974287</v>
      </c>
      <c r="V99" s="15">
        <f t="shared" si="60"/>
        <v>148.85483063402572</v>
      </c>
      <c r="W99" s="15">
        <f t="shared" si="61"/>
        <v>-7.219214736789354</v>
      </c>
      <c r="X99" s="15">
        <f t="shared" si="44"/>
        <v>-191.199745970354</v>
      </c>
      <c r="Y99" s="15">
        <f>'Net Market Center Imbalances'!C99</f>
        <v>-186</v>
      </c>
      <c r="Z99" s="15">
        <f>'Net Market Center Imbalances'!D99</f>
        <v>473</v>
      </c>
      <c r="AA99" s="15">
        <f>'Net Market Center Imbalances'!F99</f>
        <v>0</v>
      </c>
      <c r="AB99" s="33">
        <v>540.99012144960273</v>
      </c>
      <c r="AC99" s="33">
        <f t="shared" si="62"/>
        <v>496.33402922755744</v>
      </c>
      <c r="AD99" s="33">
        <v>488.51774530271399</v>
      </c>
      <c r="AE99" s="33">
        <v>1016</v>
      </c>
      <c r="AF99" s="33">
        <f t="shared" si="63"/>
        <v>-44.656092222045288</v>
      </c>
      <c r="AG99" s="17">
        <v>571.25438593074341</v>
      </c>
      <c r="AH99" s="17">
        <f t="shared" si="54"/>
        <v>580.3944561056353</v>
      </c>
    </row>
    <row r="100" spans="1:34" x14ac:dyDescent="0.2">
      <c r="A100" s="28">
        <v>36798</v>
      </c>
      <c r="B100" s="25">
        <f t="shared" si="45"/>
        <v>21.971696665011791</v>
      </c>
      <c r="C100" s="15">
        <v>-86.350553447812786</v>
      </c>
      <c r="D100" s="16">
        <f t="shared" si="56"/>
        <v>-64.378856782800995</v>
      </c>
      <c r="E100" s="16">
        <v>4441.6120000000001</v>
      </c>
      <c r="F100" s="16">
        <v>4326.1260000000002</v>
      </c>
      <c r="G100" s="15">
        <f t="shared" si="57"/>
        <v>-115.48599999999988</v>
      </c>
      <c r="H100" s="25">
        <v>142.33588008727526</v>
      </c>
      <c r="I100" s="25">
        <v>143.10039804878048</v>
      </c>
      <c r="J100" s="26">
        <v>173.04</v>
      </c>
      <c r="K100" s="25">
        <v>219.065</v>
      </c>
      <c r="L100" s="25">
        <f t="shared" si="58"/>
        <v>46.025000000000006</v>
      </c>
      <c r="M100" s="25">
        <f t="shared" si="42"/>
        <v>0.76451796150522</v>
      </c>
      <c r="N100" s="16">
        <v>0</v>
      </c>
      <c r="O100" s="16">
        <v>45.887799999999999</v>
      </c>
      <c r="P100" s="16">
        <v>0</v>
      </c>
      <c r="Q100" s="15">
        <f t="shared" si="59"/>
        <v>45.887799999999999</v>
      </c>
      <c r="R100" s="16">
        <v>50.939672035312505</v>
      </c>
      <c r="S100" s="16">
        <v>36.370925833213136</v>
      </c>
      <c r="T100" s="16">
        <v>5.909001956096251</v>
      </c>
      <c r="U100" s="15">
        <f t="shared" si="55"/>
        <v>93.219599824621895</v>
      </c>
      <c r="V100" s="15">
        <f t="shared" si="60"/>
        <v>-47.331799824621896</v>
      </c>
      <c r="W100" s="15">
        <f t="shared" si="61"/>
        <v>-48.096317786127116</v>
      </c>
      <c r="X100" s="15">
        <f t="shared" si="44"/>
        <v>-3.0108254310717655</v>
      </c>
      <c r="Y100" s="15">
        <f>'Net Market Center Imbalances'!C100</f>
        <v>-184</v>
      </c>
      <c r="Z100" s="15">
        <f>'Net Market Center Imbalances'!D100</f>
        <v>489</v>
      </c>
      <c r="AA100" s="15">
        <f>'Net Market Center Imbalances'!F100</f>
        <v>0</v>
      </c>
      <c r="AB100" s="33">
        <v>477.34035650682989</v>
      </c>
      <c r="AC100" s="33">
        <f t="shared" si="62"/>
        <v>495.67223382045927</v>
      </c>
      <c r="AD100" s="33">
        <v>486.43006263048017</v>
      </c>
      <c r="AE100" s="33">
        <v>1019</v>
      </c>
      <c r="AF100" s="33">
        <f t="shared" si="63"/>
        <v>18.331877313629377</v>
      </c>
      <c r="AG100" s="17">
        <v>507.99208094746911</v>
      </c>
      <c r="AH100" s="17">
        <f t="shared" si="54"/>
        <v>517.64393048547106</v>
      </c>
    </row>
    <row r="101" spans="1:34" x14ac:dyDescent="0.2">
      <c r="A101" s="28">
        <v>36799</v>
      </c>
      <c r="B101" s="25">
        <f t="shared" si="45"/>
        <v>5.4612701672384674</v>
      </c>
      <c r="C101" s="15">
        <v>217.87726011685214</v>
      </c>
      <c r="D101" s="16">
        <f t="shared" si="56"/>
        <v>223.33853028409061</v>
      </c>
      <c r="E101" s="16">
        <v>4326.1260000000002</v>
      </c>
      <c r="F101" s="16">
        <v>4547.8999999999996</v>
      </c>
      <c r="G101" s="15">
        <f t="shared" si="57"/>
        <v>221.77399999999943</v>
      </c>
      <c r="H101" s="25">
        <v>144.45674483294025</v>
      </c>
      <c r="I101" s="25">
        <v>102.26783333333333</v>
      </c>
      <c r="J101" s="26">
        <v>129.34700000000001</v>
      </c>
      <c r="K101" s="25">
        <v>194.70599999999999</v>
      </c>
      <c r="L101" s="25">
        <f t="shared" si="58"/>
        <v>65.35899999999998</v>
      </c>
      <c r="M101" s="25">
        <f t="shared" si="42"/>
        <v>-42.188911499606917</v>
      </c>
      <c r="N101" s="16">
        <v>0</v>
      </c>
      <c r="O101" s="16">
        <v>38.631599999999999</v>
      </c>
      <c r="P101" s="16">
        <v>0</v>
      </c>
      <c r="Q101" s="15">
        <f t="shared" si="59"/>
        <v>38.631599999999999</v>
      </c>
      <c r="R101" s="16">
        <v>50.027560523331012</v>
      </c>
      <c r="S101" s="16">
        <v>79.049634173782692</v>
      </c>
      <c r="T101" s="16">
        <v>6.1900227016697595</v>
      </c>
      <c r="U101" s="15">
        <f t="shared" si="55"/>
        <v>135.26721739878346</v>
      </c>
      <c r="V101" s="15">
        <f t="shared" si="60"/>
        <v>-96.635617398783467</v>
      </c>
      <c r="W101" s="15">
        <f t="shared" si="61"/>
        <v>-54.44670589917655</v>
      </c>
      <c r="X101" s="15">
        <f t="shared" si="44"/>
        <v>52.882175615085373</v>
      </c>
      <c r="Y101" s="15">
        <f>'Net Market Center Imbalances'!C101</f>
        <v>-133</v>
      </c>
      <c r="Z101" s="15">
        <f>'Net Market Center Imbalances'!D101</f>
        <v>540</v>
      </c>
      <c r="AA101" s="15">
        <f>'Net Market Center Imbalances'!F101</f>
        <v>0</v>
      </c>
      <c r="AB101" s="33">
        <v>401.10073688354959</v>
      </c>
      <c r="AC101" s="33">
        <f t="shared" si="62"/>
        <v>473.59603340292279</v>
      </c>
      <c r="AD101" s="33">
        <v>466.59707724425891</v>
      </c>
      <c r="AE101" s="33">
        <v>1015</v>
      </c>
      <c r="AF101" s="33">
        <f t="shared" si="63"/>
        <v>72.495296519373198</v>
      </c>
      <c r="AG101" s="17">
        <v>471.97763898538051</v>
      </c>
      <c r="AH101" s="17">
        <f t="shared" si="54"/>
        <v>479.05730357016125</v>
      </c>
    </row>
    <row r="102" spans="1:34" x14ac:dyDescent="0.2">
      <c r="A102" s="28"/>
      <c r="B102" s="25"/>
      <c r="C102" s="15">
        <v>225.74543919707105</v>
      </c>
      <c r="D102" s="16">
        <f t="shared" si="56"/>
        <v>225.74543919707105</v>
      </c>
      <c r="E102" s="16"/>
      <c r="F102" s="16"/>
      <c r="G102" s="15">
        <f t="shared" si="57"/>
        <v>0</v>
      </c>
      <c r="H102" s="25"/>
      <c r="I102" s="25"/>
      <c r="J102" s="26"/>
      <c r="K102" s="25"/>
      <c r="L102" s="25"/>
      <c r="M102" s="25"/>
      <c r="N102" s="16"/>
      <c r="O102" s="16"/>
      <c r="P102" s="16"/>
      <c r="Q102" s="15"/>
      <c r="R102" s="16"/>
      <c r="S102" s="16"/>
      <c r="T102" s="16"/>
      <c r="U102" s="15"/>
      <c r="V102" s="15"/>
      <c r="W102" s="15"/>
      <c r="X102" s="15"/>
      <c r="Y102" s="15"/>
      <c r="Z102" s="15"/>
      <c r="AA102" s="15"/>
      <c r="AE102" s="33"/>
      <c r="AF102" s="33"/>
    </row>
    <row r="103" spans="1:34" x14ac:dyDescent="0.2">
      <c r="A103" s="28"/>
      <c r="B103" s="25"/>
      <c r="C103" s="15">
        <v>-217.52528910718178</v>
      </c>
      <c r="D103" s="16">
        <f t="shared" si="56"/>
        <v>-217.52528910718178</v>
      </c>
      <c r="E103" s="16"/>
      <c r="F103" s="16"/>
      <c r="G103" s="15">
        <f t="shared" si="57"/>
        <v>0</v>
      </c>
      <c r="H103" s="25"/>
      <c r="I103" s="25"/>
      <c r="J103" s="26"/>
      <c r="K103" s="25"/>
      <c r="L103" s="25"/>
      <c r="M103" s="25"/>
      <c r="N103" s="16"/>
      <c r="O103" s="16"/>
      <c r="P103" s="16"/>
      <c r="Q103" s="15"/>
      <c r="R103" s="16"/>
      <c r="S103" s="16"/>
      <c r="T103" s="16"/>
      <c r="U103" s="15"/>
      <c r="V103" s="15"/>
      <c r="W103" s="15"/>
      <c r="X103" s="15"/>
      <c r="Y103" s="15"/>
      <c r="Z103" s="15"/>
      <c r="AA103" s="15"/>
      <c r="AE103" s="33"/>
      <c r="AF103" s="33"/>
    </row>
    <row r="104" spans="1:34" x14ac:dyDescent="0.2">
      <c r="A104" s="28"/>
      <c r="B104" s="25"/>
      <c r="C104" s="15">
        <v>19.435342942177005</v>
      </c>
      <c r="D104" s="16">
        <f t="shared" si="56"/>
        <v>19.435342942177005</v>
      </c>
      <c r="E104" s="16"/>
      <c r="F104" s="16"/>
      <c r="G104" s="15">
        <f t="shared" si="57"/>
        <v>0</v>
      </c>
      <c r="H104" s="25"/>
      <c r="I104" s="25"/>
      <c r="J104" s="26"/>
      <c r="K104" s="25"/>
      <c r="L104" s="25"/>
      <c r="M104" s="25"/>
      <c r="N104" s="16"/>
      <c r="O104" s="16"/>
      <c r="P104" s="16"/>
      <c r="Q104" s="15"/>
      <c r="R104" s="16"/>
      <c r="S104" s="16"/>
      <c r="T104" s="16"/>
      <c r="U104" s="15"/>
      <c r="V104" s="15"/>
      <c r="W104" s="15"/>
      <c r="X104" s="15"/>
      <c r="Y104" s="15"/>
      <c r="Z104" s="15"/>
      <c r="AA104" s="15"/>
      <c r="AE104" s="33"/>
      <c r="AF104" s="33"/>
    </row>
    <row r="105" spans="1:34" x14ac:dyDescent="0.2">
      <c r="A105" s="28"/>
      <c r="B105" s="25"/>
      <c r="C105" s="15">
        <v>78.198345794237454</v>
      </c>
      <c r="D105" s="16">
        <f t="shared" si="56"/>
        <v>78.198345794237454</v>
      </c>
      <c r="E105" s="16"/>
      <c r="F105" s="16"/>
      <c r="G105" s="15">
        <f t="shared" si="57"/>
        <v>0</v>
      </c>
      <c r="H105" s="25"/>
      <c r="I105" s="25"/>
      <c r="J105" s="26"/>
      <c r="K105" s="25"/>
      <c r="L105" s="25"/>
      <c r="M105" s="25"/>
      <c r="N105" s="16"/>
      <c r="O105" s="16"/>
      <c r="P105" s="16"/>
      <c r="Q105" s="15"/>
      <c r="R105" s="16"/>
      <c r="S105" s="16"/>
      <c r="T105" s="16"/>
      <c r="U105" s="15"/>
      <c r="V105" s="15"/>
      <c r="W105" s="15"/>
      <c r="X105" s="15"/>
      <c r="Y105" s="15"/>
      <c r="Z105" s="15"/>
      <c r="AA105" s="15"/>
      <c r="AE105" s="33"/>
      <c r="AF105" s="33"/>
    </row>
    <row r="106" spans="1:34" x14ac:dyDescent="0.2">
      <c r="A106" s="28"/>
      <c r="B106" s="25"/>
      <c r="C106" s="15">
        <v>52.489663286419393</v>
      </c>
      <c r="D106" s="16">
        <f t="shared" si="56"/>
        <v>52.489663286419393</v>
      </c>
      <c r="E106" s="16"/>
      <c r="F106" s="16"/>
      <c r="G106" s="15">
        <f t="shared" si="57"/>
        <v>0</v>
      </c>
      <c r="H106" s="25"/>
      <c r="I106" s="25"/>
      <c r="J106" s="26"/>
      <c r="K106" s="25"/>
      <c r="L106" s="25"/>
      <c r="M106" s="25"/>
      <c r="N106" s="16"/>
      <c r="O106" s="16"/>
      <c r="P106" s="16"/>
      <c r="Q106" s="15"/>
      <c r="R106" s="16"/>
      <c r="S106" s="16"/>
      <c r="T106" s="16"/>
      <c r="U106" s="15"/>
      <c r="V106" s="15"/>
      <c r="W106" s="15"/>
      <c r="X106" s="15"/>
      <c r="Y106" s="15"/>
      <c r="Z106" s="15"/>
      <c r="AA106" s="15"/>
      <c r="AE106" s="33"/>
      <c r="AF106" s="33"/>
    </row>
    <row r="107" spans="1:34" x14ac:dyDescent="0.2">
      <c r="A107" s="28"/>
      <c r="B107" s="25"/>
      <c r="C107" s="15">
        <v>-95.271459597071811</v>
      </c>
      <c r="D107" s="16">
        <f t="shared" ref="D107:D122" si="64">C107+B107</f>
        <v>-95.271459597071811</v>
      </c>
      <c r="E107" s="16"/>
      <c r="F107" s="16"/>
      <c r="G107" s="15">
        <f t="shared" ref="G107:G122" si="65">(F107-E107)</f>
        <v>0</v>
      </c>
      <c r="H107" s="25"/>
      <c r="I107" s="25"/>
      <c r="J107" s="26"/>
      <c r="K107" s="25"/>
      <c r="L107" s="25"/>
      <c r="M107" s="25"/>
      <c r="N107" s="16"/>
      <c r="O107" s="16"/>
      <c r="P107" s="16"/>
      <c r="Q107" s="15"/>
      <c r="R107" s="16"/>
      <c r="S107" s="16"/>
      <c r="T107" s="16"/>
      <c r="U107" s="15"/>
      <c r="V107" s="15"/>
      <c r="W107" s="15"/>
      <c r="X107" s="15"/>
      <c r="Y107" s="15"/>
      <c r="Z107" s="15"/>
      <c r="AA107" s="15"/>
      <c r="AE107" s="33"/>
      <c r="AF107" s="33"/>
    </row>
    <row r="108" spans="1:34" x14ac:dyDescent="0.2">
      <c r="A108" s="28"/>
      <c r="B108" s="25"/>
      <c r="C108" s="15">
        <v>211.70532951355329</v>
      </c>
      <c r="D108" s="16">
        <f t="shared" si="64"/>
        <v>211.70532951355329</v>
      </c>
      <c r="E108" s="16"/>
      <c r="F108" s="16"/>
      <c r="G108" s="15">
        <f t="shared" si="65"/>
        <v>0</v>
      </c>
      <c r="H108" s="25"/>
      <c r="I108" s="25"/>
      <c r="J108" s="26"/>
      <c r="K108" s="25"/>
      <c r="L108" s="25"/>
      <c r="M108" s="25"/>
      <c r="N108" s="16"/>
      <c r="O108" s="16"/>
      <c r="P108" s="16"/>
      <c r="Q108" s="15"/>
      <c r="R108" s="16"/>
      <c r="S108" s="16"/>
      <c r="T108" s="16"/>
      <c r="U108" s="15"/>
      <c r="V108" s="15"/>
      <c r="W108" s="15"/>
      <c r="X108" s="15"/>
      <c r="Y108" s="15"/>
      <c r="Z108" s="15"/>
      <c r="AA108" s="15"/>
      <c r="AE108" s="33"/>
      <c r="AF108" s="33"/>
    </row>
    <row r="109" spans="1:34" x14ac:dyDescent="0.2">
      <c r="A109" s="28"/>
      <c r="B109" s="25"/>
      <c r="C109" s="15">
        <v>254.55768043340973</v>
      </c>
      <c r="D109" s="16">
        <f t="shared" si="64"/>
        <v>254.55768043340973</v>
      </c>
      <c r="E109" s="16"/>
      <c r="F109" s="16"/>
      <c r="G109" s="15">
        <f t="shared" si="65"/>
        <v>0</v>
      </c>
      <c r="H109" s="25"/>
      <c r="I109" s="25"/>
      <c r="J109" s="26"/>
      <c r="K109" s="25"/>
      <c r="L109" s="25"/>
      <c r="M109" s="25"/>
      <c r="N109" s="16"/>
      <c r="O109" s="16"/>
      <c r="P109" s="16"/>
      <c r="Q109" s="15"/>
      <c r="R109" s="16"/>
      <c r="S109" s="16"/>
      <c r="T109" s="16"/>
      <c r="U109" s="15"/>
      <c r="V109" s="15"/>
      <c r="W109" s="15"/>
      <c r="X109" s="15"/>
      <c r="Y109" s="15"/>
      <c r="Z109" s="15"/>
      <c r="AA109" s="15"/>
      <c r="AE109" s="33"/>
      <c r="AF109" s="33"/>
    </row>
    <row r="110" spans="1:34" x14ac:dyDescent="0.2">
      <c r="A110" s="28"/>
      <c r="B110" s="25"/>
      <c r="C110" s="15">
        <v>-38.462749813849712</v>
      </c>
      <c r="D110" s="16">
        <f t="shared" si="64"/>
        <v>-38.462749813849712</v>
      </c>
      <c r="E110" s="16"/>
      <c r="F110" s="16"/>
      <c r="G110" s="15">
        <f t="shared" si="65"/>
        <v>0</v>
      </c>
      <c r="H110" s="25"/>
      <c r="I110" s="25"/>
      <c r="J110" s="26"/>
      <c r="K110" s="25"/>
      <c r="L110" s="25"/>
      <c r="M110" s="25"/>
      <c r="N110" s="16"/>
      <c r="O110" s="16"/>
      <c r="P110" s="16"/>
      <c r="Q110" s="15"/>
      <c r="R110" s="16"/>
      <c r="S110" s="16"/>
      <c r="T110" s="16"/>
      <c r="U110" s="15"/>
      <c r="V110" s="15"/>
      <c r="W110" s="15"/>
      <c r="X110" s="15"/>
      <c r="Y110" s="15"/>
      <c r="Z110" s="15"/>
      <c r="AA110" s="15"/>
      <c r="AE110" s="33"/>
      <c r="AF110" s="33"/>
    </row>
    <row r="111" spans="1:34" x14ac:dyDescent="0.2">
      <c r="A111" s="28"/>
      <c r="B111" s="25"/>
      <c r="C111" s="15">
        <v>192.27232908164888</v>
      </c>
      <c r="D111" s="16">
        <f t="shared" si="64"/>
        <v>192.27232908164888</v>
      </c>
      <c r="E111" s="16"/>
      <c r="F111" s="16"/>
      <c r="G111" s="15">
        <f t="shared" si="65"/>
        <v>0</v>
      </c>
      <c r="H111" s="25"/>
      <c r="I111" s="25"/>
      <c r="J111" s="26"/>
      <c r="K111" s="25"/>
      <c r="L111" s="25"/>
      <c r="M111" s="25"/>
      <c r="N111" s="16"/>
      <c r="O111" s="16"/>
      <c r="P111" s="16"/>
      <c r="Q111" s="15"/>
      <c r="R111" s="16"/>
      <c r="S111" s="16"/>
      <c r="T111" s="16"/>
      <c r="U111" s="15"/>
      <c r="V111" s="15"/>
      <c r="W111" s="15"/>
      <c r="X111" s="15"/>
      <c r="Y111" s="15"/>
      <c r="Z111" s="15"/>
      <c r="AA111" s="15"/>
      <c r="AE111" s="33"/>
      <c r="AF111" s="33"/>
    </row>
    <row r="112" spans="1:34" x14ac:dyDescent="0.2">
      <c r="A112" s="28"/>
      <c r="B112" s="25"/>
      <c r="C112" s="15">
        <v>-62.866835317725858</v>
      </c>
      <c r="D112" s="16">
        <f t="shared" si="64"/>
        <v>-62.866835317725858</v>
      </c>
      <c r="E112" s="16"/>
      <c r="F112" s="16"/>
      <c r="G112" s="15">
        <f t="shared" si="65"/>
        <v>0</v>
      </c>
      <c r="H112" s="25"/>
      <c r="I112" s="25"/>
      <c r="J112" s="26"/>
      <c r="K112" s="25"/>
      <c r="L112" s="25"/>
      <c r="M112" s="25"/>
      <c r="N112" s="16"/>
      <c r="O112" s="16"/>
      <c r="P112" s="16"/>
      <c r="Q112" s="15"/>
      <c r="R112" s="16"/>
      <c r="S112" s="16"/>
      <c r="T112" s="16"/>
      <c r="U112" s="15"/>
      <c r="V112" s="15"/>
      <c r="W112" s="15"/>
      <c r="X112" s="15"/>
      <c r="Y112" s="15"/>
      <c r="Z112" s="15"/>
      <c r="AA112" s="15"/>
      <c r="AE112" s="33"/>
      <c r="AF112" s="33"/>
    </row>
    <row r="113" spans="1:32" x14ac:dyDescent="0.2">
      <c r="A113" s="28"/>
      <c r="B113" s="25"/>
      <c r="C113" s="15">
        <v>73.629683786638296</v>
      </c>
      <c r="D113" s="16">
        <f t="shared" si="64"/>
        <v>73.629683786638296</v>
      </c>
      <c r="E113" s="16"/>
      <c r="F113" s="16"/>
      <c r="G113" s="15">
        <f t="shared" si="65"/>
        <v>0</v>
      </c>
      <c r="H113" s="25"/>
      <c r="I113" s="25"/>
      <c r="J113" s="26"/>
      <c r="K113" s="25"/>
      <c r="L113" s="25"/>
      <c r="M113" s="25"/>
      <c r="N113" s="16"/>
      <c r="O113" s="16"/>
      <c r="P113" s="16"/>
      <c r="Q113" s="15"/>
      <c r="R113" s="16"/>
      <c r="S113" s="16"/>
      <c r="T113" s="16"/>
      <c r="U113" s="15"/>
      <c r="V113" s="15"/>
      <c r="W113" s="15"/>
      <c r="X113" s="15"/>
      <c r="Y113" s="15"/>
      <c r="Z113" s="15"/>
      <c r="AA113" s="15"/>
      <c r="AE113" s="33"/>
      <c r="AF113" s="33"/>
    </row>
    <row r="114" spans="1:32" x14ac:dyDescent="0.2">
      <c r="A114" s="28"/>
      <c r="B114" s="25"/>
      <c r="C114" s="15">
        <v>27.66315386697357</v>
      </c>
      <c r="D114" s="16">
        <f t="shared" si="64"/>
        <v>27.66315386697357</v>
      </c>
      <c r="E114" s="16"/>
      <c r="F114" s="16"/>
      <c r="G114" s="15">
        <f t="shared" si="65"/>
        <v>0</v>
      </c>
      <c r="H114" s="25"/>
      <c r="I114" s="25"/>
      <c r="J114" s="26"/>
      <c r="K114" s="25"/>
      <c r="L114" s="25"/>
      <c r="M114" s="25"/>
      <c r="N114" s="16"/>
      <c r="O114" s="16"/>
      <c r="P114" s="16"/>
      <c r="Q114" s="15"/>
      <c r="R114" s="16"/>
      <c r="S114" s="16"/>
      <c r="T114" s="16"/>
      <c r="U114" s="15"/>
      <c r="V114" s="15"/>
      <c r="W114" s="15"/>
      <c r="X114" s="15"/>
      <c r="Y114" s="15"/>
      <c r="Z114" s="15"/>
      <c r="AA114" s="15"/>
      <c r="AE114" s="33"/>
      <c r="AF114" s="33"/>
    </row>
    <row r="115" spans="1:32" x14ac:dyDescent="0.2">
      <c r="A115" s="28"/>
      <c r="B115" s="25"/>
      <c r="C115" s="15">
        <v>42.827492905918646</v>
      </c>
      <c r="D115" s="16">
        <f t="shared" si="64"/>
        <v>42.827492905918646</v>
      </c>
      <c r="E115" s="16"/>
      <c r="F115" s="16"/>
      <c r="G115" s="15">
        <f t="shared" si="65"/>
        <v>0</v>
      </c>
      <c r="H115" s="25"/>
      <c r="I115" s="25"/>
      <c r="J115" s="26"/>
      <c r="K115" s="25"/>
      <c r="L115" s="25"/>
      <c r="M115" s="25"/>
      <c r="N115" s="16"/>
      <c r="O115" s="16"/>
      <c r="P115" s="16"/>
      <c r="Q115" s="15"/>
      <c r="R115" s="16"/>
      <c r="S115" s="16"/>
      <c r="T115" s="16"/>
      <c r="U115" s="15"/>
      <c r="V115" s="15"/>
      <c r="W115" s="15"/>
      <c r="X115" s="15"/>
      <c r="Y115" s="15"/>
      <c r="Z115" s="15"/>
      <c r="AA115" s="15"/>
      <c r="AE115" s="33"/>
      <c r="AF115" s="33"/>
    </row>
    <row r="116" spans="1:32" x14ac:dyDescent="0.2">
      <c r="A116" s="28"/>
      <c r="B116" s="25"/>
      <c r="C116" s="15">
        <v>41.772070001569361</v>
      </c>
      <c r="D116" s="16">
        <f t="shared" si="64"/>
        <v>41.772070001569361</v>
      </c>
      <c r="E116" s="16"/>
      <c r="F116" s="16"/>
      <c r="G116" s="15">
        <f t="shared" si="65"/>
        <v>0</v>
      </c>
      <c r="H116" s="25"/>
      <c r="I116" s="25"/>
      <c r="J116" s="26"/>
      <c r="K116" s="25"/>
      <c r="L116" s="25"/>
      <c r="M116" s="25"/>
      <c r="N116" s="16"/>
      <c r="O116" s="16"/>
      <c r="P116" s="16"/>
      <c r="Q116" s="15"/>
      <c r="R116" s="16"/>
      <c r="S116" s="16"/>
      <c r="T116" s="16"/>
      <c r="U116" s="15"/>
      <c r="V116" s="15"/>
      <c r="W116" s="15"/>
      <c r="X116" s="15"/>
      <c r="Y116" s="15"/>
      <c r="Z116" s="15"/>
      <c r="AA116" s="15"/>
      <c r="AE116" s="33"/>
      <c r="AF116" s="33"/>
    </row>
    <row r="117" spans="1:32" x14ac:dyDescent="0.2">
      <c r="A117" s="28"/>
      <c r="B117" s="25"/>
      <c r="C117" s="15">
        <v>-103.93956676183855</v>
      </c>
      <c r="D117" s="16">
        <f t="shared" si="64"/>
        <v>-103.93956676183855</v>
      </c>
      <c r="E117" s="16"/>
      <c r="F117" s="16"/>
      <c r="G117" s="15">
        <f t="shared" si="65"/>
        <v>0</v>
      </c>
      <c r="H117" s="25"/>
      <c r="I117" s="25"/>
      <c r="J117" s="26"/>
      <c r="K117" s="25"/>
      <c r="L117" s="25"/>
      <c r="M117" s="25"/>
      <c r="N117" s="16"/>
      <c r="O117" s="16"/>
      <c r="P117" s="16"/>
      <c r="Q117" s="15"/>
      <c r="R117" s="16"/>
      <c r="S117" s="16"/>
      <c r="T117" s="16"/>
      <c r="U117" s="15"/>
      <c r="V117" s="15"/>
      <c r="W117" s="15"/>
      <c r="X117" s="15"/>
      <c r="Y117" s="15"/>
      <c r="Z117" s="15"/>
      <c r="AA117" s="15"/>
      <c r="AE117" s="33"/>
      <c r="AF117" s="33"/>
    </row>
    <row r="118" spans="1:32" x14ac:dyDescent="0.2">
      <c r="A118" s="28"/>
      <c r="B118" s="25"/>
      <c r="C118" s="15">
        <v>175.05421836506173</v>
      </c>
      <c r="D118" s="16">
        <f t="shared" si="64"/>
        <v>175.05421836506173</v>
      </c>
      <c r="E118" s="16"/>
      <c r="F118" s="16"/>
      <c r="G118" s="15">
        <f t="shared" si="65"/>
        <v>0</v>
      </c>
      <c r="H118" s="25"/>
      <c r="I118" s="25"/>
      <c r="J118" s="26"/>
      <c r="K118" s="25"/>
      <c r="L118" s="25"/>
      <c r="M118" s="25"/>
      <c r="N118" s="16"/>
      <c r="O118" s="16"/>
      <c r="P118" s="16"/>
      <c r="Q118" s="15"/>
      <c r="R118" s="16"/>
      <c r="S118" s="16"/>
      <c r="T118" s="16"/>
      <c r="U118" s="15"/>
      <c r="V118" s="15"/>
      <c r="W118" s="15"/>
      <c r="X118" s="15"/>
      <c r="Y118" s="15"/>
      <c r="Z118" s="15"/>
      <c r="AA118" s="15"/>
      <c r="AE118" s="33"/>
      <c r="AF118" s="33"/>
    </row>
    <row r="119" spans="1:32" x14ac:dyDescent="0.2">
      <c r="A119" s="28"/>
      <c r="B119" s="25"/>
      <c r="C119" s="15">
        <v>68.865455035509342</v>
      </c>
      <c r="D119" s="16">
        <f t="shared" si="64"/>
        <v>68.865455035509342</v>
      </c>
      <c r="E119" s="16"/>
      <c r="F119" s="16"/>
      <c r="G119" s="15">
        <f t="shared" si="65"/>
        <v>0</v>
      </c>
      <c r="H119" s="25"/>
      <c r="I119" s="25"/>
      <c r="J119" s="26"/>
      <c r="K119" s="25"/>
      <c r="L119" s="25"/>
      <c r="M119" s="25"/>
      <c r="N119" s="16"/>
      <c r="O119" s="16"/>
      <c r="P119" s="16"/>
      <c r="Q119" s="15"/>
      <c r="R119" s="16"/>
      <c r="S119" s="16"/>
      <c r="T119" s="16"/>
      <c r="U119" s="15"/>
      <c r="V119" s="15"/>
      <c r="W119" s="15"/>
      <c r="X119" s="15"/>
      <c r="Y119" s="15"/>
      <c r="Z119" s="15"/>
      <c r="AA119" s="15"/>
      <c r="AE119" s="33"/>
      <c r="AF119" s="33"/>
    </row>
    <row r="120" spans="1:32" x14ac:dyDescent="0.2">
      <c r="A120" s="28"/>
      <c r="B120" s="25"/>
      <c r="C120" s="15">
        <v>-16.135973261793009</v>
      </c>
      <c r="D120" s="16">
        <f t="shared" si="64"/>
        <v>-16.135973261793009</v>
      </c>
      <c r="E120" s="16"/>
      <c r="F120" s="16"/>
      <c r="G120" s="15">
        <f t="shared" si="65"/>
        <v>0</v>
      </c>
      <c r="H120" s="25"/>
      <c r="I120" s="25"/>
      <c r="J120" s="26"/>
      <c r="K120" s="25"/>
      <c r="L120" s="25"/>
      <c r="M120" s="25"/>
      <c r="N120" s="16"/>
      <c r="O120" s="16"/>
      <c r="P120" s="16"/>
      <c r="Q120" s="15"/>
      <c r="R120" s="16"/>
      <c r="S120" s="16"/>
      <c r="T120" s="16"/>
      <c r="U120" s="15"/>
      <c r="V120" s="15"/>
      <c r="W120" s="15"/>
      <c r="X120" s="15"/>
      <c r="Y120" s="15"/>
      <c r="Z120" s="15"/>
      <c r="AA120" s="15"/>
      <c r="AE120" s="33"/>
      <c r="AF120" s="33"/>
    </row>
    <row r="121" spans="1:32" x14ac:dyDescent="0.2">
      <c r="A121" s="28"/>
      <c r="B121" s="25"/>
      <c r="C121" s="15">
        <v>148.93188582435869</v>
      </c>
      <c r="D121" s="16">
        <f t="shared" si="64"/>
        <v>148.93188582435869</v>
      </c>
      <c r="E121" s="16"/>
      <c r="F121" s="16"/>
      <c r="G121" s="15">
        <f t="shared" si="65"/>
        <v>0</v>
      </c>
      <c r="H121" s="25"/>
      <c r="I121" s="25"/>
      <c r="J121" s="26"/>
      <c r="K121" s="25"/>
      <c r="L121" s="25"/>
      <c r="M121" s="25"/>
      <c r="N121" s="16"/>
      <c r="O121" s="16"/>
      <c r="P121" s="16"/>
      <c r="Q121" s="15"/>
      <c r="R121" s="16"/>
      <c r="S121" s="16"/>
      <c r="T121" s="16"/>
      <c r="U121" s="15"/>
      <c r="V121" s="15"/>
      <c r="W121" s="15"/>
      <c r="X121" s="15"/>
      <c r="Y121" s="15"/>
      <c r="Z121" s="15"/>
      <c r="AA121" s="15"/>
      <c r="AE121" s="33"/>
      <c r="AF121" s="33"/>
    </row>
    <row r="122" spans="1:32" x14ac:dyDescent="0.2">
      <c r="A122" s="28"/>
      <c r="B122" s="25"/>
      <c r="C122" s="15">
        <v>225.28038531597704</v>
      </c>
      <c r="D122" s="16">
        <f t="shared" si="64"/>
        <v>225.28038531597704</v>
      </c>
      <c r="E122" s="16"/>
      <c r="F122" s="16"/>
      <c r="G122" s="15">
        <f t="shared" si="65"/>
        <v>0</v>
      </c>
      <c r="H122" s="25"/>
      <c r="I122" s="25"/>
      <c r="J122" s="26"/>
      <c r="K122" s="25"/>
      <c r="L122" s="25"/>
      <c r="M122" s="25"/>
      <c r="N122" s="16"/>
      <c r="O122" s="16"/>
      <c r="P122" s="16"/>
      <c r="Q122" s="15"/>
      <c r="R122" s="16"/>
      <c r="S122" s="16"/>
      <c r="T122" s="16"/>
      <c r="U122" s="15"/>
      <c r="V122" s="15"/>
      <c r="W122" s="15"/>
      <c r="X122" s="15"/>
      <c r="Y122" s="15"/>
      <c r="Z122" s="15"/>
      <c r="AA122" s="15"/>
      <c r="AE122" s="33"/>
      <c r="AF122" s="33"/>
    </row>
    <row r="123" spans="1:32" x14ac:dyDescent="0.2">
      <c r="A123" s="28"/>
      <c r="B123" s="25"/>
      <c r="C123" s="15">
        <v>216.97441123663069</v>
      </c>
      <c r="D123" s="16">
        <f t="shared" ref="D123:D138" si="66">C123+B123</f>
        <v>216.97441123663069</v>
      </c>
      <c r="E123" s="16"/>
      <c r="F123" s="16"/>
      <c r="G123" s="15">
        <f t="shared" ref="G123:G138" si="67">(F123-E123)</f>
        <v>0</v>
      </c>
      <c r="H123" s="25"/>
      <c r="I123" s="25"/>
      <c r="J123" s="26"/>
      <c r="K123" s="25"/>
      <c r="L123" s="25"/>
      <c r="M123" s="25"/>
      <c r="N123" s="16"/>
      <c r="O123" s="16"/>
      <c r="P123" s="16"/>
      <c r="Q123" s="15"/>
      <c r="R123" s="16"/>
      <c r="S123" s="16"/>
      <c r="T123" s="16"/>
      <c r="U123" s="15"/>
      <c r="V123" s="15"/>
      <c r="W123" s="15"/>
      <c r="X123" s="15"/>
      <c r="Y123" s="15"/>
      <c r="Z123" s="15"/>
      <c r="AA123" s="15"/>
      <c r="AE123" s="33"/>
      <c r="AF123" s="33"/>
    </row>
    <row r="124" spans="1:32" x14ac:dyDescent="0.2">
      <c r="A124" s="28"/>
      <c r="B124" s="25"/>
      <c r="C124" s="15">
        <v>49.937092740534929</v>
      </c>
      <c r="D124" s="16">
        <f t="shared" si="66"/>
        <v>49.937092740534929</v>
      </c>
      <c r="E124" s="16"/>
      <c r="F124" s="16"/>
      <c r="G124" s="15">
        <f t="shared" si="67"/>
        <v>0</v>
      </c>
      <c r="H124" s="25"/>
      <c r="I124" s="25"/>
      <c r="J124" s="26"/>
      <c r="K124" s="25"/>
      <c r="L124" s="25"/>
      <c r="M124" s="25"/>
      <c r="N124" s="16"/>
      <c r="O124" s="16"/>
      <c r="P124" s="16"/>
      <c r="Q124" s="15"/>
      <c r="R124" s="16"/>
      <c r="S124" s="16"/>
      <c r="T124" s="16"/>
      <c r="U124" s="15"/>
      <c r="V124" s="15"/>
      <c r="W124" s="15"/>
      <c r="X124" s="15"/>
      <c r="Y124" s="15"/>
      <c r="Z124" s="15"/>
      <c r="AA124" s="15"/>
      <c r="AE124" s="33"/>
      <c r="AF124" s="33"/>
    </row>
    <row r="125" spans="1:32" x14ac:dyDescent="0.2">
      <c r="A125" s="28"/>
      <c r="B125" s="25"/>
      <c r="C125" s="15">
        <v>-21.906310315611201</v>
      </c>
      <c r="D125" s="16">
        <f t="shared" si="66"/>
        <v>-21.906310315611201</v>
      </c>
      <c r="E125" s="16"/>
      <c r="F125" s="16"/>
      <c r="G125" s="15">
        <f t="shared" si="67"/>
        <v>0</v>
      </c>
      <c r="H125" s="25"/>
      <c r="I125" s="25"/>
      <c r="J125" s="26"/>
      <c r="K125" s="25"/>
      <c r="L125" s="25"/>
      <c r="M125" s="25"/>
      <c r="N125" s="16"/>
      <c r="O125" s="16"/>
      <c r="P125" s="16"/>
      <c r="Q125" s="15"/>
      <c r="R125" s="16"/>
      <c r="S125" s="16"/>
      <c r="T125" s="16"/>
      <c r="U125" s="15"/>
      <c r="V125" s="15"/>
      <c r="W125" s="15"/>
      <c r="X125" s="15"/>
      <c r="Y125" s="15"/>
      <c r="Z125" s="15"/>
      <c r="AA125" s="15"/>
      <c r="AE125" s="33"/>
      <c r="AF125" s="33"/>
    </row>
    <row r="126" spans="1:32" x14ac:dyDescent="0.2">
      <c r="A126" s="28"/>
      <c r="B126" s="25"/>
      <c r="C126" s="15">
        <v>-136.07195018748757</v>
      </c>
      <c r="D126" s="16">
        <f t="shared" si="66"/>
        <v>-136.07195018748757</v>
      </c>
      <c r="E126" s="16"/>
      <c r="F126" s="16"/>
      <c r="G126" s="15">
        <f t="shared" si="67"/>
        <v>0</v>
      </c>
      <c r="H126" s="25"/>
      <c r="I126" s="25"/>
      <c r="J126" s="26"/>
      <c r="K126" s="25"/>
      <c r="L126" s="25"/>
      <c r="M126" s="25"/>
      <c r="N126" s="16"/>
      <c r="O126" s="16"/>
      <c r="P126" s="16"/>
      <c r="Q126" s="15"/>
      <c r="R126" s="16"/>
      <c r="S126" s="16"/>
      <c r="T126" s="16"/>
      <c r="U126" s="15"/>
      <c r="V126" s="15"/>
      <c r="W126" s="15"/>
      <c r="X126" s="15"/>
      <c r="Y126" s="15"/>
      <c r="Z126" s="15"/>
      <c r="AA126" s="15"/>
      <c r="AE126" s="33"/>
      <c r="AF126" s="33"/>
    </row>
    <row r="127" spans="1:32" x14ac:dyDescent="0.2">
      <c r="A127" s="28"/>
      <c r="B127" s="25"/>
      <c r="C127" s="15">
        <v>-16.890949203580178</v>
      </c>
      <c r="D127" s="16">
        <f t="shared" si="66"/>
        <v>-16.890949203580178</v>
      </c>
      <c r="E127" s="16"/>
      <c r="F127" s="16"/>
      <c r="G127" s="15">
        <f t="shared" si="67"/>
        <v>0</v>
      </c>
      <c r="H127" s="25"/>
      <c r="I127" s="25"/>
      <c r="J127" s="26"/>
      <c r="K127" s="25"/>
      <c r="L127" s="25"/>
      <c r="M127" s="25"/>
      <c r="N127" s="16"/>
      <c r="O127" s="16"/>
      <c r="P127" s="16"/>
      <c r="Q127" s="15"/>
      <c r="R127" s="16"/>
      <c r="S127" s="16"/>
      <c r="T127" s="16"/>
      <c r="U127" s="15"/>
      <c r="V127" s="15"/>
      <c r="W127" s="15"/>
      <c r="X127" s="15"/>
      <c r="Y127" s="15"/>
      <c r="Z127" s="15"/>
      <c r="AA127" s="15"/>
      <c r="AE127" s="33"/>
      <c r="AF127" s="33"/>
    </row>
    <row r="128" spans="1:32" x14ac:dyDescent="0.2">
      <c r="A128" s="28"/>
      <c r="B128" s="25"/>
      <c r="C128" s="15">
        <v>-172.53013592352025</v>
      </c>
      <c r="D128" s="16">
        <f t="shared" si="66"/>
        <v>-172.53013592352025</v>
      </c>
      <c r="E128" s="16"/>
      <c r="F128" s="16"/>
      <c r="G128" s="15">
        <f t="shared" si="67"/>
        <v>0</v>
      </c>
      <c r="H128" s="25"/>
      <c r="I128" s="25"/>
      <c r="J128" s="26"/>
      <c r="K128" s="25"/>
      <c r="L128" s="25"/>
      <c r="M128" s="25"/>
      <c r="N128" s="16"/>
      <c r="O128" s="16"/>
      <c r="P128" s="16"/>
      <c r="Q128" s="15"/>
      <c r="R128" s="16"/>
      <c r="S128" s="16"/>
      <c r="T128" s="16"/>
      <c r="U128" s="15"/>
      <c r="V128" s="15"/>
      <c r="W128" s="15"/>
      <c r="X128" s="15"/>
      <c r="Y128" s="15"/>
      <c r="Z128" s="15"/>
      <c r="AA128" s="15"/>
      <c r="AE128" s="33"/>
      <c r="AF128" s="33"/>
    </row>
    <row r="129" spans="1:32" x14ac:dyDescent="0.2">
      <c r="A129" s="28"/>
      <c r="B129" s="25"/>
      <c r="C129" s="15">
        <v>215.16576648234792</v>
      </c>
      <c r="D129" s="16">
        <f t="shared" si="66"/>
        <v>215.16576648234792</v>
      </c>
      <c r="E129" s="16"/>
      <c r="F129" s="16"/>
      <c r="G129" s="15">
        <f t="shared" si="67"/>
        <v>0</v>
      </c>
      <c r="H129" s="25"/>
      <c r="I129" s="25"/>
      <c r="J129" s="26"/>
      <c r="K129" s="25"/>
      <c r="L129" s="25"/>
      <c r="M129" s="25"/>
      <c r="N129" s="16"/>
      <c r="O129" s="16"/>
      <c r="P129" s="16"/>
      <c r="Q129" s="15"/>
      <c r="R129" s="16"/>
      <c r="S129" s="16"/>
      <c r="T129" s="16"/>
      <c r="U129" s="15"/>
      <c r="V129" s="15"/>
      <c r="W129" s="15"/>
      <c r="X129" s="15"/>
      <c r="Y129" s="15"/>
      <c r="Z129" s="15"/>
      <c r="AA129" s="15"/>
      <c r="AE129" s="33"/>
      <c r="AF129" s="33"/>
    </row>
    <row r="130" spans="1:32" x14ac:dyDescent="0.2">
      <c r="A130" s="28"/>
      <c r="B130" s="25"/>
      <c r="C130" s="15">
        <v>258.66387178841109</v>
      </c>
      <c r="D130" s="16">
        <f t="shared" si="66"/>
        <v>258.66387178841109</v>
      </c>
      <c r="E130" s="16"/>
      <c r="F130" s="16"/>
      <c r="G130" s="15">
        <f t="shared" si="67"/>
        <v>0</v>
      </c>
      <c r="H130" s="25"/>
      <c r="I130" s="25"/>
      <c r="J130" s="26"/>
      <c r="K130" s="25"/>
      <c r="L130" s="25"/>
      <c r="M130" s="25"/>
      <c r="N130" s="16"/>
      <c r="O130" s="16"/>
      <c r="P130" s="16"/>
      <c r="Q130" s="15"/>
      <c r="R130" s="16"/>
      <c r="S130" s="16"/>
      <c r="T130" s="16"/>
      <c r="U130" s="15"/>
      <c r="V130" s="15"/>
      <c r="W130" s="15"/>
      <c r="X130" s="15"/>
      <c r="Y130" s="15"/>
      <c r="Z130" s="15"/>
      <c r="AA130" s="15"/>
      <c r="AE130" s="33"/>
      <c r="AF130" s="33"/>
    </row>
    <row r="131" spans="1:32" x14ac:dyDescent="0.2">
      <c r="A131" s="28"/>
      <c r="B131" s="25"/>
      <c r="C131" s="15">
        <v>-56.046637089677887</v>
      </c>
      <c r="D131" s="16">
        <f t="shared" si="66"/>
        <v>-56.046637089677887</v>
      </c>
      <c r="E131" s="16"/>
      <c r="F131" s="16"/>
      <c r="G131" s="15">
        <f t="shared" si="67"/>
        <v>0</v>
      </c>
      <c r="H131" s="25"/>
      <c r="I131" s="25"/>
      <c r="J131" s="26"/>
      <c r="K131" s="25"/>
      <c r="L131" s="25"/>
      <c r="M131" s="25"/>
      <c r="N131" s="16"/>
      <c r="O131" s="16"/>
      <c r="P131" s="16"/>
      <c r="Q131" s="15"/>
      <c r="R131" s="16"/>
      <c r="S131" s="16"/>
      <c r="T131" s="16"/>
      <c r="U131" s="15"/>
      <c r="V131" s="15"/>
      <c r="W131" s="15"/>
      <c r="X131" s="15"/>
      <c r="Y131" s="15"/>
      <c r="Z131" s="15"/>
      <c r="AA131" s="15"/>
      <c r="AE131" s="33"/>
      <c r="AF131" s="33"/>
    </row>
    <row r="132" spans="1:32" x14ac:dyDescent="0.2">
      <c r="A132" s="28"/>
      <c r="B132" s="25"/>
      <c r="C132" s="15">
        <v>-8.5800941034095359</v>
      </c>
      <c r="D132" s="16">
        <f t="shared" si="66"/>
        <v>-8.5800941034095359</v>
      </c>
      <c r="E132" s="16"/>
      <c r="F132" s="16"/>
      <c r="G132" s="15">
        <f t="shared" si="67"/>
        <v>0</v>
      </c>
      <c r="H132" s="25"/>
      <c r="I132" s="25"/>
      <c r="J132" s="26"/>
      <c r="K132" s="25"/>
      <c r="L132" s="25"/>
      <c r="M132" s="25"/>
      <c r="N132" s="16"/>
      <c r="O132" s="16"/>
      <c r="P132" s="16"/>
      <c r="Q132" s="15"/>
      <c r="R132" s="16"/>
      <c r="S132" s="16"/>
      <c r="T132" s="16"/>
      <c r="U132" s="15"/>
      <c r="V132" s="15"/>
      <c r="W132" s="15"/>
      <c r="X132" s="15"/>
      <c r="Y132" s="15"/>
      <c r="Z132" s="15"/>
      <c r="AA132" s="15"/>
      <c r="AE132" s="33"/>
      <c r="AF132" s="33"/>
    </row>
    <row r="133" spans="1:32" x14ac:dyDescent="0.2">
      <c r="A133" s="28"/>
      <c r="B133" s="25"/>
      <c r="C133" s="15">
        <v>24.45948478323858</v>
      </c>
      <c r="D133" s="16">
        <f t="shared" si="66"/>
        <v>24.45948478323858</v>
      </c>
      <c r="E133" s="16"/>
      <c r="F133" s="16"/>
      <c r="G133" s="15">
        <f t="shared" si="67"/>
        <v>0</v>
      </c>
      <c r="H133" s="25"/>
      <c r="I133" s="25"/>
      <c r="J133" s="26"/>
      <c r="K133" s="25"/>
      <c r="L133" s="25"/>
      <c r="M133" s="25"/>
      <c r="N133" s="16"/>
      <c r="O133" s="16"/>
      <c r="P133" s="16"/>
      <c r="Q133" s="15"/>
      <c r="R133" s="16"/>
      <c r="S133" s="16"/>
      <c r="T133" s="16"/>
      <c r="U133" s="15"/>
      <c r="V133" s="15"/>
      <c r="W133" s="15"/>
      <c r="X133" s="15"/>
      <c r="Y133" s="15"/>
      <c r="Z133" s="15"/>
      <c r="AA133" s="15"/>
      <c r="AE133" s="33"/>
      <c r="AF133" s="33"/>
    </row>
    <row r="134" spans="1:32" x14ac:dyDescent="0.2">
      <c r="A134" s="28"/>
      <c r="B134" s="25"/>
      <c r="C134" s="15">
        <v>-26.708923327350938</v>
      </c>
      <c r="D134" s="16">
        <f t="shared" si="66"/>
        <v>-26.708923327350938</v>
      </c>
      <c r="E134" s="16"/>
      <c r="F134" s="16"/>
      <c r="G134" s="15">
        <f t="shared" si="67"/>
        <v>0</v>
      </c>
      <c r="H134" s="25"/>
      <c r="I134" s="25"/>
      <c r="J134" s="26"/>
      <c r="K134" s="25"/>
      <c r="L134" s="25"/>
      <c r="M134" s="25"/>
      <c r="N134" s="16"/>
      <c r="O134" s="16"/>
      <c r="P134" s="16"/>
      <c r="Q134" s="15"/>
      <c r="R134" s="16"/>
      <c r="S134" s="16"/>
      <c r="T134" s="16"/>
      <c r="U134" s="15"/>
      <c r="V134" s="15"/>
      <c r="W134" s="15"/>
      <c r="X134" s="15"/>
      <c r="Y134" s="15"/>
      <c r="Z134" s="15"/>
      <c r="AA134" s="15"/>
      <c r="AE134" s="33"/>
      <c r="AF134" s="33"/>
    </row>
    <row r="135" spans="1:32" x14ac:dyDescent="0.2">
      <c r="A135" s="28"/>
      <c r="B135" s="25"/>
      <c r="C135" s="15">
        <v>-47.947487250358819</v>
      </c>
      <c r="D135" s="16">
        <f t="shared" si="66"/>
        <v>-47.947487250358819</v>
      </c>
      <c r="E135" s="16"/>
      <c r="F135" s="16"/>
      <c r="G135" s="15">
        <f t="shared" si="67"/>
        <v>0</v>
      </c>
      <c r="H135" s="25"/>
      <c r="I135" s="25"/>
      <c r="J135" s="26"/>
      <c r="K135" s="25"/>
      <c r="L135" s="25"/>
      <c r="M135" s="25"/>
      <c r="N135" s="16"/>
      <c r="O135" s="16"/>
      <c r="P135" s="16"/>
      <c r="Q135" s="15"/>
      <c r="R135" s="16"/>
      <c r="S135" s="16"/>
      <c r="T135" s="16"/>
      <c r="U135" s="15"/>
      <c r="V135" s="15"/>
      <c r="W135" s="15"/>
      <c r="X135" s="15"/>
      <c r="Y135" s="15"/>
      <c r="Z135" s="15"/>
      <c r="AA135" s="15"/>
      <c r="AE135" s="33"/>
      <c r="AF135" s="33"/>
    </row>
    <row r="136" spans="1:32" x14ac:dyDescent="0.2">
      <c r="A136" s="28"/>
      <c r="B136" s="25"/>
      <c r="C136" s="15">
        <v>180.94472443968758</v>
      </c>
      <c r="D136" s="16">
        <f t="shared" si="66"/>
        <v>180.94472443968758</v>
      </c>
      <c r="E136" s="16"/>
      <c r="F136" s="16"/>
      <c r="G136" s="15">
        <f t="shared" si="67"/>
        <v>0</v>
      </c>
      <c r="H136" s="25"/>
      <c r="I136" s="25"/>
      <c r="J136" s="26"/>
      <c r="K136" s="25"/>
      <c r="L136" s="25"/>
      <c r="M136" s="25"/>
      <c r="N136" s="16"/>
      <c r="O136" s="16"/>
      <c r="P136" s="16"/>
      <c r="Q136" s="15"/>
      <c r="R136" s="16"/>
      <c r="S136" s="16"/>
      <c r="T136" s="16"/>
      <c r="U136" s="15"/>
      <c r="V136" s="15"/>
      <c r="W136" s="15"/>
      <c r="X136" s="15"/>
      <c r="Y136" s="15"/>
      <c r="Z136" s="15"/>
      <c r="AA136" s="15"/>
      <c r="AE136" s="33"/>
      <c r="AF136" s="33"/>
    </row>
    <row r="137" spans="1:32" x14ac:dyDescent="0.2">
      <c r="A137" s="28"/>
      <c r="B137" s="25"/>
      <c r="C137" s="15">
        <v>181.1935147259604</v>
      </c>
      <c r="D137" s="16">
        <f t="shared" si="66"/>
        <v>181.1935147259604</v>
      </c>
      <c r="E137" s="16"/>
      <c r="F137" s="16"/>
      <c r="G137" s="15">
        <f t="shared" si="67"/>
        <v>0</v>
      </c>
      <c r="H137" s="25"/>
      <c r="I137" s="25"/>
      <c r="J137" s="26"/>
      <c r="K137" s="25"/>
      <c r="L137" s="25"/>
      <c r="M137" s="25"/>
      <c r="N137" s="16"/>
      <c r="O137" s="16"/>
      <c r="P137" s="16"/>
      <c r="Q137" s="15"/>
      <c r="R137" s="16"/>
      <c r="S137" s="16"/>
      <c r="T137" s="16"/>
      <c r="U137" s="15"/>
      <c r="V137" s="15"/>
      <c r="W137" s="15"/>
      <c r="X137" s="15"/>
      <c r="Y137" s="15"/>
      <c r="Z137" s="15"/>
      <c r="AA137" s="15"/>
      <c r="AE137" s="33"/>
      <c r="AF137" s="33"/>
    </row>
    <row r="138" spans="1:32" x14ac:dyDescent="0.2">
      <c r="A138" s="28"/>
      <c r="B138" s="25"/>
      <c r="C138" s="15">
        <v>-162.38766876482106</v>
      </c>
      <c r="D138" s="16">
        <f t="shared" si="66"/>
        <v>-162.38766876482106</v>
      </c>
      <c r="E138" s="16"/>
      <c r="F138" s="16"/>
      <c r="G138" s="15">
        <f t="shared" si="67"/>
        <v>0</v>
      </c>
      <c r="H138" s="25"/>
      <c r="I138" s="25"/>
      <c r="J138" s="26"/>
      <c r="K138" s="25"/>
      <c r="L138" s="25"/>
      <c r="M138" s="25"/>
      <c r="N138" s="16"/>
      <c r="O138" s="16"/>
      <c r="P138" s="16"/>
      <c r="Q138" s="15"/>
      <c r="R138" s="16"/>
      <c r="S138" s="16"/>
      <c r="T138" s="16"/>
      <c r="U138" s="15"/>
      <c r="V138" s="15"/>
      <c r="W138" s="15"/>
      <c r="X138" s="15"/>
      <c r="Y138" s="15"/>
      <c r="Z138" s="15"/>
      <c r="AA138" s="15"/>
      <c r="AE138" s="33"/>
      <c r="AF138" s="33"/>
    </row>
    <row r="139" spans="1:32" x14ac:dyDescent="0.2">
      <c r="A139" s="28"/>
      <c r="B139" s="25"/>
      <c r="C139" s="15">
        <v>-97.70529288809567</v>
      </c>
      <c r="D139" s="16">
        <f t="shared" ref="D139:D154" si="68">C139+B139</f>
        <v>-97.70529288809567</v>
      </c>
      <c r="E139" s="16"/>
      <c r="F139" s="16"/>
      <c r="G139" s="15">
        <f t="shared" ref="G139:G154" si="69">(F139-E139)</f>
        <v>0</v>
      </c>
      <c r="H139" s="25"/>
      <c r="I139" s="25"/>
      <c r="J139" s="26"/>
      <c r="K139" s="25"/>
      <c r="L139" s="25"/>
      <c r="M139" s="25"/>
      <c r="N139" s="16"/>
      <c r="O139" s="16"/>
      <c r="P139" s="16"/>
      <c r="Q139" s="15"/>
      <c r="R139" s="16"/>
      <c r="S139" s="16"/>
      <c r="T139" s="16"/>
      <c r="U139" s="15"/>
      <c r="V139" s="15"/>
      <c r="W139" s="15"/>
      <c r="X139" s="15"/>
      <c r="Y139" s="15"/>
      <c r="Z139" s="15"/>
      <c r="AA139" s="15"/>
      <c r="AE139" s="33"/>
      <c r="AF139" s="33"/>
    </row>
    <row r="140" spans="1:32" x14ac:dyDescent="0.2">
      <c r="A140" s="28"/>
      <c r="B140" s="25"/>
      <c r="C140" s="15">
        <v>-103.8790980488404</v>
      </c>
      <c r="D140" s="16">
        <f t="shared" si="68"/>
        <v>-103.8790980488404</v>
      </c>
      <c r="E140" s="16"/>
      <c r="F140" s="16"/>
      <c r="G140" s="15">
        <f t="shared" si="69"/>
        <v>0</v>
      </c>
      <c r="H140" s="25"/>
      <c r="I140" s="25"/>
      <c r="J140" s="26"/>
      <c r="K140" s="25"/>
      <c r="L140" s="25"/>
      <c r="M140" s="25"/>
      <c r="N140" s="16"/>
      <c r="O140" s="16"/>
      <c r="P140" s="16"/>
      <c r="Q140" s="15"/>
      <c r="R140" s="16"/>
      <c r="S140" s="16"/>
      <c r="T140" s="16"/>
      <c r="U140" s="15"/>
      <c r="V140" s="15"/>
      <c r="W140" s="15"/>
      <c r="X140" s="15"/>
      <c r="Y140" s="15"/>
      <c r="Z140" s="15"/>
      <c r="AA140" s="15"/>
      <c r="AE140" s="33"/>
      <c r="AF140" s="33"/>
    </row>
    <row r="141" spans="1:32" x14ac:dyDescent="0.2">
      <c r="A141" s="28"/>
      <c r="B141" s="25"/>
      <c r="C141" s="15">
        <v>-140.18692755000984</v>
      </c>
      <c r="D141" s="16">
        <f t="shared" si="68"/>
        <v>-140.18692755000984</v>
      </c>
      <c r="E141" s="16"/>
      <c r="F141" s="16"/>
      <c r="G141" s="15">
        <f t="shared" si="69"/>
        <v>0</v>
      </c>
      <c r="H141" s="25"/>
      <c r="I141" s="25"/>
      <c r="J141" s="26"/>
      <c r="K141" s="25"/>
      <c r="L141" s="25"/>
      <c r="M141" s="25"/>
      <c r="N141" s="16"/>
      <c r="O141" s="16"/>
      <c r="P141" s="16"/>
      <c r="Q141" s="15"/>
      <c r="R141" s="16"/>
      <c r="S141" s="16"/>
      <c r="T141" s="16"/>
      <c r="U141" s="15"/>
      <c r="V141" s="15"/>
      <c r="W141" s="15"/>
      <c r="X141" s="15"/>
      <c r="Y141" s="15"/>
      <c r="Z141" s="15"/>
      <c r="AA141" s="15"/>
      <c r="AE141" s="33"/>
      <c r="AF141" s="33"/>
    </row>
    <row r="142" spans="1:32" x14ac:dyDescent="0.2">
      <c r="A142" s="28"/>
      <c r="B142" s="25"/>
      <c r="C142" s="15">
        <v>-105.65806889428916</v>
      </c>
      <c r="D142" s="16">
        <f t="shared" si="68"/>
        <v>-105.65806889428916</v>
      </c>
      <c r="E142" s="16"/>
      <c r="F142" s="16"/>
      <c r="G142" s="15">
        <f t="shared" si="69"/>
        <v>0</v>
      </c>
      <c r="H142" s="25"/>
      <c r="I142" s="25"/>
      <c r="J142" s="26"/>
      <c r="K142" s="25"/>
      <c r="L142" s="25"/>
      <c r="M142" s="25"/>
      <c r="N142" s="16"/>
      <c r="O142" s="16"/>
      <c r="P142" s="16"/>
      <c r="Q142" s="15"/>
      <c r="R142" s="16"/>
      <c r="S142" s="16"/>
      <c r="T142" s="16"/>
      <c r="U142" s="15"/>
      <c r="V142" s="15"/>
      <c r="W142" s="15"/>
      <c r="X142" s="15"/>
      <c r="Y142" s="15"/>
      <c r="Z142" s="15"/>
      <c r="AA142" s="15"/>
      <c r="AE142" s="33"/>
      <c r="AF142" s="33"/>
    </row>
    <row r="143" spans="1:32" x14ac:dyDescent="0.2">
      <c r="A143" s="28"/>
      <c r="B143" s="25"/>
      <c r="C143" s="15">
        <v>125.61031617665117</v>
      </c>
      <c r="D143" s="16">
        <f t="shared" si="68"/>
        <v>125.61031617665117</v>
      </c>
      <c r="E143" s="16"/>
      <c r="F143" s="16"/>
      <c r="G143" s="15">
        <f t="shared" si="69"/>
        <v>0</v>
      </c>
      <c r="H143" s="25"/>
      <c r="I143" s="25"/>
      <c r="J143" s="26"/>
      <c r="K143" s="25"/>
      <c r="L143" s="25"/>
      <c r="M143" s="25"/>
      <c r="N143" s="16"/>
      <c r="O143" s="16"/>
      <c r="P143" s="16"/>
      <c r="Q143" s="15"/>
      <c r="R143" s="16"/>
      <c r="S143" s="16"/>
      <c r="T143" s="16"/>
      <c r="U143" s="15"/>
      <c r="V143" s="15"/>
      <c r="W143" s="15"/>
      <c r="X143" s="15"/>
      <c r="Y143" s="15"/>
      <c r="Z143" s="15"/>
      <c r="AA143" s="15"/>
      <c r="AE143" s="33"/>
      <c r="AF143" s="33"/>
    </row>
    <row r="144" spans="1:32" x14ac:dyDescent="0.2">
      <c r="A144" s="28"/>
      <c r="B144" s="25"/>
      <c r="C144" s="15">
        <v>237.50376757812484</v>
      </c>
      <c r="D144" s="16">
        <f t="shared" si="68"/>
        <v>237.50376757812484</v>
      </c>
      <c r="E144" s="16"/>
      <c r="F144" s="16"/>
      <c r="G144" s="15">
        <f t="shared" si="69"/>
        <v>0</v>
      </c>
      <c r="H144" s="25"/>
      <c r="I144" s="25"/>
      <c r="J144" s="26"/>
      <c r="K144" s="25"/>
      <c r="L144" s="25"/>
      <c r="M144" s="25"/>
      <c r="N144" s="16"/>
      <c r="O144" s="16"/>
      <c r="P144" s="16"/>
      <c r="Q144" s="15"/>
      <c r="R144" s="16"/>
      <c r="S144" s="16"/>
      <c r="T144" s="16"/>
      <c r="U144" s="15"/>
      <c r="V144" s="15"/>
      <c r="W144" s="15"/>
      <c r="X144" s="15"/>
      <c r="Y144" s="15"/>
      <c r="Z144" s="15"/>
      <c r="AA144" s="15"/>
      <c r="AE144" s="33"/>
      <c r="AF144" s="33"/>
    </row>
    <row r="145" spans="1:32" x14ac:dyDescent="0.2">
      <c r="A145" s="28"/>
      <c r="B145" s="25"/>
      <c r="C145" s="15">
        <v>-112.92380143200046</v>
      </c>
      <c r="D145" s="16">
        <f t="shared" si="68"/>
        <v>-112.92380143200046</v>
      </c>
      <c r="E145" s="16"/>
      <c r="F145" s="16"/>
      <c r="G145" s="15">
        <f t="shared" si="69"/>
        <v>0</v>
      </c>
      <c r="H145" s="25"/>
      <c r="I145" s="25"/>
      <c r="J145" s="26"/>
      <c r="K145" s="25"/>
      <c r="L145" s="25"/>
      <c r="M145" s="25"/>
      <c r="N145" s="16"/>
      <c r="O145" s="16"/>
      <c r="P145" s="16"/>
      <c r="Q145" s="15"/>
      <c r="R145" s="16"/>
      <c r="S145" s="16"/>
      <c r="T145" s="16"/>
      <c r="U145" s="15"/>
      <c r="V145" s="15"/>
      <c r="W145" s="15"/>
      <c r="X145" s="15"/>
      <c r="Y145" s="15"/>
      <c r="Z145" s="15"/>
      <c r="AA145" s="15"/>
      <c r="AE145" s="33"/>
      <c r="AF145" s="33"/>
    </row>
    <row r="146" spans="1:32" x14ac:dyDescent="0.2">
      <c r="A146" s="28"/>
      <c r="B146" s="25"/>
      <c r="C146" s="15">
        <v>64.615854868340122</v>
      </c>
      <c r="D146" s="16">
        <f t="shared" si="68"/>
        <v>64.615854868340122</v>
      </c>
      <c r="E146" s="16"/>
      <c r="F146" s="16"/>
      <c r="G146" s="15">
        <f t="shared" si="69"/>
        <v>0</v>
      </c>
      <c r="H146" s="25"/>
      <c r="I146" s="25"/>
      <c r="J146" s="26"/>
      <c r="K146" s="25"/>
      <c r="L146" s="25"/>
      <c r="M146" s="25"/>
      <c r="N146" s="16"/>
      <c r="O146" s="16"/>
      <c r="P146" s="16"/>
      <c r="Q146" s="15"/>
      <c r="R146" s="16"/>
      <c r="S146" s="16"/>
      <c r="T146" s="16"/>
      <c r="U146" s="15"/>
      <c r="V146" s="15"/>
      <c r="W146" s="15"/>
      <c r="X146" s="15"/>
      <c r="Y146" s="15"/>
      <c r="Z146" s="15"/>
      <c r="AA146" s="15"/>
      <c r="AE146" s="33"/>
      <c r="AF146" s="33"/>
    </row>
    <row r="147" spans="1:32" x14ac:dyDescent="0.2">
      <c r="A147" s="28"/>
      <c r="B147" s="25"/>
      <c r="C147" s="15">
        <v>159.67152321630806</v>
      </c>
      <c r="D147" s="16">
        <f t="shared" si="68"/>
        <v>159.67152321630806</v>
      </c>
      <c r="E147" s="16"/>
      <c r="F147" s="16"/>
      <c r="G147" s="15">
        <f t="shared" si="69"/>
        <v>0</v>
      </c>
      <c r="H147" s="25"/>
      <c r="I147" s="25"/>
      <c r="J147" s="26"/>
      <c r="K147" s="25"/>
      <c r="L147" s="25"/>
      <c r="M147" s="25"/>
      <c r="N147" s="16"/>
      <c r="O147" s="16"/>
      <c r="P147" s="16"/>
      <c r="Q147" s="15"/>
      <c r="R147" s="16"/>
      <c r="S147" s="16"/>
      <c r="T147" s="16"/>
      <c r="U147" s="15"/>
      <c r="V147" s="15"/>
      <c r="W147" s="15"/>
      <c r="X147" s="15"/>
      <c r="Y147" s="15"/>
      <c r="Z147" s="15"/>
      <c r="AA147" s="15"/>
      <c r="AE147" s="33"/>
      <c r="AF147" s="33"/>
    </row>
    <row r="148" spans="1:32" x14ac:dyDescent="0.2">
      <c r="A148" s="28"/>
      <c r="B148" s="25"/>
      <c r="C148" s="15">
        <v>78.610303743865813</v>
      </c>
      <c r="D148" s="16">
        <f t="shared" si="68"/>
        <v>78.610303743865813</v>
      </c>
      <c r="E148" s="16"/>
      <c r="F148" s="16"/>
      <c r="G148" s="15">
        <f t="shared" si="69"/>
        <v>0</v>
      </c>
      <c r="H148" s="25"/>
      <c r="I148" s="25"/>
      <c r="J148" s="26"/>
      <c r="K148" s="25"/>
      <c r="L148" s="25"/>
      <c r="M148" s="25"/>
      <c r="N148" s="16"/>
      <c r="O148" s="16"/>
      <c r="P148" s="16"/>
      <c r="Q148" s="15"/>
      <c r="R148" s="16"/>
      <c r="S148" s="16"/>
      <c r="T148" s="16"/>
      <c r="U148" s="15"/>
      <c r="V148" s="15"/>
      <c r="W148" s="15"/>
      <c r="X148" s="15"/>
      <c r="Y148" s="15"/>
      <c r="Z148" s="15"/>
      <c r="AA148" s="15"/>
      <c r="AE148" s="33"/>
      <c r="AF148" s="33"/>
    </row>
    <row r="149" spans="1:32" x14ac:dyDescent="0.2">
      <c r="A149" s="28"/>
      <c r="B149" s="25"/>
      <c r="C149" s="15">
        <v>124.38048365790092</v>
      </c>
      <c r="D149" s="16">
        <f t="shared" si="68"/>
        <v>124.38048365790092</v>
      </c>
      <c r="E149" s="16"/>
      <c r="F149" s="16"/>
      <c r="G149" s="15">
        <f t="shared" si="69"/>
        <v>0</v>
      </c>
      <c r="H149" s="25"/>
      <c r="I149" s="25"/>
      <c r="J149" s="26"/>
      <c r="K149" s="25"/>
      <c r="L149" s="25"/>
      <c r="M149" s="25"/>
      <c r="N149" s="16"/>
      <c r="O149" s="16"/>
      <c r="P149" s="16"/>
      <c r="Q149" s="15"/>
      <c r="R149" s="16"/>
      <c r="S149" s="16"/>
      <c r="T149" s="16"/>
      <c r="U149" s="15"/>
      <c r="V149" s="15"/>
      <c r="W149" s="15"/>
      <c r="X149" s="15"/>
      <c r="Y149" s="15"/>
      <c r="Z149" s="15"/>
      <c r="AA149" s="15"/>
      <c r="AE149" s="33"/>
      <c r="AF149" s="33"/>
    </row>
    <row r="150" spans="1:32" x14ac:dyDescent="0.2">
      <c r="A150" s="28"/>
      <c r="B150" s="25"/>
      <c r="C150" s="15">
        <v>376.3505998562357</v>
      </c>
      <c r="D150" s="16">
        <f t="shared" si="68"/>
        <v>376.3505998562357</v>
      </c>
      <c r="E150" s="16"/>
      <c r="F150" s="16"/>
      <c r="G150" s="15">
        <f t="shared" si="69"/>
        <v>0</v>
      </c>
      <c r="H150" s="25"/>
      <c r="I150" s="25"/>
      <c r="J150" s="26"/>
      <c r="K150" s="25"/>
      <c r="L150" s="25"/>
      <c r="M150" s="25"/>
      <c r="N150" s="16"/>
      <c r="O150" s="16"/>
      <c r="P150" s="16"/>
      <c r="Q150" s="15"/>
      <c r="R150" s="16"/>
      <c r="S150" s="16"/>
      <c r="T150" s="16"/>
      <c r="U150" s="15"/>
      <c r="V150" s="15"/>
      <c r="W150" s="15"/>
      <c r="X150" s="15"/>
      <c r="Y150" s="15"/>
      <c r="Z150" s="15"/>
      <c r="AA150" s="15"/>
      <c r="AE150" s="33"/>
      <c r="AF150" s="33"/>
    </row>
    <row r="151" spans="1:32" x14ac:dyDescent="0.2">
      <c r="A151" s="28"/>
      <c r="B151" s="25"/>
      <c r="C151" s="15">
        <v>-12.857979799696608</v>
      </c>
      <c r="D151" s="16">
        <f t="shared" si="68"/>
        <v>-12.857979799696608</v>
      </c>
      <c r="E151" s="16"/>
      <c r="F151" s="16"/>
      <c r="G151" s="15">
        <f t="shared" si="69"/>
        <v>0</v>
      </c>
      <c r="H151" s="25"/>
      <c r="I151" s="25"/>
      <c r="J151" s="26"/>
      <c r="K151" s="25"/>
      <c r="L151" s="25"/>
      <c r="M151" s="25"/>
      <c r="N151" s="16"/>
      <c r="O151" s="16"/>
      <c r="P151" s="16"/>
      <c r="Q151" s="15"/>
      <c r="R151" s="16"/>
      <c r="S151" s="16"/>
      <c r="T151" s="16"/>
      <c r="U151" s="15"/>
      <c r="V151" s="15"/>
      <c r="W151" s="15"/>
      <c r="X151" s="15"/>
      <c r="Y151" s="15"/>
      <c r="Z151" s="15"/>
      <c r="AA151" s="15"/>
      <c r="AE151" s="33"/>
      <c r="AF151" s="33"/>
    </row>
    <row r="152" spans="1:32" x14ac:dyDescent="0.2">
      <c r="A152" s="28"/>
      <c r="B152" s="25"/>
      <c r="C152" s="15">
        <v>-84.853759512058247</v>
      </c>
      <c r="D152" s="16">
        <f t="shared" si="68"/>
        <v>-84.853759512058247</v>
      </c>
      <c r="E152" s="16"/>
      <c r="F152" s="16"/>
      <c r="G152" s="15">
        <f t="shared" si="69"/>
        <v>0</v>
      </c>
      <c r="H152" s="25"/>
      <c r="I152" s="25"/>
      <c r="J152" s="26"/>
      <c r="K152" s="25"/>
      <c r="L152" s="25"/>
      <c r="M152" s="25"/>
      <c r="N152" s="16"/>
      <c r="O152" s="16"/>
      <c r="P152" s="16"/>
      <c r="Q152" s="15"/>
      <c r="R152" s="16"/>
      <c r="S152" s="16"/>
      <c r="T152" s="16"/>
      <c r="U152" s="15"/>
      <c r="V152" s="15"/>
      <c r="W152" s="15"/>
      <c r="X152" s="15"/>
      <c r="Y152" s="15"/>
      <c r="Z152" s="15"/>
      <c r="AA152" s="15"/>
      <c r="AE152" s="33"/>
      <c r="AF152" s="33"/>
    </row>
    <row r="153" spans="1:32" x14ac:dyDescent="0.2">
      <c r="A153" s="28"/>
      <c r="B153" s="25"/>
      <c r="C153" s="15">
        <v>-33.050639419797982</v>
      </c>
      <c r="D153" s="16">
        <f t="shared" si="68"/>
        <v>-33.050639419797982</v>
      </c>
      <c r="E153" s="16"/>
      <c r="F153" s="16"/>
      <c r="G153" s="15">
        <f t="shared" si="69"/>
        <v>0</v>
      </c>
      <c r="H153" s="25"/>
      <c r="I153" s="25"/>
      <c r="J153" s="26"/>
      <c r="K153" s="25"/>
      <c r="L153" s="25"/>
      <c r="M153" s="25"/>
      <c r="N153" s="16"/>
      <c r="O153" s="16"/>
      <c r="P153" s="16"/>
      <c r="Q153" s="15"/>
      <c r="R153" s="16"/>
      <c r="S153" s="16"/>
      <c r="T153" s="16"/>
      <c r="U153" s="15"/>
      <c r="V153" s="15"/>
      <c r="W153" s="15"/>
      <c r="X153" s="15"/>
      <c r="Y153" s="15"/>
      <c r="Z153" s="15"/>
      <c r="AA153" s="15"/>
      <c r="AE153" s="33"/>
      <c r="AF153" s="33"/>
    </row>
    <row r="154" spans="1:32" x14ac:dyDescent="0.2">
      <c r="A154" s="28"/>
      <c r="B154" s="25"/>
      <c r="C154" s="15">
        <v>102.52706695272299</v>
      </c>
      <c r="D154" s="16">
        <f t="shared" si="68"/>
        <v>102.52706695272299</v>
      </c>
      <c r="E154" s="16"/>
      <c r="F154" s="16"/>
      <c r="G154" s="15">
        <f t="shared" si="69"/>
        <v>0</v>
      </c>
      <c r="H154" s="25"/>
      <c r="I154" s="25"/>
      <c r="J154" s="26"/>
      <c r="K154" s="25"/>
      <c r="L154" s="25"/>
      <c r="M154" s="25"/>
      <c r="N154" s="16"/>
      <c r="O154" s="16"/>
      <c r="P154" s="16"/>
      <c r="Q154" s="15"/>
      <c r="R154" s="16"/>
      <c r="S154" s="16"/>
      <c r="T154" s="16"/>
      <c r="U154" s="15"/>
      <c r="V154" s="15"/>
      <c r="W154" s="15"/>
      <c r="X154" s="15"/>
      <c r="Y154" s="15"/>
      <c r="Z154" s="15"/>
      <c r="AA154" s="15"/>
      <c r="AE154" s="33"/>
      <c r="AF154" s="33"/>
    </row>
    <row r="155" spans="1:32" x14ac:dyDescent="0.2">
      <c r="A155" s="28"/>
      <c r="B155" s="25"/>
      <c r="C155" s="15">
        <v>178.53378998660878</v>
      </c>
      <c r="D155" s="16">
        <f t="shared" ref="D155:D170" si="70">C155+B155</f>
        <v>178.53378998660878</v>
      </c>
      <c r="E155" s="16"/>
      <c r="F155" s="16"/>
      <c r="G155" s="15">
        <f t="shared" ref="G155:G170" si="71">(F155-E155)</f>
        <v>0</v>
      </c>
      <c r="H155" s="25"/>
      <c r="I155" s="25"/>
      <c r="J155" s="26"/>
      <c r="K155" s="25"/>
      <c r="L155" s="25"/>
      <c r="M155" s="25"/>
      <c r="N155" s="16"/>
      <c r="O155" s="16"/>
      <c r="P155" s="16"/>
      <c r="Q155" s="15"/>
      <c r="R155" s="16"/>
      <c r="S155" s="16"/>
      <c r="T155" s="16"/>
      <c r="U155" s="15"/>
      <c r="V155" s="15"/>
      <c r="W155" s="15"/>
      <c r="X155" s="15"/>
      <c r="Y155" s="15"/>
      <c r="Z155" s="15"/>
      <c r="AA155" s="15"/>
      <c r="AE155" s="33"/>
      <c r="AF155" s="33"/>
    </row>
    <row r="156" spans="1:32" x14ac:dyDescent="0.2">
      <c r="A156" s="28"/>
      <c r="B156" s="25"/>
      <c r="C156" s="15">
        <v>297.08068753517216</v>
      </c>
      <c r="D156" s="16">
        <f t="shared" si="70"/>
        <v>297.08068753517216</v>
      </c>
      <c r="E156" s="16"/>
      <c r="F156" s="16"/>
      <c r="G156" s="15">
        <f t="shared" si="71"/>
        <v>0</v>
      </c>
      <c r="H156" s="25"/>
      <c r="I156" s="25"/>
      <c r="J156" s="26"/>
      <c r="K156" s="25"/>
      <c r="L156" s="25"/>
      <c r="M156" s="25"/>
      <c r="N156" s="16"/>
      <c r="O156" s="16"/>
      <c r="P156" s="16"/>
      <c r="Q156" s="15"/>
      <c r="R156" s="16"/>
      <c r="S156" s="16"/>
      <c r="T156" s="16"/>
      <c r="U156" s="15"/>
      <c r="V156" s="15"/>
      <c r="W156" s="15"/>
      <c r="X156" s="15"/>
      <c r="Y156" s="15"/>
      <c r="Z156" s="15"/>
      <c r="AA156" s="15"/>
      <c r="AE156" s="33"/>
      <c r="AF156" s="33"/>
    </row>
    <row r="157" spans="1:32" x14ac:dyDescent="0.2">
      <c r="A157" s="28"/>
      <c r="B157" s="25"/>
      <c r="C157" s="15">
        <v>-72.524956554197701</v>
      </c>
      <c r="D157" s="16">
        <f t="shared" si="70"/>
        <v>-72.524956554197701</v>
      </c>
      <c r="E157" s="16"/>
      <c r="F157" s="16"/>
      <c r="G157" s="15">
        <f t="shared" si="71"/>
        <v>0</v>
      </c>
      <c r="H157" s="25"/>
      <c r="I157" s="25"/>
      <c r="J157" s="26"/>
      <c r="K157" s="25"/>
      <c r="L157" s="25"/>
      <c r="M157" s="25"/>
      <c r="N157" s="16"/>
      <c r="O157" s="16"/>
      <c r="P157" s="16"/>
      <c r="Q157" s="15"/>
      <c r="R157" s="16"/>
      <c r="S157" s="16"/>
      <c r="T157" s="16"/>
      <c r="U157" s="15"/>
      <c r="V157" s="15"/>
      <c r="W157" s="15"/>
      <c r="X157" s="15"/>
      <c r="Y157" s="15"/>
      <c r="Z157" s="15"/>
      <c r="AA157" s="15"/>
      <c r="AE157" s="33"/>
      <c r="AF157" s="33"/>
    </row>
    <row r="158" spans="1:32" x14ac:dyDescent="0.2">
      <c r="A158" s="28"/>
      <c r="B158" s="25"/>
      <c r="C158" s="15">
        <v>-29.370880769314514</v>
      </c>
      <c r="D158" s="16">
        <f t="shared" si="70"/>
        <v>-29.370880769314514</v>
      </c>
      <c r="E158" s="16"/>
      <c r="F158" s="16"/>
      <c r="G158" s="15">
        <f t="shared" si="71"/>
        <v>0</v>
      </c>
      <c r="H158" s="25"/>
      <c r="I158" s="25"/>
      <c r="J158" s="26"/>
      <c r="K158" s="25"/>
      <c r="L158" s="25"/>
      <c r="M158" s="25"/>
      <c r="N158" s="16"/>
      <c r="O158" s="16"/>
      <c r="P158" s="16"/>
      <c r="Q158" s="15"/>
      <c r="R158" s="16"/>
      <c r="S158" s="16"/>
      <c r="T158" s="16"/>
      <c r="U158" s="15"/>
      <c r="V158" s="15"/>
      <c r="W158" s="15"/>
      <c r="X158" s="15"/>
      <c r="Y158" s="15"/>
      <c r="Z158" s="15"/>
      <c r="AA158" s="15"/>
      <c r="AE158" s="33"/>
      <c r="AF158" s="33"/>
    </row>
    <row r="159" spans="1:32" x14ac:dyDescent="0.2">
      <c r="A159" s="28"/>
      <c r="B159" s="25"/>
      <c r="C159" s="15">
        <v>-9.0794738832226329</v>
      </c>
      <c r="D159" s="16">
        <f t="shared" si="70"/>
        <v>-9.0794738832226329</v>
      </c>
      <c r="E159" s="16"/>
      <c r="F159" s="16"/>
      <c r="G159" s="15">
        <f t="shared" si="71"/>
        <v>0</v>
      </c>
      <c r="H159" s="25"/>
      <c r="I159" s="25"/>
      <c r="J159" s="26"/>
      <c r="K159" s="25"/>
      <c r="L159" s="25"/>
      <c r="M159" s="25"/>
      <c r="N159" s="16"/>
      <c r="O159" s="16"/>
      <c r="P159" s="16"/>
      <c r="Q159" s="15"/>
      <c r="R159" s="16"/>
      <c r="S159" s="16"/>
      <c r="T159" s="16"/>
      <c r="U159" s="15"/>
      <c r="V159" s="15"/>
      <c r="W159" s="15"/>
      <c r="X159" s="15"/>
      <c r="Y159" s="15"/>
      <c r="Z159" s="15"/>
      <c r="AA159" s="15"/>
      <c r="AE159" s="33"/>
      <c r="AF159" s="33"/>
    </row>
    <row r="160" spans="1:32" x14ac:dyDescent="0.2">
      <c r="A160" s="28"/>
      <c r="B160" s="25"/>
      <c r="C160" s="15">
        <v>-119.44664898305018</v>
      </c>
      <c r="D160" s="16">
        <f t="shared" si="70"/>
        <v>-119.44664898305018</v>
      </c>
      <c r="E160" s="16"/>
      <c r="F160" s="16"/>
      <c r="G160" s="15">
        <f t="shared" si="71"/>
        <v>0</v>
      </c>
      <c r="H160" s="25"/>
      <c r="I160" s="25"/>
      <c r="J160" s="26"/>
      <c r="K160" s="25"/>
      <c r="L160" s="25"/>
      <c r="M160" s="25"/>
      <c r="N160" s="16"/>
      <c r="O160" s="16"/>
      <c r="P160" s="16"/>
      <c r="Q160" s="15"/>
      <c r="R160" s="16"/>
      <c r="S160" s="16"/>
      <c r="T160" s="16"/>
      <c r="U160" s="15"/>
      <c r="V160" s="15"/>
      <c r="W160" s="15"/>
      <c r="X160" s="15"/>
      <c r="Y160" s="15"/>
      <c r="Z160" s="15"/>
      <c r="AA160" s="15"/>
      <c r="AE160" s="33"/>
      <c r="AF160" s="33"/>
    </row>
    <row r="161" spans="1:32" x14ac:dyDescent="0.2">
      <c r="A161" s="28"/>
      <c r="B161" s="25"/>
      <c r="C161" s="15">
        <v>121.0297955003515</v>
      </c>
      <c r="D161" s="16">
        <f t="shared" si="70"/>
        <v>121.0297955003515</v>
      </c>
      <c r="E161" s="16"/>
      <c r="F161" s="16"/>
      <c r="G161" s="15">
        <f t="shared" si="71"/>
        <v>0</v>
      </c>
      <c r="H161" s="25"/>
      <c r="I161" s="25"/>
      <c r="J161" s="26"/>
      <c r="K161" s="25"/>
      <c r="L161" s="25"/>
      <c r="M161" s="25"/>
      <c r="N161" s="16"/>
      <c r="O161" s="16"/>
      <c r="P161" s="16"/>
      <c r="Q161" s="15"/>
      <c r="R161" s="16"/>
      <c r="S161" s="16"/>
      <c r="T161" s="16"/>
      <c r="U161" s="15"/>
      <c r="V161" s="15"/>
      <c r="W161" s="15"/>
      <c r="X161" s="15"/>
      <c r="Y161" s="15"/>
      <c r="Z161" s="15"/>
      <c r="AA161" s="15"/>
      <c r="AE161" s="33"/>
      <c r="AF161" s="33"/>
    </row>
    <row r="162" spans="1:32" x14ac:dyDescent="0.2">
      <c r="A162" s="28"/>
      <c r="B162" s="25"/>
      <c r="C162" s="15">
        <v>-10.299030141287076</v>
      </c>
      <c r="D162" s="16">
        <f t="shared" si="70"/>
        <v>-10.299030141287076</v>
      </c>
      <c r="E162" s="16"/>
      <c r="F162" s="16"/>
      <c r="G162" s="15">
        <f t="shared" si="71"/>
        <v>0</v>
      </c>
      <c r="H162" s="25"/>
      <c r="I162" s="25"/>
      <c r="J162" s="26"/>
      <c r="K162" s="25"/>
      <c r="L162" s="25"/>
      <c r="M162" s="25"/>
      <c r="N162" s="16"/>
      <c r="O162" s="16"/>
      <c r="P162" s="16"/>
      <c r="Q162" s="15"/>
      <c r="R162" s="16"/>
      <c r="S162" s="16"/>
      <c r="T162" s="16"/>
      <c r="U162" s="15"/>
      <c r="V162" s="15"/>
      <c r="W162" s="15"/>
      <c r="X162" s="15"/>
      <c r="Y162" s="15"/>
      <c r="Z162" s="15"/>
      <c r="AA162" s="15"/>
      <c r="AE162" s="33"/>
      <c r="AF162" s="33"/>
    </row>
    <row r="163" spans="1:32" x14ac:dyDescent="0.2">
      <c r="A163" s="28"/>
      <c r="B163" s="25"/>
      <c r="C163" s="15">
        <v>85.583418087010614</v>
      </c>
      <c r="D163" s="16">
        <f t="shared" si="70"/>
        <v>85.583418087010614</v>
      </c>
      <c r="E163" s="16"/>
      <c r="F163" s="16"/>
      <c r="G163" s="15">
        <f t="shared" si="71"/>
        <v>0</v>
      </c>
      <c r="H163" s="25"/>
      <c r="I163" s="25"/>
      <c r="J163" s="26"/>
      <c r="K163" s="25"/>
      <c r="L163" s="25"/>
      <c r="M163" s="25"/>
      <c r="N163" s="16"/>
      <c r="O163" s="16"/>
      <c r="P163" s="16"/>
      <c r="Q163" s="15"/>
      <c r="R163" s="16"/>
      <c r="S163" s="16"/>
      <c r="T163" s="16"/>
      <c r="U163" s="15"/>
      <c r="V163" s="15"/>
      <c r="W163" s="15"/>
      <c r="X163" s="15"/>
      <c r="Y163" s="15"/>
      <c r="Z163" s="15"/>
      <c r="AA163" s="15"/>
      <c r="AE163" s="33"/>
      <c r="AF163" s="33"/>
    </row>
    <row r="164" spans="1:32" x14ac:dyDescent="0.2">
      <c r="A164" s="28"/>
      <c r="B164" s="25"/>
      <c r="C164" s="15">
        <v>158.39260147963614</v>
      </c>
      <c r="D164" s="16">
        <f t="shared" si="70"/>
        <v>158.39260147963614</v>
      </c>
      <c r="E164" s="16"/>
      <c r="F164" s="16"/>
      <c r="G164" s="15">
        <f t="shared" si="71"/>
        <v>0</v>
      </c>
      <c r="H164" s="25"/>
      <c r="I164" s="25"/>
      <c r="J164" s="26"/>
      <c r="K164" s="25"/>
      <c r="L164" s="25"/>
      <c r="M164" s="25"/>
      <c r="N164" s="16"/>
      <c r="O164" s="16"/>
      <c r="P164" s="16"/>
      <c r="Q164" s="15"/>
      <c r="R164" s="16"/>
      <c r="S164" s="16"/>
      <c r="T164" s="16"/>
      <c r="U164" s="15"/>
      <c r="V164" s="15"/>
      <c r="W164" s="15"/>
      <c r="X164" s="15"/>
      <c r="Y164" s="15"/>
      <c r="Z164" s="15"/>
      <c r="AA164" s="15"/>
      <c r="AE164" s="33"/>
      <c r="AF164" s="33"/>
    </row>
    <row r="165" spans="1:32" x14ac:dyDescent="0.2">
      <c r="A165" s="28"/>
      <c r="B165" s="25"/>
      <c r="C165" s="15">
        <v>131.92972992385577</v>
      </c>
      <c r="D165" s="16">
        <f t="shared" si="70"/>
        <v>131.92972992385577</v>
      </c>
      <c r="E165" s="16"/>
      <c r="F165" s="16"/>
      <c r="G165" s="15">
        <f t="shared" si="71"/>
        <v>0</v>
      </c>
      <c r="H165" s="25"/>
      <c r="I165" s="25"/>
      <c r="J165" s="26"/>
      <c r="K165" s="25"/>
      <c r="L165" s="25"/>
      <c r="M165" s="25"/>
      <c r="N165" s="16"/>
      <c r="O165" s="16"/>
      <c r="P165" s="16"/>
      <c r="Q165" s="15"/>
      <c r="R165" s="16"/>
      <c r="S165" s="16"/>
      <c r="T165" s="16"/>
      <c r="U165" s="15"/>
      <c r="V165" s="15"/>
      <c r="W165" s="15"/>
      <c r="X165" s="15"/>
      <c r="Y165" s="15"/>
      <c r="Z165" s="15"/>
      <c r="AA165" s="15"/>
      <c r="AE165" s="33"/>
      <c r="AF165" s="33"/>
    </row>
    <row r="166" spans="1:32" x14ac:dyDescent="0.2">
      <c r="A166" s="28"/>
      <c r="B166" s="25"/>
      <c r="C166" s="15">
        <v>-170.40608595261651</v>
      </c>
      <c r="D166" s="16">
        <f t="shared" si="70"/>
        <v>-170.40608595261651</v>
      </c>
      <c r="E166" s="16"/>
      <c r="F166" s="16"/>
      <c r="G166" s="15">
        <f t="shared" si="71"/>
        <v>0</v>
      </c>
      <c r="H166" s="25"/>
      <c r="I166" s="25"/>
      <c r="J166" s="26"/>
      <c r="K166" s="25"/>
      <c r="L166" s="25"/>
      <c r="M166" s="25"/>
      <c r="N166" s="16"/>
      <c r="O166" s="16"/>
      <c r="P166" s="16"/>
      <c r="Q166" s="15"/>
      <c r="R166" s="16"/>
      <c r="S166" s="16"/>
      <c r="T166" s="16"/>
      <c r="U166" s="15"/>
      <c r="V166" s="15"/>
      <c r="W166" s="15"/>
      <c r="X166" s="15"/>
      <c r="Y166" s="15"/>
      <c r="Z166" s="15"/>
      <c r="AA166" s="15"/>
      <c r="AE166" s="33"/>
      <c r="AF166" s="33"/>
    </row>
    <row r="167" spans="1:32" x14ac:dyDescent="0.2">
      <c r="A167" s="28"/>
      <c r="B167" s="25"/>
      <c r="C167" s="15">
        <v>-12.21965420898367</v>
      </c>
      <c r="D167" s="16">
        <f t="shared" si="70"/>
        <v>-12.21965420898367</v>
      </c>
      <c r="E167" s="16"/>
      <c r="F167" s="16"/>
      <c r="G167" s="15">
        <f t="shared" si="71"/>
        <v>0</v>
      </c>
      <c r="H167" s="25"/>
      <c r="I167" s="25"/>
      <c r="J167" s="26"/>
      <c r="K167" s="25"/>
      <c r="L167" s="25"/>
      <c r="M167" s="25"/>
      <c r="N167" s="16"/>
      <c r="O167" s="16"/>
      <c r="P167" s="16"/>
      <c r="Q167" s="15"/>
      <c r="R167" s="16"/>
      <c r="S167" s="16"/>
      <c r="T167" s="16"/>
      <c r="U167" s="15"/>
      <c r="V167" s="15"/>
      <c r="W167" s="15"/>
      <c r="X167" s="15"/>
      <c r="Y167" s="15"/>
      <c r="Z167" s="15"/>
      <c r="AA167" s="15"/>
      <c r="AE167" s="33"/>
      <c r="AF167" s="33"/>
    </row>
    <row r="168" spans="1:32" x14ac:dyDescent="0.2">
      <c r="A168" s="28"/>
      <c r="B168" s="25"/>
      <c r="C168" s="15">
        <v>19.343082267159197</v>
      </c>
      <c r="D168" s="16">
        <f t="shared" si="70"/>
        <v>19.343082267159197</v>
      </c>
      <c r="E168" s="16"/>
      <c r="F168" s="16"/>
      <c r="G168" s="15">
        <f t="shared" si="71"/>
        <v>0</v>
      </c>
      <c r="H168" s="25"/>
      <c r="I168" s="25"/>
      <c r="J168" s="26"/>
      <c r="K168" s="25"/>
      <c r="L168" s="25"/>
      <c r="M168" s="25"/>
      <c r="N168" s="16"/>
      <c r="O168" s="16"/>
      <c r="P168" s="16"/>
      <c r="Q168" s="15"/>
      <c r="R168" s="16"/>
      <c r="S168" s="16"/>
      <c r="T168" s="16"/>
      <c r="U168" s="15"/>
      <c r="V168" s="15"/>
      <c r="W168" s="15"/>
      <c r="X168" s="15"/>
      <c r="Y168" s="15"/>
      <c r="Z168" s="15"/>
      <c r="AA168" s="15"/>
      <c r="AE168" s="33"/>
      <c r="AF168" s="33"/>
    </row>
    <row r="169" spans="1:32" x14ac:dyDescent="0.2">
      <c r="A169" s="28"/>
      <c r="B169" s="25"/>
      <c r="C169" s="15">
        <v>-22.148529423594866</v>
      </c>
      <c r="D169" s="16">
        <f t="shared" si="70"/>
        <v>-22.148529423594866</v>
      </c>
      <c r="E169" s="16"/>
      <c r="F169" s="16"/>
      <c r="G169" s="15">
        <f t="shared" si="71"/>
        <v>0</v>
      </c>
      <c r="H169" s="25"/>
      <c r="I169" s="25"/>
      <c r="J169" s="26"/>
      <c r="K169" s="25"/>
      <c r="L169" s="25"/>
      <c r="M169" s="25"/>
      <c r="N169" s="16"/>
      <c r="O169" s="16"/>
      <c r="P169" s="16"/>
      <c r="Q169" s="15"/>
      <c r="R169" s="16"/>
      <c r="S169" s="16"/>
      <c r="T169" s="16"/>
      <c r="U169" s="15"/>
      <c r="V169" s="15"/>
      <c r="W169" s="15"/>
      <c r="X169" s="15"/>
      <c r="Y169" s="15"/>
      <c r="Z169" s="15"/>
      <c r="AA169" s="15"/>
      <c r="AE169" s="33"/>
      <c r="AF169" s="33"/>
    </row>
    <row r="170" spans="1:32" x14ac:dyDescent="0.2">
      <c r="A170" s="28"/>
      <c r="B170" s="25"/>
      <c r="C170" s="15">
        <v>135.7483035325566</v>
      </c>
      <c r="D170" s="16">
        <f t="shared" si="70"/>
        <v>135.7483035325566</v>
      </c>
      <c r="E170" s="16"/>
      <c r="F170" s="16"/>
      <c r="G170" s="15">
        <f t="shared" si="71"/>
        <v>0</v>
      </c>
      <c r="H170" s="25"/>
      <c r="I170" s="25"/>
      <c r="J170" s="26"/>
      <c r="K170" s="25"/>
      <c r="L170" s="25"/>
      <c r="M170" s="25"/>
      <c r="N170" s="16"/>
      <c r="O170" s="16"/>
      <c r="P170" s="16"/>
      <c r="Q170" s="15"/>
      <c r="R170" s="16"/>
      <c r="S170" s="16"/>
      <c r="T170" s="16"/>
      <c r="U170" s="15"/>
      <c r="V170" s="15"/>
      <c r="W170" s="15"/>
      <c r="X170" s="15"/>
      <c r="Y170" s="15"/>
      <c r="Z170" s="15"/>
      <c r="AA170" s="15"/>
      <c r="AE170" s="33"/>
      <c r="AF170" s="33"/>
    </row>
    <row r="171" spans="1:32" x14ac:dyDescent="0.2">
      <c r="A171" s="28"/>
      <c r="B171" s="25"/>
      <c r="C171" s="15">
        <v>294.44576318701581</v>
      </c>
      <c r="D171" s="16">
        <f t="shared" ref="D171:D186" si="72">C171+B171</f>
        <v>294.44576318701581</v>
      </c>
      <c r="E171" s="16"/>
      <c r="F171" s="16"/>
      <c r="G171" s="15">
        <f t="shared" ref="G171:G186" si="73">(F171-E171)</f>
        <v>0</v>
      </c>
      <c r="H171" s="25"/>
      <c r="I171" s="25"/>
      <c r="J171" s="26"/>
      <c r="K171" s="25"/>
      <c r="L171" s="25"/>
      <c r="M171" s="25"/>
      <c r="N171" s="16"/>
      <c r="O171" s="16"/>
      <c r="P171" s="16"/>
      <c r="Q171" s="15"/>
      <c r="R171" s="16"/>
      <c r="S171" s="16"/>
      <c r="T171" s="16"/>
      <c r="U171" s="15"/>
      <c r="V171" s="15"/>
      <c r="W171" s="15"/>
      <c r="X171" s="15"/>
      <c r="Y171" s="15"/>
      <c r="Z171" s="15"/>
      <c r="AA171" s="15"/>
      <c r="AE171" s="33"/>
      <c r="AF171" s="33"/>
    </row>
    <row r="172" spans="1:32" x14ac:dyDescent="0.2">
      <c r="A172" s="28"/>
      <c r="B172" s="25"/>
      <c r="C172" s="15">
        <v>331.87422864072209</v>
      </c>
      <c r="D172" s="16">
        <f t="shared" si="72"/>
        <v>331.87422864072209</v>
      </c>
      <c r="E172" s="16"/>
      <c r="F172" s="16"/>
      <c r="G172" s="15">
        <f t="shared" si="73"/>
        <v>0</v>
      </c>
      <c r="H172" s="25"/>
      <c r="I172" s="25"/>
      <c r="J172" s="26"/>
      <c r="K172" s="25"/>
      <c r="L172" s="25"/>
      <c r="M172" s="25"/>
      <c r="N172" s="16"/>
      <c r="O172" s="16"/>
      <c r="P172" s="16"/>
      <c r="Q172" s="15"/>
      <c r="R172" s="16"/>
      <c r="S172" s="16"/>
      <c r="T172" s="16"/>
      <c r="U172" s="15"/>
      <c r="V172" s="15"/>
      <c r="W172" s="15"/>
      <c r="X172" s="15"/>
      <c r="Y172" s="15"/>
      <c r="Z172" s="15"/>
      <c r="AA172" s="15"/>
      <c r="AE172" s="33"/>
      <c r="AF172" s="33"/>
    </row>
    <row r="173" spans="1:32" x14ac:dyDescent="0.2">
      <c r="A173" s="28"/>
      <c r="B173" s="25"/>
      <c r="C173" s="15">
        <v>-259.84102115407234</v>
      </c>
      <c r="D173" s="16">
        <f t="shared" si="72"/>
        <v>-259.84102115407234</v>
      </c>
      <c r="E173" s="16"/>
      <c r="F173" s="16"/>
      <c r="G173" s="15">
        <f t="shared" si="73"/>
        <v>0</v>
      </c>
      <c r="H173" s="25"/>
      <c r="I173" s="25"/>
      <c r="J173" s="26"/>
      <c r="K173" s="25"/>
      <c r="L173" s="25"/>
      <c r="M173" s="25"/>
      <c r="N173" s="16"/>
      <c r="O173" s="16"/>
      <c r="P173" s="16"/>
      <c r="Q173" s="15"/>
      <c r="R173" s="16"/>
      <c r="S173" s="16"/>
      <c r="T173" s="16"/>
      <c r="U173" s="15"/>
      <c r="V173" s="15"/>
      <c r="W173" s="15"/>
      <c r="X173" s="15"/>
      <c r="Y173" s="15"/>
      <c r="Z173" s="15"/>
      <c r="AA173" s="15"/>
      <c r="AE173" s="33"/>
      <c r="AF173" s="33"/>
    </row>
    <row r="174" spans="1:32" x14ac:dyDescent="0.2">
      <c r="A174" s="28"/>
      <c r="B174" s="25"/>
      <c r="C174" s="15">
        <v>-110.5985062380968</v>
      </c>
      <c r="D174" s="16">
        <f t="shared" si="72"/>
        <v>-110.5985062380968</v>
      </c>
      <c r="E174" s="16"/>
      <c r="F174" s="16"/>
      <c r="G174" s="15">
        <f t="shared" si="73"/>
        <v>0</v>
      </c>
      <c r="H174" s="25"/>
      <c r="I174" s="25"/>
      <c r="J174" s="26"/>
      <c r="K174" s="25"/>
      <c r="L174" s="25"/>
      <c r="M174" s="25"/>
      <c r="N174" s="16"/>
      <c r="O174" s="16"/>
      <c r="P174" s="16"/>
      <c r="Q174" s="15"/>
      <c r="R174" s="16"/>
      <c r="S174" s="16"/>
      <c r="T174" s="16"/>
      <c r="U174" s="15"/>
      <c r="V174" s="15"/>
      <c r="W174" s="15"/>
      <c r="X174" s="15"/>
      <c r="Y174" s="15"/>
      <c r="Z174" s="15"/>
      <c r="AA174" s="15"/>
      <c r="AE174" s="33"/>
      <c r="AF174" s="33"/>
    </row>
    <row r="175" spans="1:32" x14ac:dyDescent="0.2">
      <c r="A175" s="28"/>
      <c r="B175" s="25"/>
      <c r="C175" s="15">
        <v>-129.55170439731981</v>
      </c>
      <c r="D175" s="16">
        <f t="shared" si="72"/>
        <v>-129.55170439731981</v>
      </c>
      <c r="E175" s="16"/>
      <c r="F175" s="16"/>
      <c r="G175" s="15">
        <f t="shared" si="73"/>
        <v>0</v>
      </c>
      <c r="H175" s="25"/>
      <c r="I175" s="25"/>
      <c r="J175" s="26"/>
      <c r="K175" s="25"/>
      <c r="L175" s="25"/>
      <c r="M175" s="25"/>
      <c r="N175" s="16"/>
      <c r="O175" s="16"/>
      <c r="P175" s="16"/>
      <c r="Q175" s="15"/>
      <c r="R175" s="16"/>
      <c r="S175" s="16"/>
      <c r="T175" s="16"/>
      <c r="U175" s="15"/>
      <c r="V175" s="15"/>
      <c r="W175" s="15"/>
      <c r="X175" s="15"/>
      <c r="Y175" s="15"/>
      <c r="Z175" s="15"/>
      <c r="AA175" s="15"/>
      <c r="AE175" s="33"/>
      <c r="AF175" s="33"/>
    </row>
    <row r="176" spans="1:32" x14ac:dyDescent="0.2">
      <c r="A176" s="28"/>
      <c r="B176" s="25"/>
      <c r="C176" s="15">
        <v>-32.608692160541679</v>
      </c>
      <c r="D176" s="16">
        <f t="shared" si="72"/>
        <v>-32.608692160541679</v>
      </c>
      <c r="E176" s="16"/>
      <c r="F176" s="16"/>
      <c r="G176" s="15">
        <f t="shared" si="73"/>
        <v>0</v>
      </c>
      <c r="H176" s="25"/>
      <c r="I176" s="25"/>
      <c r="J176" s="26"/>
      <c r="K176" s="25"/>
      <c r="L176" s="25"/>
      <c r="M176" s="25"/>
      <c r="N176" s="16"/>
      <c r="O176" s="16"/>
      <c r="P176" s="16"/>
      <c r="Q176" s="15"/>
      <c r="R176" s="16"/>
      <c r="S176" s="16"/>
      <c r="T176" s="16"/>
      <c r="U176" s="15"/>
      <c r="V176" s="15"/>
      <c r="W176" s="15"/>
      <c r="X176" s="15"/>
      <c r="Y176" s="15"/>
      <c r="Z176" s="15"/>
      <c r="AA176" s="15"/>
      <c r="AE176" s="33"/>
      <c r="AF176" s="33"/>
    </row>
    <row r="177" spans="1:32" x14ac:dyDescent="0.2">
      <c r="A177" s="28"/>
      <c r="B177" s="25"/>
      <c r="C177" s="15">
        <v>-57.328691146424539</v>
      </c>
      <c r="D177" s="16">
        <f t="shared" si="72"/>
        <v>-57.328691146424539</v>
      </c>
      <c r="E177" s="16"/>
      <c r="F177" s="16"/>
      <c r="G177" s="15">
        <f t="shared" si="73"/>
        <v>0</v>
      </c>
      <c r="H177" s="25"/>
      <c r="I177" s="25"/>
      <c r="J177" s="26"/>
      <c r="K177" s="25"/>
      <c r="L177" s="25"/>
      <c r="M177" s="25"/>
      <c r="N177" s="16"/>
      <c r="O177" s="16"/>
      <c r="P177" s="16"/>
      <c r="Q177" s="15"/>
      <c r="R177" s="16"/>
      <c r="S177" s="16"/>
      <c r="T177" s="16"/>
      <c r="U177" s="15"/>
      <c r="V177" s="15"/>
      <c r="W177" s="15"/>
      <c r="X177" s="15"/>
      <c r="Y177" s="15"/>
      <c r="Z177" s="15"/>
      <c r="AA177" s="15"/>
      <c r="AE177" s="33"/>
      <c r="AF177" s="33"/>
    </row>
    <row r="178" spans="1:32" x14ac:dyDescent="0.2">
      <c r="A178" s="28"/>
      <c r="B178" s="25"/>
      <c r="C178" s="15">
        <v>107.84229207248481</v>
      </c>
      <c r="D178" s="16">
        <f t="shared" si="72"/>
        <v>107.84229207248481</v>
      </c>
      <c r="E178" s="16"/>
      <c r="F178" s="16"/>
      <c r="G178" s="15">
        <f t="shared" si="73"/>
        <v>0</v>
      </c>
      <c r="H178" s="25"/>
      <c r="I178" s="25"/>
      <c r="J178" s="26"/>
      <c r="K178" s="25"/>
      <c r="L178" s="25"/>
      <c r="M178" s="25"/>
      <c r="N178" s="16"/>
      <c r="O178" s="16"/>
      <c r="P178" s="16"/>
      <c r="Q178" s="15"/>
      <c r="R178" s="16"/>
      <c r="S178" s="16"/>
      <c r="T178" s="16"/>
      <c r="U178" s="15"/>
      <c r="V178" s="15"/>
      <c r="W178" s="15"/>
      <c r="X178" s="15"/>
      <c r="Y178" s="15"/>
      <c r="Z178" s="15"/>
      <c r="AA178" s="15"/>
      <c r="AE178" s="33"/>
      <c r="AF178" s="33"/>
    </row>
    <row r="179" spans="1:32" x14ac:dyDescent="0.2">
      <c r="A179" s="28"/>
      <c r="B179" s="25"/>
      <c r="C179" s="15">
        <v>217.10713671529186</v>
      </c>
      <c r="D179" s="16">
        <f t="shared" si="72"/>
        <v>217.10713671529186</v>
      </c>
      <c r="E179" s="16"/>
      <c r="F179" s="16"/>
      <c r="G179" s="15">
        <f t="shared" si="73"/>
        <v>0</v>
      </c>
      <c r="H179" s="25"/>
      <c r="I179" s="25"/>
      <c r="J179" s="26"/>
      <c r="K179" s="25"/>
      <c r="L179" s="25"/>
      <c r="M179" s="25"/>
      <c r="N179" s="16"/>
      <c r="O179" s="16"/>
      <c r="P179" s="16"/>
      <c r="Q179" s="15"/>
      <c r="R179" s="16"/>
      <c r="S179" s="16"/>
      <c r="T179" s="16"/>
      <c r="U179" s="15"/>
      <c r="V179" s="15"/>
      <c r="W179" s="15"/>
      <c r="X179" s="15"/>
      <c r="Y179" s="15"/>
      <c r="Z179" s="15"/>
      <c r="AA179" s="15"/>
      <c r="AE179" s="33"/>
      <c r="AF179" s="33"/>
    </row>
    <row r="180" spans="1:32" x14ac:dyDescent="0.2">
      <c r="A180" s="28"/>
      <c r="B180" s="25"/>
      <c r="C180" s="15">
        <v>-148.72729994250614</v>
      </c>
      <c r="D180" s="16">
        <f t="shared" si="72"/>
        <v>-148.72729994250614</v>
      </c>
      <c r="E180" s="16"/>
      <c r="F180" s="16"/>
      <c r="G180" s="15">
        <f t="shared" si="73"/>
        <v>0</v>
      </c>
      <c r="H180" s="25"/>
      <c r="I180" s="25"/>
      <c r="J180" s="26"/>
      <c r="K180" s="25"/>
      <c r="L180" s="25"/>
      <c r="M180" s="25"/>
      <c r="N180" s="16"/>
      <c r="O180" s="16"/>
      <c r="P180" s="16"/>
      <c r="Q180" s="15"/>
      <c r="R180" s="16"/>
      <c r="S180" s="16"/>
      <c r="T180" s="16"/>
      <c r="U180" s="15"/>
      <c r="V180" s="15"/>
      <c r="W180" s="15"/>
      <c r="X180" s="15"/>
      <c r="Y180" s="15"/>
      <c r="Z180" s="15"/>
      <c r="AA180" s="15"/>
      <c r="AE180" s="33"/>
      <c r="AF180" s="33"/>
    </row>
    <row r="181" spans="1:32" x14ac:dyDescent="0.2">
      <c r="A181" s="28"/>
      <c r="B181" s="25"/>
      <c r="C181" s="15">
        <v>-117.85372455115839</v>
      </c>
      <c r="D181" s="16">
        <f t="shared" si="72"/>
        <v>-117.85372455115839</v>
      </c>
      <c r="E181" s="16"/>
      <c r="F181" s="16"/>
      <c r="G181" s="15">
        <f t="shared" si="73"/>
        <v>0</v>
      </c>
      <c r="H181" s="25"/>
      <c r="I181" s="25"/>
      <c r="J181" s="26"/>
      <c r="K181" s="25"/>
      <c r="L181" s="25"/>
      <c r="M181" s="25"/>
      <c r="N181" s="16"/>
      <c r="O181" s="16"/>
      <c r="P181" s="16"/>
      <c r="Q181" s="15"/>
      <c r="R181" s="16"/>
      <c r="S181" s="16"/>
      <c r="T181" s="16"/>
      <c r="U181" s="15"/>
      <c r="V181" s="15"/>
      <c r="W181" s="15"/>
      <c r="X181" s="15"/>
      <c r="Y181" s="15"/>
      <c r="Z181" s="15"/>
      <c r="AA181" s="15"/>
      <c r="AE181" s="33"/>
      <c r="AF181" s="33"/>
    </row>
    <row r="182" spans="1:32" x14ac:dyDescent="0.2">
      <c r="A182" s="28"/>
      <c r="B182" s="25"/>
      <c r="C182" s="15">
        <v>-169.38984738055314</v>
      </c>
      <c r="D182" s="16">
        <f t="shared" si="72"/>
        <v>-169.38984738055314</v>
      </c>
      <c r="E182" s="16"/>
      <c r="F182" s="16"/>
      <c r="G182" s="15">
        <f t="shared" si="73"/>
        <v>0</v>
      </c>
      <c r="H182" s="25"/>
      <c r="I182" s="25"/>
      <c r="J182" s="26"/>
      <c r="K182" s="25"/>
      <c r="L182" s="25"/>
      <c r="M182" s="25"/>
      <c r="N182" s="16"/>
      <c r="O182" s="16"/>
      <c r="P182" s="16"/>
      <c r="Q182" s="15"/>
      <c r="R182" s="16"/>
      <c r="S182" s="16"/>
      <c r="T182" s="16"/>
      <c r="U182" s="15"/>
      <c r="V182" s="15"/>
      <c r="W182" s="15"/>
      <c r="X182" s="15"/>
      <c r="Y182" s="15"/>
      <c r="Z182" s="15"/>
      <c r="AA182" s="15"/>
      <c r="AE182" s="33"/>
      <c r="AF182" s="33"/>
    </row>
    <row r="183" spans="1:32" x14ac:dyDescent="0.2">
      <c r="A183" s="28"/>
      <c r="B183" s="25"/>
      <c r="C183" s="15">
        <v>9.8680391666308189</v>
      </c>
      <c r="D183" s="16">
        <f t="shared" si="72"/>
        <v>9.8680391666308189</v>
      </c>
      <c r="E183" s="16"/>
      <c r="F183" s="16"/>
      <c r="G183" s="15">
        <f t="shared" si="73"/>
        <v>0</v>
      </c>
      <c r="H183" s="25"/>
      <c r="I183" s="25"/>
      <c r="J183" s="26"/>
      <c r="K183" s="25"/>
      <c r="L183" s="25"/>
      <c r="M183" s="25"/>
      <c r="N183" s="16"/>
      <c r="O183" s="16"/>
      <c r="P183" s="16"/>
      <c r="Q183" s="15"/>
      <c r="R183" s="16"/>
      <c r="S183" s="16"/>
      <c r="T183" s="16"/>
      <c r="U183" s="15"/>
      <c r="V183" s="15"/>
      <c r="W183" s="15"/>
      <c r="X183" s="15"/>
      <c r="Y183" s="15"/>
      <c r="Z183" s="15"/>
      <c r="AA183" s="15"/>
      <c r="AE183" s="33"/>
      <c r="AF183" s="33"/>
    </row>
    <row r="184" spans="1:32" x14ac:dyDescent="0.2">
      <c r="A184" s="28"/>
      <c r="B184" s="25"/>
      <c r="C184" s="15">
        <v>11.712407387991725</v>
      </c>
      <c r="D184" s="16">
        <f t="shared" si="72"/>
        <v>11.712407387991725</v>
      </c>
      <c r="E184" s="16"/>
      <c r="F184" s="16"/>
      <c r="G184" s="15">
        <f t="shared" si="73"/>
        <v>0</v>
      </c>
      <c r="H184" s="25"/>
      <c r="I184" s="25"/>
      <c r="J184" s="26"/>
      <c r="K184" s="25"/>
      <c r="L184" s="25"/>
      <c r="M184" s="25"/>
      <c r="N184" s="16"/>
      <c r="O184" s="16"/>
      <c r="P184" s="16"/>
      <c r="Q184" s="15"/>
      <c r="R184" s="16"/>
      <c r="S184" s="16"/>
      <c r="T184" s="16"/>
      <c r="U184" s="15"/>
      <c r="V184" s="15"/>
      <c r="W184" s="15"/>
      <c r="X184" s="15"/>
      <c r="Y184" s="15"/>
      <c r="Z184" s="15"/>
      <c r="AA184" s="15"/>
      <c r="AE184" s="33"/>
      <c r="AF184" s="33"/>
    </row>
    <row r="185" spans="1:32" x14ac:dyDescent="0.2">
      <c r="A185" s="28"/>
      <c r="B185" s="25"/>
      <c r="C185" s="15">
        <v>171.08271405654696</v>
      </c>
      <c r="D185" s="16">
        <f t="shared" si="72"/>
        <v>171.08271405654696</v>
      </c>
      <c r="E185" s="16"/>
      <c r="F185" s="16"/>
      <c r="G185" s="15">
        <f t="shared" si="73"/>
        <v>0</v>
      </c>
      <c r="H185" s="25"/>
      <c r="I185" s="25"/>
      <c r="J185" s="26"/>
      <c r="K185" s="25"/>
      <c r="L185" s="25"/>
      <c r="M185" s="25"/>
      <c r="N185" s="16"/>
      <c r="O185" s="16"/>
      <c r="P185" s="16"/>
      <c r="Q185" s="15"/>
      <c r="R185" s="16"/>
      <c r="S185" s="16"/>
      <c r="T185" s="16"/>
      <c r="U185" s="15"/>
      <c r="V185" s="15"/>
      <c r="W185" s="15"/>
      <c r="X185" s="15"/>
      <c r="Y185" s="15"/>
      <c r="Z185" s="15"/>
      <c r="AA185" s="15"/>
      <c r="AE185" s="33"/>
      <c r="AF185" s="33"/>
    </row>
    <row r="186" spans="1:32" x14ac:dyDescent="0.2">
      <c r="A186" s="28"/>
      <c r="B186" s="25"/>
      <c r="C186" s="15">
        <v>224.86005178150799</v>
      </c>
      <c r="D186" s="16">
        <f t="shared" si="72"/>
        <v>224.86005178150799</v>
      </c>
      <c r="E186" s="16"/>
      <c r="F186" s="16"/>
      <c r="G186" s="15">
        <f t="shared" si="73"/>
        <v>0</v>
      </c>
      <c r="H186" s="25"/>
      <c r="I186" s="25"/>
      <c r="J186" s="26"/>
      <c r="K186" s="25"/>
      <c r="L186" s="25"/>
      <c r="M186" s="25"/>
      <c r="N186" s="16"/>
      <c r="O186" s="16"/>
      <c r="P186" s="16"/>
      <c r="Q186" s="15"/>
      <c r="R186" s="16"/>
      <c r="S186" s="16"/>
      <c r="T186" s="16"/>
      <c r="U186" s="15"/>
      <c r="V186" s="15"/>
      <c r="W186" s="15"/>
      <c r="X186" s="15"/>
      <c r="Y186" s="15"/>
      <c r="Z186" s="15"/>
      <c r="AA186" s="15"/>
      <c r="AE186" s="33"/>
      <c r="AF186" s="33"/>
    </row>
    <row r="187" spans="1:32" x14ac:dyDescent="0.2">
      <c r="A187" s="28"/>
      <c r="B187" s="25"/>
      <c r="C187" s="15">
        <v>-100.21323085185753</v>
      </c>
      <c r="D187" s="16">
        <f>C187+B187</f>
        <v>-100.21323085185753</v>
      </c>
      <c r="E187" s="16"/>
      <c r="F187" s="16"/>
      <c r="G187" s="15">
        <f>(F187-E187)</f>
        <v>0</v>
      </c>
      <c r="H187" s="25"/>
      <c r="I187" s="25"/>
      <c r="J187" s="26"/>
      <c r="K187" s="25"/>
      <c r="L187" s="25"/>
      <c r="M187" s="25"/>
      <c r="N187" s="16"/>
      <c r="O187" s="16"/>
      <c r="P187" s="16"/>
      <c r="Q187" s="15"/>
      <c r="R187" s="16"/>
      <c r="S187" s="16"/>
      <c r="T187" s="16"/>
      <c r="U187" s="15"/>
      <c r="V187" s="15"/>
      <c r="W187" s="15"/>
      <c r="X187" s="15"/>
      <c r="Y187" s="15"/>
      <c r="Z187" s="15"/>
      <c r="AA187" s="15"/>
      <c r="AE187" s="33"/>
      <c r="AF187" s="33"/>
    </row>
    <row r="188" spans="1:32" x14ac:dyDescent="0.2">
      <c r="A188" s="28"/>
      <c r="B188" s="25"/>
      <c r="C188" s="15">
        <v>-87.634830504025089</v>
      </c>
      <c r="D188" s="16">
        <f>C188+B188</f>
        <v>-87.634830504025089</v>
      </c>
      <c r="E188" s="16"/>
      <c r="F188" s="16"/>
      <c r="G188" s="15">
        <f>(F188-E188)</f>
        <v>0</v>
      </c>
      <c r="H188" s="25"/>
      <c r="I188" s="25"/>
      <c r="J188" s="26"/>
      <c r="K188" s="25"/>
      <c r="L188" s="25"/>
      <c r="M188" s="25"/>
      <c r="N188" s="16"/>
      <c r="O188" s="16"/>
      <c r="P188" s="16"/>
      <c r="Q188" s="15"/>
      <c r="R188" s="16"/>
      <c r="S188" s="16"/>
      <c r="T188" s="16"/>
      <c r="U188" s="15"/>
      <c r="V188" s="15"/>
      <c r="W188" s="15"/>
      <c r="X188" s="15"/>
      <c r="Y188" s="15"/>
      <c r="Z188" s="15"/>
      <c r="AA188" s="15"/>
      <c r="AE188" s="33"/>
      <c r="AF188" s="33"/>
    </row>
    <row r="189" spans="1:32" x14ac:dyDescent="0.2">
      <c r="A189" s="28"/>
      <c r="B189" s="25"/>
      <c r="C189" s="15">
        <v>-173.1257435505687</v>
      </c>
      <c r="D189" s="16">
        <f>C189+B189</f>
        <v>-173.1257435505687</v>
      </c>
      <c r="E189" s="16"/>
      <c r="F189" s="16"/>
      <c r="G189" s="15">
        <f>(F189-E189)</f>
        <v>0</v>
      </c>
      <c r="H189" s="25"/>
      <c r="I189" s="25"/>
      <c r="J189" s="26"/>
      <c r="K189" s="25"/>
      <c r="L189" s="25"/>
      <c r="M189" s="25"/>
      <c r="N189" s="16"/>
      <c r="O189" s="16"/>
      <c r="P189" s="16"/>
      <c r="Q189" s="15"/>
      <c r="R189" s="16"/>
      <c r="S189" s="16"/>
      <c r="T189" s="16"/>
      <c r="U189" s="15"/>
      <c r="V189" s="15"/>
      <c r="W189" s="15"/>
      <c r="X189" s="15"/>
      <c r="Y189" s="15"/>
      <c r="Z189" s="15"/>
      <c r="AA189" s="15"/>
      <c r="AE189" s="33"/>
      <c r="AF189" s="33"/>
    </row>
    <row r="190" spans="1:32" x14ac:dyDescent="0.2">
      <c r="A190" s="28"/>
      <c r="B190" s="25"/>
      <c r="C190" s="15">
        <v>-28.880618649262054</v>
      </c>
      <c r="D190" s="16">
        <f>C190+B190</f>
        <v>-28.880618649262054</v>
      </c>
      <c r="E190" s="16"/>
      <c r="F190" s="16"/>
      <c r="G190" s="15">
        <f>(F190-E190)</f>
        <v>0</v>
      </c>
      <c r="H190" s="25"/>
      <c r="I190" s="25"/>
      <c r="J190" s="26"/>
      <c r="K190" s="25"/>
      <c r="L190" s="25"/>
      <c r="M190" s="25"/>
      <c r="N190" s="16"/>
      <c r="O190" s="16"/>
      <c r="P190" s="16"/>
      <c r="Q190" s="15"/>
      <c r="R190" s="16"/>
      <c r="S190" s="16"/>
      <c r="T190" s="16"/>
      <c r="U190" s="15"/>
      <c r="V190" s="15"/>
      <c r="W190" s="15"/>
      <c r="X190" s="15"/>
      <c r="Y190" s="15"/>
      <c r="Z190" s="15"/>
      <c r="AA190" s="15"/>
      <c r="AE190" s="33"/>
      <c r="AF190" s="33"/>
    </row>
    <row r="191" spans="1:32" x14ac:dyDescent="0.2">
      <c r="A191" s="28"/>
      <c r="B191" s="25"/>
      <c r="C191" s="15">
        <v>54.504554367462944</v>
      </c>
      <c r="D191" s="16">
        <f>C191+B191</f>
        <v>54.504554367462944</v>
      </c>
      <c r="E191" s="16"/>
      <c r="F191" s="16"/>
      <c r="G191" s="15">
        <f>(F191-E191)</f>
        <v>0</v>
      </c>
      <c r="H191" s="25"/>
      <c r="I191" s="25"/>
      <c r="J191" s="26"/>
      <c r="K191" s="15"/>
      <c r="L191" s="25"/>
      <c r="M191" s="25"/>
      <c r="N191" s="16"/>
      <c r="O191" s="16"/>
      <c r="P191" s="16"/>
      <c r="Q191" s="15"/>
      <c r="R191" s="16"/>
      <c r="S191" s="16"/>
      <c r="T191" s="16"/>
      <c r="U191" s="15"/>
      <c r="V191" s="15"/>
      <c r="W191" s="15"/>
      <c r="X191" s="15"/>
      <c r="Y191" s="15"/>
      <c r="Z191" s="15"/>
      <c r="AA191" s="15"/>
      <c r="AE191" s="33"/>
      <c r="AF191" s="33"/>
    </row>
    <row r="192" spans="1:32" x14ac:dyDescent="0.2">
      <c r="A192" s="2"/>
      <c r="B192" s="2"/>
      <c r="C192" s="2"/>
      <c r="AE192" s="33"/>
    </row>
    <row r="193" spans="1:31" x14ac:dyDescent="0.2">
      <c r="A193" s="2"/>
      <c r="B193" s="2"/>
      <c r="C193" s="2"/>
      <c r="AE193" s="33"/>
    </row>
    <row r="194" spans="1:31" x14ac:dyDescent="0.2">
      <c r="A194" s="2"/>
      <c r="B194" s="2"/>
      <c r="C194" s="2"/>
      <c r="AE194" s="33"/>
    </row>
    <row r="195" spans="1:31" x14ac:dyDescent="0.2">
      <c r="A195" s="2"/>
      <c r="B195" s="2"/>
      <c r="C195" s="2"/>
      <c r="AE195" s="33"/>
    </row>
    <row r="196" spans="1:31" x14ac:dyDescent="0.2">
      <c r="A196" s="2"/>
      <c r="B196" s="2"/>
      <c r="C196" s="2"/>
      <c r="AE196" s="33"/>
    </row>
    <row r="197" spans="1:31" x14ac:dyDescent="0.2">
      <c r="A197" s="2"/>
      <c r="B197" s="2"/>
      <c r="C197" s="2"/>
      <c r="AE197" s="33"/>
    </row>
    <row r="198" spans="1:31" x14ac:dyDescent="0.2">
      <c r="A198" s="2"/>
      <c r="B198" s="2"/>
      <c r="C198" s="2"/>
      <c r="AE198" s="33"/>
    </row>
    <row r="199" spans="1:31" x14ac:dyDescent="0.2">
      <c r="A199" s="2"/>
      <c r="B199" s="2"/>
      <c r="C199" s="2"/>
      <c r="AE199" s="33"/>
    </row>
    <row r="200" spans="1:31" x14ac:dyDescent="0.2">
      <c r="A200" s="2"/>
      <c r="B200" s="2"/>
      <c r="C200" s="2"/>
      <c r="AE200" s="33"/>
    </row>
    <row r="201" spans="1:31" x14ac:dyDescent="0.2">
      <c r="A201" s="2"/>
      <c r="B201" s="2"/>
      <c r="C201" s="2"/>
      <c r="AE201" s="33"/>
    </row>
    <row r="202" spans="1:31" x14ac:dyDescent="0.2">
      <c r="A202" s="2"/>
      <c r="B202" s="2"/>
      <c r="C202" s="2"/>
      <c r="AE202" s="33"/>
    </row>
    <row r="203" spans="1:31" x14ac:dyDescent="0.2">
      <c r="A203" s="2"/>
      <c r="B203" s="2"/>
      <c r="C203" s="2"/>
      <c r="AE203" s="33"/>
    </row>
    <row r="204" spans="1:31" x14ac:dyDescent="0.2">
      <c r="A204" s="2"/>
      <c r="B204" s="2"/>
      <c r="C204" s="2"/>
      <c r="AE204" s="33"/>
    </row>
    <row r="205" spans="1:31" x14ac:dyDescent="0.2">
      <c r="A205" s="2"/>
      <c r="B205" s="2"/>
      <c r="C205" s="2"/>
      <c r="AE205" s="33"/>
    </row>
    <row r="206" spans="1:31" x14ac:dyDescent="0.2">
      <c r="A206" s="2"/>
      <c r="AE206" s="33"/>
    </row>
    <row r="207" spans="1:31" x14ac:dyDescent="0.2">
      <c r="A207" s="2"/>
      <c r="AE207" s="33"/>
    </row>
    <row r="208" spans="1:31" x14ac:dyDescent="0.2">
      <c r="A208" s="2"/>
      <c r="AE208" s="33"/>
    </row>
    <row r="209" spans="1:31" x14ac:dyDescent="0.2">
      <c r="A209" s="2"/>
      <c r="AE209" s="33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2"/>
  <sheetViews>
    <sheetView workbookViewId="0">
      <selection activeCell="B12" sqref="B12"/>
    </sheetView>
  </sheetViews>
  <sheetFormatPr defaultRowHeight="12.75" x14ac:dyDescent="0.2"/>
  <sheetData>
    <row r="3" spans="1:8" x14ac:dyDescent="0.2">
      <c r="A3" t="s">
        <v>27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32</v>
      </c>
    </row>
    <row r="10" spans="1:8" ht="38.25" x14ac:dyDescent="0.2">
      <c r="A10" t="s">
        <v>37</v>
      </c>
      <c r="B10" s="1" t="s">
        <v>68</v>
      </c>
      <c r="C10" s="1" t="s">
        <v>56</v>
      </c>
      <c r="D10" s="1" t="s">
        <v>69</v>
      </c>
      <c r="E10" s="1" t="s">
        <v>57</v>
      </c>
      <c r="F10" s="1"/>
      <c r="G10" s="1"/>
      <c r="H10" s="1"/>
    </row>
    <row r="11" spans="1:8" x14ac:dyDescent="0.2">
      <c r="A11" s="2">
        <f>'Base Data'!A10</f>
        <v>36708</v>
      </c>
      <c r="B11" s="17">
        <f>'Base Data'!G10</f>
        <v>130.81600000000026</v>
      </c>
      <c r="C11" s="17">
        <f>'Base Data'!W10</f>
        <v>-49.914940275243282</v>
      </c>
      <c r="D11" s="17">
        <f>'Base Data'!D10</f>
        <v>192.32262548568661</v>
      </c>
      <c r="E11" s="17">
        <f>'Base Data'!X10</f>
        <v>-11.591685210443075</v>
      </c>
    </row>
    <row r="12" spans="1:8" x14ac:dyDescent="0.2">
      <c r="A12" s="2">
        <f>'Base Data'!A11</f>
        <v>36709</v>
      </c>
      <c r="B12" s="17">
        <f>'Base Data'!G11</f>
        <v>45.989999999999782</v>
      </c>
      <c r="C12" s="17">
        <f>'Base Data'!W11</f>
        <v>-47.66091364234083</v>
      </c>
      <c r="D12" s="17">
        <f>'Base Data'!D11</f>
        <v>197.32104655151852</v>
      </c>
      <c r="E12" s="17">
        <f>'Base Data'!X11</f>
        <v>-103.67013290917791</v>
      </c>
    </row>
    <row r="13" spans="1:8" x14ac:dyDescent="0.2">
      <c r="A13" s="2">
        <f>'Base Data'!A12</f>
        <v>36710</v>
      </c>
      <c r="B13" s="17">
        <f>'Base Data'!G12</f>
        <v>313.75399999999991</v>
      </c>
      <c r="C13" s="17">
        <f>'Base Data'!W12</f>
        <v>-55.203104335677153</v>
      </c>
      <c r="D13" s="17">
        <f>'Base Data'!D12</f>
        <v>233.30953828868684</v>
      </c>
      <c r="E13" s="17">
        <f>'Base Data'!X12</f>
        <v>135.64756604699022</v>
      </c>
    </row>
    <row r="14" spans="1:8" x14ac:dyDescent="0.2">
      <c r="A14" s="2">
        <f>'Base Data'!A13</f>
        <v>36711</v>
      </c>
      <c r="B14" s="17">
        <f>'Base Data'!G13</f>
        <v>226.88400000000001</v>
      </c>
      <c r="C14" s="17">
        <f>'Base Data'!W13</f>
        <v>-159.02689539909912</v>
      </c>
      <c r="D14" s="17">
        <f>'Base Data'!D13</f>
        <v>501.81135654565173</v>
      </c>
      <c r="E14" s="17">
        <f>'Base Data'!X13</f>
        <v>-115.90046114655263</v>
      </c>
    </row>
    <row r="15" spans="1:8" x14ac:dyDescent="0.2">
      <c r="A15" s="2">
        <f>'Base Data'!A14</f>
        <v>36712</v>
      </c>
      <c r="B15" s="17">
        <f>'Base Data'!G14</f>
        <v>-134.90399999999954</v>
      </c>
      <c r="C15" s="17">
        <f>'Base Data'!W14</f>
        <v>-113.0828220538254</v>
      </c>
      <c r="D15" s="17">
        <f>'Base Data'!D14</f>
        <v>-44.932951837647892</v>
      </c>
      <c r="E15" s="17">
        <f>'Base Data'!X14</f>
        <v>23.111773891473746</v>
      </c>
    </row>
    <row r="16" spans="1:8" x14ac:dyDescent="0.2">
      <c r="A16" s="2">
        <f>'Base Data'!A15</f>
        <v>36713</v>
      </c>
      <c r="B16" s="17">
        <f>'Base Data'!G15</f>
        <v>18.395999999999731</v>
      </c>
      <c r="C16" s="17">
        <f>'Base Data'!W15</f>
        <v>-127.56196052332191</v>
      </c>
      <c r="D16" s="17">
        <f>'Base Data'!D15</f>
        <v>95.090199301670168</v>
      </c>
      <c r="E16" s="17">
        <f>'Base Data'!X15</f>
        <v>50.867761221651477</v>
      </c>
    </row>
    <row r="17" spans="1:5" x14ac:dyDescent="0.2">
      <c r="A17" s="2">
        <f>'Base Data'!A16</f>
        <v>36714</v>
      </c>
      <c r="B17" s="17">
        <f>'Base Data'!G16</f>
        <v>-100.15599999999995</v>
      </c>
      <c r="C17" s="17">
        <f>'Base Data'!W16</f>
        <v>-42.828379729075891</v>
      </c>
      <c r="D17" s="17">
        <f>'Base Data'!D16</f>
        <v>-119.53197939030278</v>
      </c>
      <c r="E17" s="17">
        <f>'Base Data'!X16</f>
        <v>62.204359119378722</v>
      </c>
    </row>
    <row r="18" spans="1:5" x14ac:dyDescent="0.2">
      <c r="A18" s="2">
        <f>'Base Data'!A17</f>
        <v>36715</v>
      </c>
      <c r="B18" s="17">
        <f>'Base Data'!G17</f>
        <v>-173.73999999999978</v>
      </c>
      <c r="C18" s="17">
        <f>'Base Data'!W17</f>
        <v>-43.893641525433395</v>
      </c>
      <c r="D18" s="17">
        <f>'Base Data'!D17</f>
        <v>-137.58982714823941</v>
      </c>
      <c r="E18" s="17">
        <f>'Base Data'!X17</f>
        <v>7.7434686736730214</v>
      </c>
    </row>
    <row r="19" spans="1:5" x14ac:dyDescent="0.2">
      <c r="A19" s="2">
        <f>'Base Data'!A18</f>
        <v>36716</v>
      </c>
      <c r="B19" s="17">
        <f>'Base Data'!G18</f>
        <v>-9.1980000000003201</v>
      </c>
      <c r="C19" s="17">
        <f>'Base Data'!W18</f>
        <v>-44.398525336811019</v>
      </c>
      <c r="D19" s="17">
        <f>'Base Data'!D18</f>
        <v>43.991321944989267</v>
      </c>
      <c r="E19" s="17">
        <f>'Base Data'!X18</f>
        <v>-8.7907966081785673</v>
      </c>
    </row>
    <row r="20" spans="1:5" x14ac:dyDescent="0.2">
      <c r="A20" s="2">
        <f>'Base Data'!A19</f>
        <v>36717</v>
      </c>
      <c r="B20" s="17">
        <f>'Base Data'!G19</f>
        <v>-324.99600000000009</v>
      </c>
      <c r="C20" s="17">
        <f>'Base Data'!W19</f>
        <v>-29.916105633435762</v>
      </c>
      <c r="D20" s="17">
        <f>'Base Data'!D19</f>
        <v>-287.10729371564446</v>
      </c>
      <c r="E20" s="17">
        <f>'Base Data'!X19</f>
        <v>-7.9726006509198442</v>
      </c>
    </row>
    <row r="21" spans="1:5" x14ac:dyDescent="0.2">
      <c r="A21" s="2">
        <f>'Base Data'!A20</f>
        <v>36718</v>
      </c>
      <c r="B21" s="17">
        <f>'Base Data'!G20</f>
        <v>140.01400000000012</v>
      </c>
      <c r="C21" s="17">
        <f>'Base Data'!W20</f>
        <v>-47.297752407770396</v>
      </c>
      <c r="D21" s="17">
        <f>'Base Data'!D20</f>
        <v>191.48334355745573</v>
      </c>
      <c r="E21" s="17">
        <f>'Base Data'!X20</f>
        <v>-4.1715911496852129</v>
      </c>
    </row>
    <row r="22" spans="1:5" x14ac:dyDescent="0.2">
      <c r="A22" s="2">
        <f>'Base Data'!A21</f>
        <v>36719</v>
      </c>
      <c r="B22" s="17">
        <f>'Base Data'!G21</f>
        <v>138.99200000000019</v>
      </c>
      <c r="C22" s="17">
        <f>'Base Data'!W21</f>
        <v>-50.782910618066339</v>
      </c>
      <c r="D22" s="17">
        <f>'Base Data'!D21</f>
        <v>191.10375843251609</v>
      </c>
      <c r="E22" s="17">
        <f>'Base Data'!X21</f>
        <v>-1.3288478144495457</v>
      </c>
    </row>
    <row r="23" spans="1:5" x14ac:dyDescent="0.2">
      <c r="A23" s="2">
        <f>'Base Data'!A22</f>
        <v>36720</v>
      </c>
      <c r="B23" s="17">
        <f>'Base Data'!G22</f>
        <v>-107.3100000000004</v>
      </c>
      <c r="C23" s="17">
        <f>'Base Data'!W22</f>
        <v>-46.770984717485732</v>
      </c>
      <c r="D23" s="17">
        <f>'Base Data'!D22</f>
        <v>-9.2280595840422279</v>
      </c>
      <c r="E23" s="17">
        <f>'Base Data'!X22</f>
        <v>-51.310955698472441</v>
      </c>
    </row>
    <row r="24" spans="1:5" x14ac:dyDescent="0.2">
      <c r="A24" s="2">
        <f>'Base Data'!A23</f>
        <v>36721</v>
      </c>
      <c r="B24" s="17">
        <f>'Base Data'!G23</f>
        <v>25.550000000000182</v>
      </c>
      <c r="C24" s="17">
        <f>'Base Data'!W23</f>
        <v>-59.168583022926612</v>
      </c>
      <c r="D24" s="17">
        <f>'Base Data'!D23</f>
        <v>138.28324402431176</v>
      </c>
      <c r="E24" s="17">
        <f>'Base Data'!X23</f>
        <v>-53.564661001384962</v>
      </c>
    </row>
    <row r="25" spans="1:5" x14ac:dyDescent="0.2">
      <c r="A25" s="2">
        <f>'Base Data'!A24</f>
        <v>36722</v>
      </c>
      <c r="B25" s="17">
        <f>'Base Data'!G24</f>
        <v>35.770000000000437</v>
      </c>
      <c r="C25" s="17">
        <f>'Base Data'!W24</f>
        <v>-29.554447196121316</v>
      </c>
      <c r="D25" s="17">
        <f>'Base Data'!D24</f>
        <v>76.315125721894461</v>
      </c>
      <c r="E25" s="17">
        <f>'Base Data'!X24</f>
        <v>-10.990678525772708</v>
      </c>
    </row>
    <row r="26" spans="1:5" x14ac:dyDescent="0.2">
      <c r="A26" s="2">
        <f>'Base Data'!A25</f>
        <v>36723</v>
      </c>
      <c r="B26" s="17">
        <f>'Base Data'!G25</f>
        <v>-25.550000000000182</v>
      </c>
      <c r="C26" s="17">
        <f>'Base Data'!W25</f>
        <v>-15.832378873853912</v>
      </c>
      <c r="D26" s="17">
        <f>'Base Data'!D25</f>
        <v>63.669083435331842</v>
      </c>
      <c r="E26" s="17">
        <f>'Base Data'!X25</f>
        <v>-73.386704561478112</v>
      </c>
    </row>
    <row r="27" spans="1:5" x14ac:dyDescent="0.2">
      <c r="A27" s="2">
        <f>'Base Data'!A26</f>
        <v>36724</v>
      </c>
      <c r="B27" s="17">
        <f>'Base Data'!G26</f>
        <v>-238.1260000000002</v>
      </c>
      <c r="C27" s="17">
        <f>'Base Data'!W26</f>
        <v>55.443309621633851</v>
      </c>
      <c r="D27" s="17">
        <f>'Base Data'!D26</f>
        <v>-277.43143284936906</v>
      </c>
      <c r="E27" s="17">
        <f>'Base Data'!X26</f>
        <v>-16.137876772264974</v>
      </c>
    </row>
    <row r="28" spans="1:5" x14ac:dyDescent="0.2">
      <c r="A28" s="2">
        <f>'Base Data'!A27</f>
        <v>36725</v>
      </c>
      <c r="B28" s="17">
        <f>'Base Data'!G27</f>
        <v>23.505999999999858</v>
      </c>
      <c r="C28" s="17">
        <f>'Base Data'!W27</f>
        <v>148.74931783916361</v>
      </c>
      <c r="D28" s="17">
        <f>'Base Data'!D27</f>
        <v>-133.57189128916858</v>
      </c>
      <c r="E28" s="17">
        <f>'Base Data'!X27</f>
        <v>8.328573450004825</v>
      </c>
    </row>
    <row r="29" spans="1:5" x14ac:dyDescent="0.2">
      <c r="A29" s="2">
        <f>'Base Data'!A28</f>
        <v>36726</v>
      </c>
      <c r="B29" s="17">
        <f>'Base Data'!G28</f>
        <v>-2.043999999999869</v>
      </c>
      <c r="C29" s="17">
        <f>'Base Data'!W28</f>
        <v>310.67620788955742</v>
      </c>
      <c r="D29" s="17">
        <f>'Base Data'!D28</f>
        <v>-265.42514297552145</v>
      </c>
      <c r="E29" s="17">
        <f>'Base Data'!X28</f>
        <v>-47.295064914035834</v>
      </c>
    </row>
    <row r="30" spans="1:5" x14ac:dyDescent="0.2">
      <c r="A30" s="2">
        <f>'Base Data'!A29</f>
        <v>36727</v>
      </c>
      <c r="B30" s="17">
        <f>'Base Data'!G29</f>
        <v>34.748000000000047</v>
      </c>
      <c r="C30" s="17">
        <f>'Base Data'!W29</f>
        <v>270.48267498948053</v>
      </c>
      <c r="D30" s="17">
        <f>'Base Data'!D29</f>
        <v>-171.42697621213438</v>
      </c>
      <c r="E30" s="17">
        <f>'Base Data'!X29</f>
        <v>-64.307698777346104</v>
      </c>
    </row>
    <row r="31" spans="1:5" x14ac:dyDescent="0.2">
      <c r="A31" s="2">
        <f>'Base Data'!A30</f>
        <v>36728</v>
      </c>
      <c r="B31" s="17">
        <f>'Base Data'!G30</f>
        <v>154.32200000000012</v>
      </c>
      <c r="C31" s="17">
        <f>'Base Data'!W30</f>
        <v>-53.102705283765971</v>
      </c>
      <c r="D31" s="17">
        <f>'Base Data'!D30</f>
        <v>246.34394264681296</v>
      </c>
      <c r="E31" s="17">
        <f>'Base Data'!X30</f>
        <v>-38.919237363046875</v>
      </c>
    </row>
    <row r="32" spans="1:5" x14ac:dyDescent="0.2">
      <c r="A32" s="2">
        <f>'Base Data'!A31</f>
        <v>36729</v>
      </c>
      <c r="B32" s="17">
        <f>'Base Data'!G31</f>
        <v>14.307999999999993</v>
      </c>
      <c r="C32" s="17">
        <f>'Base Data'!W31</f>
        <v>61.994367801565055</v>
      </c>
      <c r="D32" s="17">
        <f>'Base Data'!D31</f>
        <v>-14.653248318614231</v>
      </c>
      <c r="E32" s="17">
        <f>'Base Data'!X31</f>
        <v>-33.033119482950831</v>
      </c>
    </row>
    <row r="33" spans="1:5" x14ac:dyDescent="0.2">
      <c r="A33" s="2">
        <f>'Base Data'!A32</f>
        <v>36730</v>
      </c>
      <c r="B33" s="17">
        <f>'Base Data'!G32</f>
        <v>-1.0219999999999345</v>
      </c>
      <c r="C33" s="17">
        <f>'Base Data'!W32</f>
        <v>72.369816086071481</v>
      </c>
      <c r="D33" s="17">
        <f>'Base Data'!D32</f>
        <v>-93.545183442026314</v>
      </c>
      <c r="E33" s="17">
        <f>'Base Data'!X32</f>
        <v>20.153367355954899</v>
      </c>
    </row>
    <row r="34" spans="1:5" x14ac:dyDescent="0.2">
      <c r="A34" s="2">
        <f>'Base Data'!A33</f>
        <v>36731</v>
      </c>
      <c r="B34" s="17">
        <f>'Base Data'!G33</f>
        <v>-118.55200000000059</v>
      </c>
      <c r="C34" s="17">
        <f>'Base Data'!W33</f>
        <v>125.32730860387667</v>
      </c>
      <c r="D34" s="17">
        <f>'Base Data'!D33</f>
        <v>-218.99458237140732</v>
      </c>
      <c r="E34" s="17">
        <f>'Base Data'!X33</f>
        <v>-24.884726232469944</v>
      </c>
    </row>
    <row r="35" spans="1:5" x14ac:dyDescent="0.2">
      <c r="A35" s="2">
        <f>'Base Data'!A34</f>
        <v>36732</v>
      </c>
      <c r="B35" s="17">
        <f>'Base Data'!G34</f>
        <v>238.1260000000002</v>
      </c>
      <c r="C35" s="17">
        <f>'Base Data'!W34</f>
        <v>84.157520338717262</v>
      </c>
      <c r="D35" s="17">
        <f>'Base Data'!D34</f>
        <v>230.90277026022878</v>
      </c>
      <c r="E35" s="17">
        <f>'Base Data'!X34</f>
        <v>-76.934290598945836</v>
      </c>
    </row>
    <row r="36" spans="1:5" x14ac:dyDescent="0.2">
      <c r="A36" s="2">
        <f>'Base Data'!A35</f>
        <v>36733</v>
      </c>
      <c r="B36" s="17">
        <f>'Base Data'!G35</f>
        <v>18.395999999999731</v>
      </c>
      <c r="C36" s="17">
        <f>'Base Data'!W35</f>
        <v>68.581263529667865</v>
      </c>
      <c r="D36" s="17">
        <f>'Base Data'!D35</f>
        <v>-81.639389000246609</v>
      </c>
      <c r="E36" s="17">
        <f>'Base Data'!X35</f>
        <v>31.454125470578475</v>
      </c>
    </row>
    <row r="37" spans="1:5" x14ac:dyDescent="0.2">
      <c r="A37" s="2">
        <f>'Base Data'!A36</f>
        <v>36734</v>
      </c>
      <c r="B37" s="17">
        <f>'Base Data'!G36</f>
        <v>-112.41999999999916</v>
      </c>
      <c r="C37" s="17">
        <f>'Base Data'!W36</f>
        <v>1.9667255747762624</v>
      </c>
      <c r="D37" s="17">
        <f>'Base Data'!D36</f>
        <v>-126.36888062544531</v>
      </c>
      <c r="E37" s="17">
        <f>'Base Data'!X36</f>
        <v>11.982155050669888</v>
      </c>
    </row>
    <row r="38" spans="1:5" x14ac:dyDescent="0.2">
      <c r="A38" s="2">
        <f>'Base Data'!A37</f>
        <v>36735</v>
      </c>
      <c r="B38" s="17">
        <f>'Base Data'!G37</f>
        <v>-44.968000000000757</v>
      </c>
      <c r="C38" s="17">
        <f>'Base Data'!W37</f>
        <v>-53.492420071206496</v>
      </c>
      <c r="D38" s="17">
        <f>'Base Data'!D37</f>
        <v>23.401636310358839</v>
      </c>
      <c r="E38" s="17">
        <f>'Base Data'!X37</f>
        <v>-14.8772162391531</v>
      </c>
    </row>
    <row r="39" spans="1:5" x14ac:dyDescent="0.2">
      <c r="A39" s="2">
        <f>'Base Data'!A38</f>
        <v>36736</v>
      </c>
      <c r="B39" s="17">
        <f>'Base Data'!G38</f>
        <v>53.144000000000233</v>
      </c>
      <c r="C39" s="17">
        <f>'Base Data'!W38</f>
        <v>31.498872039542462</v>
      </c>
      <c r="D39" s="17">
        <f>'Base Data'!D38</f>
        <v>27.828391964344291</v>
      </c>
      <c r="E39" s="17">
        <f>'Base Data'!X38</f>
        <v>-6.1832640038865208</v>
      </c>
    </row>
    <row r="40" spans="1:5" x14ac:dyDescent="0.2">
      <c r="A40" s="2">
        <f>'Base Data'!A39</f>
        <v>36737</v>
      </c>
      <c r="B40" s="17">
        <f>'Base Data'!G39</f>
        <v>58.253999999999905</v>
      </c>
      <c r="C40" s="17">
        <f>'Base Data'!W39</f>
        <v>35.27126013448013</v>
      </c>
      <c r="D40" s="17">
        <f>'Base Data'!D39</f>
        <v>34.711326071271799</v>
      </c>
      <c r="E40" s="17">
        <f>'Base Data'!X39</f>
        <v>-11.728586205752023</v>
      </c>
    </row>
    <row r="41" spans="1:5" x14ac:dyDescent="0.2">
      <c r="A41" s="2">
        <f>'Base Data'!A40</f>
        <v>36738</v>
      </c>
      <c r="B41" s="17">
        <f>'Base Data'!G40</f>
        <v>-119.57399999999961</v>
      </c>
      <c r="C41" s="17">
        <f>'Base Data'!W40</f>
        <v>66.543983663825259</v>
      </c>
      <c r="D41" s="17">
        <f>'Base Data'!D40</f>
        <v>-166.75407592095758</v>
      </c>
      <c r="E41" s="17">
        <f>'Base Data'!X40</f>
        <v>-19.363907742867298</v>
      </c>
    </row>
    <row r="42" spans="1:5" x14ac:dyDescent="0.2">
      <c r="A42" s="2">
        <f>'Base Data'!A41</f>
        <v>36739</v>
      </c>
      <c r="B42" s="17">
        <f>'Base Data'!G41</f>
        <v>-59.27599999999984</v>
      </c>
      <c r="C42" s="17">
        <f>'Base Data'!W41</f>
        <v>25.015173171792725</v>
      </c>
      <c r="D42" s="17">
        <f>'Base Data'!D41</f>
        <v>-115.09173464372314</v>
      </c>
      <c r="E42" s="17">
        <f>'Base Data'!X41</f>
        <v>30.800561471930578</v>
      </c>
    </row>
    <row r="43" spans="1:5" x14ac:dyDescent="0.2">
      <c r="A43" s="2">
        <f>'Base Data'!A42</f>
        <v>36740</v>
      </c>
      <c r="B43" s="17">
        <f>'Base Data'!G42</f>
        <v>-12.264000000000124</v>
      </c>
      <c r="C43" s="17">
        <f>'Base Data'!W42</f>
        <v>52.087910723302684</v>
      </c>
      <c r="D43" s="17">
        <f>'Base Data'!D42</f>
        <v>-71.066366726802954</v>
      </c>
      <c r="E43" s="17">
        <f>'Base Data'!X42</f>
        <v>6.7144560035001462</v>
      </c>
    </row>
    <row r="44" spans="1:5" x14ac:dyDescent="0.2">
      <c r="A44" s="2">
        <f>'Base Data'!A43</f>
        <v>36741</v>
      </c>
      <c r="B44" s="17">
        <f>'Base Data'!G43</f>
        <v>-28.615999999999985</v>
      </c>
      <c r="C44" s="17">
        <f>'Base Data'!W43</f>
        <v>43.032924253368037</v>
      </c>
      <c r="D44" s="17">
        <f>'Base Data'!D43</f>
        <v>-85.505994480783244</v>
      </c>
      <c r="E44" s="17">
        <f>'Base Data'!X43</f>
        <v>13.857070227415221</v>
      </c>
    </row>
    <row r="45" spans="1:5" x14ac:dyDescent="0.2">
      <c r="A45" s="2">
        <f>'Base Data'!A44</f>
        <v>36742</v>
      </c>
      <c r="B45" s="17">
        <f>'Base Data'!G44</f>
        <v>-21.462000000000444</v>
      </c>
      <c r="C45" s="17">
        <f>'Base Data'!W44</f>
        <v>-23.708980375073963</v>
      </c>
      <c r="D45" s="17">
        <f>'Base Data'!D44</f>
        <v>0.80119095231869153</v>
      </c>
      <c r="E45" s="17">
        <f>'Base Data'!X44</f>
        <v>1.445789422754828</v>
      </c>
    </row>
    <row r="46" spans="1:5" x14ac:dyDescent="0.2">
      <c r="A46" s="2">
        <f>'Base Data'!A45</f>
        <v>36743</v>
      </c>
      <c r="B46" s="17">
        <f>'Base Data'!G45</f>
        <v>155.34400000000005</v>
      </c>
      <c r="C46" s="17">
        <f>'Base Data'!W45</f>
        <v>-55.358784254661572</v>
      </c>
      <c r="D46" s="17">
        <f>'Base Data'!D45</f>
        <v>222.68168647755112</v>
      </c>
      <c r="E46" s="17">
        <f>'Base Data'!X45</f>
        <v>-11.978902222889502</v>
      </c>
    </row>
    <row r="47" spans="1:5" x14ac:dyDescent="0.2">
      <c r="A47" s="2">
        <f>'Base Data'!A46</f>
        <v>36744</v>
      </c>
      <c r="B47" s="17">
        <f>'Base Data'!G46</f>
        <v>247.32400000000052</v>
      </c>
      <c r="C47" s="17">
        <f>'Base Data'!W46</f>
        <v>-52.660923355870523</v>
      </c>
      <c r="D47" s="17">
        <f>'Base Data'!D46</f>
        <v>318.02335797570026</v>
      </c>
      <c r="E47" s="17">
        <f>'Base Data'!X46</f>
        <v>-18.038434619829218</v>
      </c>
    </row>
    <row r="48" spans="1:5" x14ac:dyDescent="0.2">
      <c r="A48" s="2">
        <f>'Base Data'!A47</f>
        <v>36745</v>
      </c>
      <c r="B48" s="17">
        <f>'Base Data'!G47</f>
        <v>-140.01400000000012</v>
      </c>
      <c r="C48" s="17">
        <f>'Base Data'!W47</f>
        <v>-52.562449569692063</v>
      </c>
      <c r="D48" s="17">
        <f>'Base Data'!D47</f>
        <v>-52.694478796124415</v>
      </c>
      <c r="E48" s="17">
        <f>'Base Data'!X47</f>
        <v>-34.757071634183646</v>
      </c>
    </row>
    <row r="49" spans="1:5" x14ac:dyDescent="0.2">
      <c r="A49" s="2">
        <f>'Base Data'!A48</f>
        <v>36746</v>
      </c>
      <c r="B49" s="17">
        <f>'Base Data'!G48</f>
        <v>-115.48599999999988</v>
      </c>
      <c r="C49" s="17">
        <f>'Base Data'!W48</f>
        <v>-54.485082723263801</v>
      </c>
      <c r="D49" s="17">
        <f>'Base Data'!D48</f>
        <v>-97.641773990095658</v>
      </c>
      <c r="E49" s="17">
        <f>'Base Data'!X48</f>
        <v>36.640856713359582</v>
      </c>
    </row>
    <row r="50" spans="1:5" x14ac:dyDescent="0.2">
      <c r="A50" s="2">
        <f>'Base Data'!A49</f>
        <v>36747</v>
      </c>
      <c r="B50" s="17">
        <f>'Base Data'!G49</f>
        <v>-103.22200000000066</v>
      </c>
      <c r="C50" s="17">
        <f>'Base Data'!W49</f>
        <v>-51.319232291077668</v>
      </c>
      <c r="D50" s="17">
        <f>'Base Data'!D49</f>
        <v>-70.812456434774475</v>
      </c>
      <c r="E50" s="17">
        <f>'Base Data'!X49</f>
        <v>18.909688725851481</v>
      </c>
    </row>
    <row r="51" spans="1:5" x14ac:dyDescent="0.2">
      <c r="A51" s="2">
        <f>'Base Data'!A50</f>
        <v>36748</v>
      </c>
      <c r="B51" s="17">
        <f>'Base Data'!G50</f>
        <v>31.682000000000698</v>
      </c>
      <c r="C51" s="17">
        <f>'Base Data'!W50</f>
        <v>-51.032669528989459</v>
      </c>
      <c r="D51" s="17">
        <f>'Base Data'!D50</f>
        <v>75.337805862886029</v>
      </c>
      <c r="E51" s="17">
        <f>'Base Data'!X50</f>
        <v>7.3768636661041285</v>
      </c>
    </row>
    <row r="52" spans="1:5" x14ac:dyDescent="0.2">
      <c r="A52" s="2">
        <f>'Base Data'!A51</f>
        <v>36749</v>
      </c>
      <c r="B52" s="17">
        <f>'Base Data'!G51</f>
        <v>-54.166000000000167</v>
      </c>
      <c r="C52" s="17">
        <f>'Base Data'!W51</f>
        <v>-48.644271217577881</v>
      </c>
      <c r="D52" s="17">
        <f>'Base Data'!D51</f>
        <v>-3.9735704516188228</v>
      </c>
      <c r="E52" s="17">
        <f>'Base Data'!X51</f>
        <v>-1.5481583308034637</v>
      </c>
    </row>
    <row r="53" spans="1:5" x14ac:dyDescent="0.2">
      <c r="A53" s="2">
        <f>'Base Data'!A52</f>
        <v>36750</v>
      </c>
      <c r="B53" s="17">
        <f>'Base Data'!G52</f>
        <v>181.91600000000017</v>
      </c>
      <c r="C53" s="17">
        <f>'Base Data'!W52</f>
        <v>-52.051960534935802</v>
      </c>
      <c r="D53" s="17">
        <f>'Base Data'!D52</f>
        <v>216.53878476050028</v>
      </c>
      <c r="E53" s="17">
        <f>'Base Data'!X52</f>
        <v>17.429175774435691</v>
      </c>
    </row>
    <row r="54" spans="1:5" x14ac:dyDescent="0.2">
      <c r="A54" s="2">
        <f>'Base Data'!A53</f>
        <v>36751</v>
      </c>
      <c r="B54" s="17">
        <f>'Base Data'!G53</f>
        <v>240.16999999999916</v>
      </c>
      <c r="C54" s="17">
        <f>'Base Data'!W53</f>
        <v>-50.691212720408998</v>
      </c>
      <c r="D54" s="17">
        <f>'Base Data'!D53</f>
        <v>275.21121343370794</v>
      </c>
      <c r="E54" s="17">
        <f>'Base Data'!X53</f>
        <v>15.649999286700222</v>
      </c>
    </row>
    <row r="55" spans="1:5" x14ac:dyDescent="0.2">
      <c r="A55" s="2">
        <f>'Base Data'!A54</f>
        <v>36752</v>
      </c>
      <c r="B55" s="17">
        <f>'Base Data'!G54</f>
        <v>-87.891999999999825</v>
      </c>
      <c r="C55" s="17">
        <f>'Base Data'!W54</f>
        <v>-52.605498661592037</v>
      </c>
      <c r="D55" s="17">
        <f>'Base Data'!D54</f>
        <v>-19.901892460043456</v>
      </c>
      <c r="E55" s="17">
        <f>'Base Data'!X54</f>
        <v>-15.384608878364332</v>
      </c>
    </row>
    <row r="56" spans="1:5" x14ac:dyDescent="0.2">
      <c r="A56" s="2">
        <f>'Base Data'!A55</f>
        <v>36753</v>
      </c>
      <c r="B56" s="17">
        <f>'Base Data'!G55</f>
        <v>-134.90399999999954</v>
      </c>
      <c r="C56" s="17">
        <f>'Base Data'!W55</f>
        <v>-54.225864792988887</v>
      </c>
      <c r="D56" s="17">
        <f>'Base Data'!D55</f>
        <v>-60.137266829185563</v>
      </c>
      <c r="E56" s="17">
        <f>'Base Data'!X55</f>
        <v>-20.540868377825092</v>
      </c>
    </row>
    <row r="57" spans="1:5" x14ac:dyDescent="0.2">
      <c r="A57" s="2">
        <f>'Base Data'!A56</f>
        <v>36754</v>
      </c>
      <c r="B57" s="17">
        <f>'Base Data'!G56</f>
        <v>-123.66200000000026</v>
      </c>
      <c r="C57" s="17">
        <f>'Base Data'!W56</f>
        <v>-49.075630169241322</v>
      </c>
      <c r="D57" s="17">
        <f>'Base Data'!D56</f>
        <v>-111.43157595835973</v>
      </c>
      <c r="E57" s="17">
        <f>'Base Data'!X56</f>
        <v>36.84520612760079</v>
      </c>
    </row>
    <row r="58" spans="1:5" x14ac:dyDescent="0.2">
      <c r="A58" s="2">
        <f>'Base Data'!A57</f>
        <v>36755</v>
      </c>
      <c r="B58" s="17">
        <f>'Base Data'!G57</f>
        <v>-77.671999999999571</v>
      </c>
      <c r="C58" s="17">
        <f>'Base Data'!W57</f>
        <v>-52.7006556594323</v>
      </c>
      <c r="D58" s="17">
        <f>'Base Data'!D57</f>
        <v>-43.429501911263557</v>
      </c>
      <c r="E58" s="17">
        <f>'Base Data'!X57</f>
        <v>18.458157570696287</v>
      </c>
    </row>
    <row r="59" spans="1:5" x14ac:dyDescent="0.2">
      <c r="A59" s="2">
        <f>'Base Data'!A58</f>
        <v>36756</v>
      </c>
      <c r="B59" s="17">
        <f>'Base Data'!G58</f>
        <v>17.373999999999796</v>
      </c>
      <c r="C59" s="17">
        <f>'Base Data'!W58</f>
        <v>-53.700048588087668</v>
      </c>
      <c r="D59" s="17">
        <f>'Base Data'!D58</f>
        <v>97.526914614052856</v>
      </c>
      <c r="E59" s="17">
        <f>'Base Data'!X58</f>
        <v>-26.452866025965392</v>
      </c>
    </row>
    <row r="60" spans="1:5" x14ac:dyDescent="0.2">
      <c r="A60" s="2">
        <f>'Base Data'!A59</f>
        <v>36757</v>
      </c>
      <c r="B60" s="17">
        <f>'Base Data'!G59</f>
        <v>59.27599999999984</v>
      </c>
      <c r="C60" s="17">
        <f>'Base Data'!W59</f>
        <v>-50.742160181047936</v>
      </c>
      <c r="D60" s="17">
        <f>'Base Data'!D59</f>
        <v>174.85669219050533</v>
      </c>
      <c r="E60" s="17">
        <f>'Base Data'!X59</f>
        <v>-64.838532009457552</v>
      </c>
    </row>
    <row r="61" spans="1:5" x14ac:dyDescent="0.2">
      <c r="A61" s="2">
        <f>'Base Data'!A60</f>
        <v>36758</v>
      </c>
      <c r="B61" s="17">
        <f>'Base Data'!G60</f>
        <v>166.58600000000024</v>
      </c>
      <c r="C61" s="17">
        <f>'Base Data'!W60</f>
        <v>-48.54356328815102</v>
      </c>
      <c r="D61" s="17">
        <f>'Base Data'!D60</f>
        <v>267.81992034896979</v>
      </c>
      <c r="E61" s="17">
        <f>'Base Data'!X60</f>
        <v>-52.690357060818542</v>
      </c>
    </row>
    <row r="62" spans="1:5" x14ac:dyDescent="0.2">
      <c r="A62" s="2">
        <f>'Base Data'!A61</f>
        <v>36759</v>
      </c>
      <c r="B62" s="17">
        <f>'Base Data'!G61</f>
        <v>-212.57600000000002</v>
      </c>
      <c r="C62" s="17">
        <f>'Base Data'!W61</f>
        <v>-53.391522424207992</v>
      </c>
      <c r="D62" s="17">
        <f>'Base Data'!D61</f>
        <v>-143.60029476815771</v>
      </c>
      <c r="E62" s="17">
        <f>'Base Data'!X61</f>
        <v>-15.584182807634306</v>
      </c>
    </row>
    <row r="63" spans="1:5" x14ac:dyDescent="0.2">
      <c r="A63" s="2">
        <f>'Base Data'!A62</f>
        <v>36760</v>
      </c>
      <c r="B63" s="17">
        <f>'Base Data'!G62</f>
        <v>-12.264000000000124</v>
      </c>
      <c r="C63" s="17">
        <f>'Base Data'!W62</f>
        <v>36.686138934111966</v>
      </c>
      <c r="D63" s="17">
        <f>'Base Data'!D62</f>
        <v>-53.444707333544741</v>
      </c>
      <c r="E63" s="17">
        <f>'Base Data'!X62</f>
        <v>4.4945683994326515</v>
      </c>
    </row>
    <row r="64" spans="1:5" x14ac:dyDescent="0.2">
      <c r="A64" s="2">
        <f>'Base Data'!A63</f>
        <v>36761</v>
      </c>
      <c r="B64" s="17">
        <f>'Base Data'!G63</f>
        <v>107.30999999999949</v>
      </c>
      <c r="C64" s="17">
        <f>'Base Data'!W63</f>
        <v>-30.152381165147347</v>
      </c>
      <c r="D64" s="17">
        <f>'Base Data'!D63</f>
        <v>166.55766119004079</v>
      </c>
      <c r="E64" s="17">
        <f>'Base Data'!X63</f>
        <v>-29.095280024893952</v>
      </c>
    </row>
    <row r="65" spans="1:5" x14ac:dyDescent="0.2">
      <c r="A65" s="2">
        <f>'Base Data'!A64</f>
        <v>36762</v>
      </c>
      <c r="B65" s="17">
        <f>'Base Data'!G64</f>
        <v>-33.725999999999658</v>
      </c>
      <c r="C65" s="17">
        <f>'Base Data'!W64</f>
        <v>39.168515834869538</v>
      </c>
      <c r="D65" s="17">
        <f>'Base Data'!D64</f>
        <v>-69.139646451800147</v>
      </c>
      <c r="E65" s="17">
        <f>'Base Data'!X64</f>
        <v>-3.7548693830690496</v>
      </c>
    </row>
    <row r="66" spans="1:5" x14ac:dyDescent="0.2">
      <c r="A66" s="2">
        <f>'Base Data'!A65</f>
        <v>36763</v>
      </c>
      <c r="B66" s="17">
        <f>'Base Data'!G65</f>
        <v>-236.08199999999988</v>
      </c>
      <c r="C66" s="17">
        <f>'Base Data'!W65</f>
        <v>40.444485494469234</v>
      </c>
      <c r="D66" s="17">
        <f>'Base Data'!D65</f>
        <v>-233.71075402962731</v>
      </c>
      <c r="E66" s="17">
        <f>'Base Data'!X65</f>
        <v>-42.815731464841804</v>
      </c>
    </row>
    <row r="67" spans="1:5" x14ac:dyDescent="0.2">
      <c r="A67" s="2">
        <f>'Base Data'!A66</f>
        <v>36764</v>
      </c>
      <c r="B67" s="17">
        <f>'Base Data'!G66</f>
        <v>108.33199999999988</v>
      </c>
      <c r="C67" s="17">
        <f>'Base Data'!W66</f>
        <v>244.81148677676288</v>
      </c>
      <c r="D67" s="17">
        <f>'Base Data'!D66</f>
        <v>-183.98346160637581</v>
      </c>
      <c r="E67" s="17">
        <f>'Base Data'!X66</f>
        <v>47.503974829612815</v>
      </c>
    </row>
    <row r="68" spans="1:5" x14ac:dyDescent="0.2">
      <c r="A68" s="2">
        <f>'Base Data'!A67</f>
        <v>36765</v>
      </c>
      <c r="B68" s="17">
        <f>'Base Data'!G67</f>
        <v>84.826000000000022</v>
      </c>
      <c r="C68" s="17">
        <f>'Base Data'!W67</f>
        <v>68.592175400575513</v>
      </c>
      <c r="D68" s="17">
        <f>'Base Data'!D67</f>
        <v>55.930973776319505</v>
      </c>
      <c r="E68" s="17">
        <f>'Base Data'!X67</f>
        <v>-39.697149176894996</v>
      </c>
    </row>
    <row r="69" spans="1:5" x14ac:dyDescent="0.2">
      <c r="A69" s="2">
        <f>'Base Data'!A68</f>
        <v>36766</v>
      </c>
      <c r="B69" s="17">
        <f>'Base Data'!G68</f>
        <v>-42.923999999999978</v>
      </c>
      <c r="C69" s="17">
        <f>'Base Data'!W68</f>
        <v>91.162203419130151</v>
      </c>
      <c r="D69" s="17">
        <f>'Base Data'!D68</f>
        <v>-223.08692695148818</v>
      </c>
      <c r="E69" s="17">
        <f>'Base Data'!X68</f>
        <v>89.000723532358052</v>
      </c>
    </row>
    <row r="70" spans="1:5" x14ac:dyDescent="0.2">
      <c r="A70" s="2">
        <f>'Base Data'!A69</f>
        <v>36767</v>
      </c>
      <c r="B70" s="17">
        <f>'Base Data'!G69</f>
        <v>-15.329999999999927</v>
      </c>
      <c r="C70" s="17">
        <f>'Base Data'!W69</f>
        <v>0.32955959271885149</v>
      </c>
      <c r="D70" s="17">
        <f>'Base Data'!D69</f>
        <v>57.929809448299494</v>
      </c>
      <c r="E70" s="17">
        <f>'Base Data'!X69</f>
        <v>-73.589369041018273</v>
      </c>
    </row>
    <row r="71" spans="1:5" x14ac:dyDescent="0.2">
      <c r="A71" s="2">
        <f>'Base Data'!A70</f>
        <v>36768</v>
      </c>
      <c r="B71" s="17">
        <f>'Base Data'!G70</f>
        <v>281.05000000000018</v>
      </c>
      <c r="C71" s="17">
        <f>'Base Data'!W70</f>
        <v>-92.267516622768198</v>
      </c>
      <c r="D71" s="17">
        <f>'Base Data'!D70</f>
        <v>441.52481136950303</v>
      </c>
      <c r="E71" s="17">
        <f>'Base Data'!X70</f>
        <v>-68.207294746734647</v>
      </c>
    </row>
    <row r="72" spans="1:5" x14ac:dyDescent="0.2">
      <c r="A72" s="2">
        <f>'Base Data'!A71</f>
        <v>36769</v>
      </c>
      <c r="B72" s="17">
        <f>'Base Data'!G71</f>
        <v>105.26599999999962</v>
      </c>
      <c r="C72" s="17">
        <f>'Base Data'!W71</f>
        <v>-50.748829491385408</v>
      </c>
      <c r="D72" s="17">
        <f>'Base Data'!D71</f>
        <v>221.10372317224252</v>
      </c>
      <c r="E72" s="17">
        <f>'Base Data'!X71</f>
        <v>-65.088893680857495</v>
      </c>
    </row>
    <row r="73" spans="1:5" x14ac:dyDescent="0.2">
      <c r="A73" s="2">
        <f>'Base Data'!A72</f>
        <v>36770</v>
      </c>
      <c r="B73" s="17">
        <f>'Base Data'!G72</f>
        <v>-19.417999999999665</v>
      </c>
      <c r="C73" s="17">
        <f>'Base Data'!W72</f>
        <v>-53.244212465958441</v>
      </c>
      <c r="D73" s="17">
        <f>'Base Data'!D72</f>
        <v>95.176005229607938</v>
      </c>
      <c r="E73" s="17">
        <f>'Base Data'!X72</f>
        <v>-61.349792763649162</v>
      </c>
    </row>
    <row r="74" spans="1:5" x14ac:dyDescent="0.2">
      <c r="A74" s="2">
        <f>'Base Data'!A73</f>
        <v>36771</v>
      </c>
      <c r="B74" s="17">
        <f>'Base Data'!G73</f>
        <v>-194.18000000000029</v>
      </c>
      <c r="C74" s="17">
        <f>'Base Data'!W73</f>
        <v>66.429186258631859</v>
      </c>
      <c r="D74" s="17">
        <f>'Base Data'!D73</f>
        <v>-154.62351099073538</v>
      </c>
      <c r="E74" s="17">
        <f>'Base Data'!X73</f>
        <v>-105.98567526789674</v>
      </c>
    </row>
    <row r="75" spans="1:5" x14ac:dyDescent="0.2">
      <c r="A75" s="2">
        <f>'Base Data'!A74</f>
        <v>36772</v>
      </c>
      <c r="B75" s="17">
        <f>'Base Data'!G74</f>
        <v>206.44400000000041</v>
      </c>
      <c r="C75" s="17">
        <f>'Base Data'!W74</f>
        <v>-37.343787335742363</v>
      </c>
      <c r="D75" s="17">
        <f>'Base Data'!D74</f>
        <v>194.14043060200675</v>
      </c>
      <c r="E75" s="17">
        <f>'Base Data'!X74</f>
        <v>49.647356733736046</v>
      </c>
    </row>
    <row r="76" spans="1:5" x14ac:dyDescent="0.2">
      <c r="A76" s="2">
        <f>'Base Data'!A75</f>
        <v>36773</v>
      </c>
      <c r="B76" s="17">
        <f>'Base Data'!G75</f>
        <v>113.44200000000001</v>
      </c>
      <c r="C76" s="17">
        <f>'Base Data'!W75</f>
        <v>-22.470510003015796</v>
      </c>
      <c r="D76" s="17">
        <f>'Base Data'!D75</f>
        <v>122.57217607783753</v>
      </c>
      <c r="E76" s="17">
        <f>'Base Data'!X75</f>
        <v>13.340333925178271</v>
      </c>
    </row>
    <row r="77" spans="1:5" x14ac:dyDescent="0.2">
      <c r="A77" s="2">
        <f>'Base Data'!A76</f>
        <v>36774</v>
      </c>
      <c r="B77" s="17">
        <f>'Base Data'!G76</f>
        <v>-222.79600000000028</v>
      </c>
      <c r="C77" s="17">
        <f>'Base Data'!W76</f>
        <v>3.685794186585909</v>
      </c>
      <c r="D77" s="17">
        <f>'Base Data'!D76</f>
        <v>-202.35594080869839</v>
      </c>
      <c r="E77" s="17">
        <f>'Base Data'!X76</f>
        <v>-24.125853377887779</v>
      </c>
    </row>
    <row r="78" spans="1:5" x14ac:dyDescent="0.2">
      <c r="A78" s="2">
        <f>'Base Data'!A77</f>
        <v>36775</v>
      </c>
      <c r="B78" s="17">
        <f>'Base Data'!G77</f>
        <v>-47.011999999999716</v>
      </c>
      <c r="C78" s="17">
        <f>'Base Data'!W77</f>
        <v>-18.146510419617641</v>
      </c>
      <c r="D78" s="17">
        <f>'Base Data'!D77</f>
        <v>56.367991002426763</v>
      </c>
      <c r="E78" s="17">
        <f>'Base Data'!X77</f>
        <v>-85.233480582808838</v>
      </c>
    </row>
    <row r="79" spans="1:5" x14ac:dyDescent="0.2">
      <c r="A79" s="2">
        <f>'Base Data'!A78</f>
        <v>36776</v>
      </c>
      <c r="B79" s="17">
        <f>'Base Data'!G78</f>
        <v>47.011999999999716</v>
      </c>
      <c r="C79" s="17">
        <f>'Base Data'!W78</f>
        <v>-41.631090211067374</v>
      </c>
      <c r="D79" s="17">
        <f>'Base Data'!D78</f>
        <v>128.47851213564354</v>
      </c>
      <c r="E79" s="17">
        <f>'Base Data'!X78</f>
        <v>-39.835421924576451</v>
      </c>
    </row>
    <row r="80" spans="1:5" x14ac:dyDescent="0.2">
      <c r="A80" s="2">
        <f>'Base Data'!A79</f>
        <v>36777</v>
      </c>
      <c r="B80" s="17">
        <f>'Base Data'!G79</f>
        <v>20.4399999999996</v>
      </c>
      <c r="C80" s="17">
        <f>'Base Data'!W79</f>
        <v>-35.580637508082532</v>
      </c>
      <c r="D80" s="17">
        <f>'Base Data'!D79</f>
        <v>121.10214857674049</v>
      </c>
      <c r="E80" s="17">
        <f>'Base Data'!X79</f>
        <v>-65.081511068658358</v>
      </c>
    </row>
    <row r="81" spans="1:5" x14ac:dyDescent="0.2">
      <c r="A81" s="2">
        <f>'Base Data'!A80</f>
        <v>36778</v>
      </c>
      <c r="B81" s="17">
        <f>'Base Data'!G80</f>
        <v>76.650000000000546</v>
      </c>
      <c r="C81" s="17">
        <f>'Base Data'!W80</f>
        <v>-54.331010211838645</v>
      </c>
      <c r="D81" s="17">
        <f>'Base Data'!D80</f>
        <v>212.03074464103884</v>
      </c>
      <c r="E81" s="17">
        <f>'Base Data'!X80</f>
        <v>-81.049734429199646</v>
      </c>
    </row>
    <row r="82" spans="1:5" x14ac:dyDescent="0.2">
      <c r="A82" s="2">
        <f>'Base Data'!A81</f>
        <v>36779</v>
      </c>
      <c r="B82" s="17">
        <f>'Base Data'!G81</f>
        <v>-160.45400000000063</v>
      </c>
      <c r="C82" s="17">
        <f>'Base Data'!W81</f>
        <v>-50.812695041323408</v>
      </c>
      <c r="D82" s="17">
        <f>'Base Data'!D81</f>
        <v>-9.2477971540724866</v>
      </c>
      <c r="E82" s="17">
        <f>'Base Data'!X81</f>
        <v>-100.39350780460474</v>
      </c>
    </row>
    <row r="83" spans="1:5" x14ac:dyDescent="0.2">
      <c r="A83" s="2">
        <f>'Base Data'!A82</f>
        <v>36780</v>
      </c>
      <c r="B83" s="17">
        <f>'Base Data'!G82</f>
        <v>-16.351999999999862</v>
      </c>
      <c r="C83" s="17">
        <f>'Base Data'!W82</f>
        <v>-36.749914136662859</v>
      </c>
      <c r="D83" s="17">
        <f>'Base Data'!D82</f>
        <v>107.09144623030313</v>
      </c>
      <c r="E83" s="17">
        <f>'Base Data'!X82</f>
        <v>-86.69353209364013</v>
      </c>
    </row>
    <row r="84" spans="1:5" x14ac:dyDescent="0.2">
      <c r="A84" s="2">
        <f>'Base Data'!A83</f>
        <v>36781</v>
      </c>
      <c r="B84" s="17">
        <f>'Base Data'!G83</f>
        <v>-6.1319999999996071</v>
      </c>
      <c r="C84" s="17">
        <f>'Base Data'!W83</f>
        <v>-50.019465013100785</v>
      </c>
      <c r="D84" s="17">
        <f>'Base Data'!D83</f>
        <v>76.268964248727656</v>
      </c>
      <c r="E84" s="17">
        <f>'Base Data'!X83</f>
        <v>-32.381499235626478</v>
      </c>
    </row>
    <row r="85" spans="1:5" x14ac:dyDescent="0.2">
      <c r="A85" s="2">
        <f>'Base Data'!A84</f>
        <v>36782</v>
      </c>
      <c r="B85" s="17">
        <f>'Base Data'!G84</f>
        <v>68.47400000000016</v>
      </c>
      <c r="C85" s="17">
        <f>'Base Data'!W84</f>
        <v>-53.76574563391199</v>
      </c>
      <c r="D85" s="17">
        <f>'Base Data'!D84</f>
        <v>92.494208594396667</v>
      </c>
      <c r="E85" s="17">
        <f>'Base Data'!X84</f>
        <v>29.745537039515483</v>
      </c>
    </row>
    <row r="86" spans="1:5" x14ac:dyDescent="0.2">
      <c r="A86" s="2">
        <f>'Base Data'!A85</f>
        <v>36783</v>
      </c>
      <c r="B86" s="17">
        <f>'Base Data'!G85</f>
        <v>-62.342000000000553</v>
      </c>
      <c r="C86" s="17">
        <f>'Base Data'!W85</f>
        <v>-51.889284392751989</v>
      </c>
      <c r="D86" s="17">
        <f>'Base Data'!D85</f>
        <v>4.3205739664945426</v>
      </c>
      <c r="E86" s="17">
        <f>'Base Data'!X85</f>
        <v>-14.773289573743106</v>
      </c>
    </row>
    <row r="87" spans="1:5" x14ac:dyDescent="0.2">
      <c r="A87" s="2">
        <f>'Base Data'!A86</f>
        <v>36784</v>
      </c>
      <c r="B87" s="17">
        <f>'Base Data'!G86</f>
        <v>183.96000000000004</v>
      </c>
      <c r="C87" s="17">
        <f>'Base Data'!W86</f>
        <v>-54.560814037698577</v>
      </c>
      <c r="D87" s="17">
        <f>'Base Data'!D86</f>
        <v>230.90579097702081</v>
      </c>
      <c r="E87" s="17">
        <f>'Base Data'!X86</f>
        <v>7.6150230606777995</v>
      </c>
    </row>
    <row r="88" spans="1:5" x14ac:dyDescent="0.2">
      <c r="A88" s="2">
        <f>'Base Data'!A87</f>
        <v>36785</v>
      </c>
      <c r="B88" s="17">
        <f>'Base Data'!G87</f>
        <v>-77.671999999999571</v>
      </c>
      <c r="C88" s="17">
        <f>'Base Data'!W87</f>
        <v>-52.038868536557715</v>
      </c>
      <c r="D88" s="17">
        <f>'Base Data'!D87</f>
        <v>-15.78768395532736</v>
      </c>
      <c r="E88" s="17">
        <f>'Base Data'!X87</f>
        <v>-9.8454475081144963</v>
      </c>
    </row>
    <row r="89" spans="1:5" x14ac:dyDescent="0.2">
      <c r="A89" s="2">
        <f>'Base Data'!A88</f>
        <v>36786</v>
      </c>
      <c r="B89" s="17">
        <f>'Base Data'!G88</f>
        <v>10.220000000000255</v>
      </c>
      <c r="C89" s="17">
        <f>'Base Data'!W88</f>
        <v>-51.59697807259154</v>
      </c>
      <c r="D89" s="17">
        <f>'Base Data'!D88</f>
        <v>61.023475545860293</v>
      </c>
      <c r="E89" s="17">
        <f>'Base Data'!X88</f>
        <v>0.79350252673150123</v>
      </c>
    </row>
    <row r="90" spans="1:5" x14ac:dyDescent="0.2">
      <c r="A90" s="2">
        <f>'Base Data'!A89</f>
        <v>36787</v>
      </c>
      <c r="B90" s="17">
        <f>'Base Data'!G89</f>
        <v>-14.307999999999993</v>
      </c>
      <c r="C90" s="17">
        <f>'Base Data'!W89</f>
        <v>-50.652412219508264</v>
      </c>
      <c r="D90" s="17">
        <f>'Base Data'!D89</f>
        <v>73.442342187792519</v>
      </c>
      <c r="E90" s="17">
        <f>'Base Data'!X89</f>
        <v>-37.097929968284248</v>
      </c>
    </row>
    <row r="91" spans="1:5" x14ac:dyDescent="0.2">
      <c r="A91" s="2">
        <f>'Base Data'!A90</f>
        <v>36788</v>
      </c>
      <c r="B91" s="17">
        <f>'Base Data'!G90</f>
        <v>26.571999999999207</v>
      </c>
      <c r="C91" s="17">
        <f>'Base Data'!W90</f>
        <v>-17.311711282522651</v>
      </c>
      <c r="D91" s="17">
        <f>'Base Data'!D90</f>
        <v>124.20346093450752</v>
      </c>
      <c r="E91" s="17">
        <f>'Base Data'!X90</f>
        <v>-80.31974965198566</v>
      </c>
    </row>
    <row r="92" spans="1:5" x14ac:dyDescent="0.2">
      <c r="A92" s="2">
        <f>'Base Data'!A91</f>
        <v>36789</v>
      </c>
      <c r="B92" s="17">
        <f>'Base Data'!G91</f>
        <v>108.33200000000033</v>
      </c>
      <c r="C92" s="17">
        <f>'Base Data'!W91</f>
        <v>-48.821766594630617</v>
      </c>
      <c r="D92" s="17">
        <f>'Base Data'!D91</f>
        <v>180.80251543949987</v>
      </c>
      <c r="E92" s="17">
        <f>'Base Data'!X91</f>
        <v>-23.648748844868919</v>
      </c>
    </row>
    <row r="93" spans="1:5" x14ac:dyDescent="0.2">
      <c r="A93" s="2">
        <f>'Base Data'!A92</f>
        <v>36790</v>
      </c>
      <c r="B93" s="17">
        <f>'Base Data'!G92</f>
        <v>180.89400000000023</v>
      </c>
      <c r="C93" s="17">
        <f>'Base Data'!W92</f>
        <v>-75.315200012415303</v>
      </c>
      <c r="D93" s="17">
        <f>'Base Data'!D92</f>
        <v>288.92655864934795</v>
      </c>
      <c r="E93" s="17">
        <f>'Base Data'!X92</f>
        <v>-32.717358636932431</v>
      </c>
    </row>
    <row r="94" spans="1:5" x14ac:dyDescent="0.2">
      <c r="A94" s="2">
        <f>'Base Data'!A93</f>
        <v>36791</v>
      </c>
      <c r="B94" s="17">
        <f>'Base Data'!G93</f>
        <v>-134.90400000000045</v>
      </c>
      <c r="C94" s="17">
        <f>'Base Data'!W93</f>
        <v>-44.748967574344427</v>
      </c>
      <c r="D94" s="17">
        <f>'Base Data'!D93</f>
        <v>-76.589591602728859</v>
      </c>
      <c r="E94" s="17">
        <f>'Base Data'!X93</f>
        <v>-13.565440822927172</v>
      </c>
    </row>
    <row r="95" spans="1:5" x14ac:dyDescent="0.2">
      <c r="A95" s="2">
        <f>'Base Data'!A94</f>
        <v>36792</v>
      </c>
      <c r="B95" s="17">
        <f>'Base Data'!G94</f>
        <v>-94.023999999999432</v>
      </c>
      <c r="C95" s="17">
        <f>'Base Data'!W94</f>
        <v>9.9346781591445392</v>
      </c>
      <c r="D95" s="17">
        <f>'Base Data'!D94</f>
        <v>-107.79016038263266</v>
      </c>
      <c r="E95" s="17">
        <f>'Base Data'!X94</f>
        <v>3.8314822234886918</v>
      </c>
    </row>
    <row r="96" spans="1:5" x14ac:dyDescent="0.2">
      <c r="A96" s="2">
        <f>'Base Data'!A95</f>
        <v>36793</v>
      </c>
      <c r="B96" s="17">
        <f>'Base Data'!G95</f>
        <v>-166.58600000000024</v>
      </c>
      <c r="C96" s="17">
        <f>'Base Data'!W95</f>
        <v>-34.150194199313347</v>
      </c>
      <c r="D96" s="17">
        <f>'Base Data'!D95</f>
        <v>-98.758230458211386</v>
      </c>
      <c r="E96" s="17">
        <f>'Base Data'!X95</f>
        <v>-33.677575342475507</v>
      </c>
    </row>
    <row r="97" spans="1:5" x14ac:dyDescent="0.2">
      <c r="A97" s="2">
        <f>'Base Data'!A96</f>
        <v>36794</v>
      </c>
      <c r="B97" s="17">
        <f>'Base Data'!G96</f>
        <v>-235.05999999999995</v>
      </c>
      <c r="C97" s="17">
        <f>'Base Data'!W96</f>
        <v>30.589597243766406</v>
      </c>
      <c r="D97" s="17">
        <f>'Base Data'!D96</f>
        <v>-223.15900408958811</v>
      </c>
      <c r="E97" s="17">
        <f>'Base Data'!X96</f>
        <v>-42.490593154178271</v>
      </c>
    </row>
    <row r="98" spans="1:5" x14ac:dyDescent="0.2">
      <c r="A98" s="2">
        <f>'Base Data'!A97</f>
        <v>36795</v>
      </c>
      <c r="B98" s="17">
        <f>'Base Data'!G97</f>
        <v>54.165999999999713</v>
      </c>
      <c r="C98" s="17">
        <f>'Base Data'!W97</f>
        <v>-46.981945944412104</v>
      </c>
      <c r="D98" s="17">
        <f>'Base Data'!D97</f>
        <v>79.660036446168206</v>
      </c>
      <c r="E98" s="17">
        <f>'Base Data'!X97</f>
        <v>21.48790949824361</v>
      </c>
    </row>
    <row r="99" spans="1:5" x14ac:dyDescent="0.2">
      <c r="A99" s="2">
        <f>'Base Data'!A98</f>
        <v>36796</v>
      </c>
      <c r="B99" s="17">
        <f>'Base Data'!G98</f>
        <v>133.88200000000052</v>
      </c>
      <c r="C99" s="17">
        <f>'Base Data'!W98</f>
        <v>-53.354003965605756</v>
      </c>
      <c r="D99" s="17">
        <f>'Base Data'!D98</f>
        <v>224.40232234222933</v>
      </c>
      <c r="E99" s="17">
        <f>'Base Data'!X98</f>
        <v>-37.166318376623053</v>
      </c>
    </row>
    <row r="100" spans="1:5" x14ac:dyDescent="0.2">
      <c r="A100" s="2">
        <f>'Base Data'!A99</f>
        <v>36797</v>
      </c>
      <c r="B100" s="17">
        <f>'Base Data'!G99</f>
        <v>189.06999999999971</v>
      </c>
      <c r="C100" s="17">
        <f>'Base Data'!W99</f>
        <v>-7.219214736789354</v>
      </c>
      <c r="D100" s="17">
        <f>'Base Data'!D99</f>
        <v>387.48896070714306</v>
      </c>
      <c r="E100" s="17">
        <f>'Base Data'!X99</f>
        <v>-191.199745970354</v>
      </c>
    </row>
    <row r="101" spans="1:5" x14ac:dyDescent="0.2">
      <c r="A101" s="2">
        <f>'Base Data'!A100</f>
        <v>36798</v>
      </c>
      <c r="B101" s="17">
        <f>'Base Data'!G100</f>
        <v>-115.48599999999988</v>
      </c>
      <c r="C101" s="17">
        <f>'Base Data'!W100</f>
        <v>-48.096317786127116</v>
      </c>
      <c r="D101" s="17">
        <f>'Base Data'!D100</f>
        <v>-64.378856782800995</v>
      </c>
      <c r="E101" s="17">
        <f>'Base Data'!X100</f>
        <v>-3.0108254310717655</v>
      </c>
    </row>
    <row r="102" spans="1:5" x14ac:dyDescent="0.2">
      <c r="A102" s="2">
        <f>'Base Data'!A101</f>
        <v>36799</v>
      </c>
      <c r="B102" s="17">
        <f>'Base Data'!G101</f>
        <v>221.77399999999943</v>
      </c>
      <c r="C102" s="17">
        <f>'Base Data'!W101</f>
        <v>-54.44670589917655</v>
      </c>
      <c r="D102" s="17">
        <f>'Base Data'!D101</f>
        <v>223.33853028409061</v>
      </c>
      <c r="E102" s="17">
        <f>'Base Data'!X101</f>
        <v>52.882175615085373</v>
      </c>
    </row>
    <row r="103" spans="1:5" x14ac:dyDescent="0.2">
      <c r="A103" s="2">
        <f>'Base Data'!A102</f>
        <v>0</v>
      </c>
      <c r="B103" s="17">
        <f>'Base Data'!G102</f>
        <v>0</v>
      </c>
      <c r="C103" s="17">
        <f>'Base Data'!W102</f>
        <v>0</v>
      </c>
      <c r="D103" s="17">
        <f>'Base Data'!D102</f>
        <v>225.74543919707105</v>
      </c>
      <c r="E103" s="17">
        <f>'Base Data'!X102</f>
        <v>0</v>
      </c>
    </row>
    <row r="104" spans="1:5" x14ac:dyDescent="0.2">
      <c r="A104" s="2">
        <f>'Base Data'!A103</f>
        <v>0</v>
      </c>
      <c r="B104" s="17">
        <f>'Base Data'!G103</f>
        <v>0</v>
      </c>
      <c r="C104" s="17">
        <f>'Base Data'!W103</f>
        <v>0</v>
      </c>
      <c r="D104" s="17">
        <f>'Base Data'!D103</f>
        <v>-217.52528910718178</v>
      </c>
      <c r="E104" s="17">
        <f>'Base Data'!X103</f>
        <v>0</v>
      </c>
    </row>
    <row r="105" spans="1:5" x14ac:dyDescent="0.2">
      <c r="A105" s="2">
        <f>'Base Data'!A104</f>
        <v>0</v>
      </c>
      <c r="B105" s="17">
        <f>'Base Data'!G104</f>
        <v>0</v>
      </c>
      <c r="C105" s="17">
        <f>'Base Data'!W104</f>
        <v>0</v>
      </c>
      <c r="D105" s="17">
        <f>'Base Data'!D104</f>
        <v>19.435342942177005</v>
      </c>
      <c r="E105" s="17">
        <f>'Base Data'!X104</f>
        <v>0</v>
      </c>
    </row>
    <row r="106" spans="1:5" x14ac:dyDescent="0.2">
      <c r="A106" s="2">
        <f>'Base Data'!A105</f>
        <v>0</v>
      </c>
      <c r="B106" s="17">
        <f>'Base Data'!G105</f>
        <v>0</v>
      </c>
      <c r="C106" s="17">
        <f>'Base Data'!W105</f>
        <v>0</v>
      </c>
      <c r="D106" s="17">
        <f>'Base Data'!D105</f>
        <v>78.198345794237454</v>
      </c>
      <c r="E106" s="17">
        <f>'Base Data'!X105</f>
        <v>0</v>
      </c>
    </row>
    <row r="107" spans="1:5" x14ac:dyDescent="0.2">
      <c r="A107" s="2">
        <f>'Base Data'!A106</f>
        <v>0</v>
      </c>
      <c r="B107" s="17">
        <f>'Base Data'!G106</f>
        <v>0</v>
      </c>
      <c r="C107" s="17">
        <f>'Base Data'!W106</f>
        <v>0</v>
      </c>
      <c r="D107" s="17">
        <f>'Base Data'!D106</f>
        <v>52.489663286419393</v>
      </c>
      <c r="E107" s="17">
        <f>'Base Data'!X106</f>
        <v>0</v>
      </c>
    </row>
    <row r="108" spans="1:5" x14ac:dyDescent="0.2">
      <c r="A108" s="2">
        <f>'Base Data'!A107</f>
        <v>0</v>
      </c>
      <c r="B108" s="17">
        <f>'Base Data'!G107</f>
        <v>0</v>
      </c>
      <c r="C108" s="17">
        <f>'Base Data'!W107</f>
        <v>0</v>
      </c>
      <c r="D108" s="17">
        <f>'Base Data'!D107</f>
        <v>-95.271459597071811</v>
      </c>
      <c r="E108" s="17">
        <f>'Base Data'!X107</f>
        <v>0</v>
      </c>
    </row>
    <row r="109" spans="1:5" x14ac:dyDescent="0.2">
      <c r="A109" s="2">
        <f>'Base Data'!A108</f>
        <v>0</v>
      </c>
      <c r="B109" s="17">
        <f>'Base Data'!G108</f>
        <v>0</v>
      </c>
      <c r="C109" s="17">
        <f>'Base Data'!W108</f>
        <v>0</v>
      </c>
      <c r="D109" s="17">
        <f>'Base Data'!D108</f>
        <v>211.70532951355329</v>
      </c>
      <c r="E109" s="17">
        <f>'Base Data'!X108</f>
        <v>0</v>
      </c>
    </row>
    <row r="110" spans="1:5" x14ac:dyDescent="0.2">
      <c r="A110" s="2">
        <f>'Base Data'!A109</f>
        <v>0</v>
      </c>
      <c r="B110" s="17">
        <f>'Base Data'!G109</f>
        <v>0</v>
      </c>
      <c r="C110" s="17">
        <f>'Base Data'!W109</f>
        <v>0</v>
      </c>
      <c r="D110" s="17">
        <f>'Base Data'!D109</f>
        <v>254.55768043340973</v>
      </c>
      <c r="E110" s="17">
        <f>'Base Data'!X109</f>
        <v>0</v>
      </c>
    </row>
    <row r="111" spans="1:5" x14ac:dyDescent="0.2">
      <c r="A111" s="2">
        <f>'Base Data'!A110</f>
        <v>0</v>
      </c>
      <c r="B111" s="17">
        <f>'Base Data'!G110</f>
        <v>0</v>
      </c>
      <c r="C111" s="17">
        <f>'Base Data'!W110</f>
        <v>0</v>
      </c>
      <c r="D111" s="17">
        <f>'Base Data'!D110</f>
        <v>-38.462749813849712</v>
      </c>
      <c r="E111" s="17">
        <f>'Base Data'!X110</f>
        <v>0</v>
      </c>
    </row>
    <row r="112" spans="1:5" x14ac:dyDescent="0.2">
      <c r="A112" s="2">
        <f>'Base Data'!A111</f>
        <v>0</v>
      </c>
      <c r="B112" s="17">
        <f>'Base Data'!G111</f>
        <v>0</v>
      </c>
      <c r="C112" s="17">
        <f>'Base Data'!W111</f>
        <v>0</v>
      </c>
      <c r="D112" s="17">
        <f>'Base Data'!D111</f>
        <v>192.27232908164888</v>
      </c>
      <c r="E112" s="17">
        <f>'Base Data'!X111</f>
        <v>0</v>
      </c>
    </row>
    <row r="113" spans="1:5" x14ac:dyDescent="0.2">
      <c r="A113" s="2">
        <f>'Base Data'!A112</f>
        <v>0</v>
      </c>
      <c r="B113" s="17">
        <f>'Base Data'!G112</f>
        <v>0</v>
      </c>
      <c r="C113" s="17">
        <f>'Base Data'!W112</f>
        <v>0</v>
      </c>
      <c r="D113" s="17">
        <f>'Base Data'!D112</f>
        <v>-62.866835317725858</v>
      </c>
      <c r="E113" s="17">
        <f>'Base Data'!X112</f>
        <v>0</v>
      </c>
    </row>
    <row r="114" spans="1:5" x14ac:dyDescent="0.2">
      <c r="A114" s="2">
        <f>'Base Data'!A113</f>
        <v>0</v>
      </c>
      <c r="B114" s="17">
        <f>'Base Data'!G113</f>
        <v>0</v>
      </c>
      <c r="C114" s="17">
        <f>'Base Data'!W113</f>
        <v>0</v>
      </c>
      <c r="D114" s="17">
        <f>'Base Data'!D113</f>
        <v>73.629683786638296</v>
      </c>
      <c r="E114" s="17">
        <f>'Base Data'!X113</f>
        <v>0</v>
      </c>
    </row>
    <row r="115" spans="1:5" x14ac:dyDescent="0.2">
      <c r="A115" s="2">
        <f>'Base Data'!A114</f>
        <v>0</v>
      </c>
      <c r="B115" s="17">
        <f>'Base Data'!G114</f>
        <v>0</v>
      </c>
      <c r="C115" s="17">
        <f>'Base Data'!W114</f>
        <v>0</v>
      </c>
      <c r="D115" s="17">
        <f>'Base Data'!D114</f>
        <v>27.66315386697357</v>
      </c>
      <c r="E115" s="17">
        <f>'Base Data'!X114</f>
        <v>0</v>
      </c>
    </row>
    <row r="116" spans="1:5" x14ac:dyDescent="0.2">
      <c r="A116" s="2">
        <f>'Base Data'!A115</f>
        <v>0</v>
      </c>
      <c r="B116" s="17">
        <f>'Base Data'!G115</f>
        <v>0</v>
      </c>
      <c r="C116" s="17">
        <f>'Base Data'!W115</f>
        <v>0</v>
      </c>
      <c r="D116" s="17">
        <f>'Base Data'!D115</f>
        <v>42.827492905918646</v>
      </c>
      <c r="E116" s="17">
        <f>'Base Data'!X115</f>
        <v>0</v>
      </c>
    </row>
    <row r="117" spans="1:5" x14ac:dyDescent="0.2">
      <c r="A117" s="2">
        <f>'Base Data'!A116</f>
        <v>0</v>
      </c>
      <c r="B117" s="17">
        <f>'Base Data'!G116</f>
        <v>0</v>
      </c>
      <c r="C117" s="17">
        <f>'Base Data'!W116</f>
        <v>0</v>
      </c>
      <c r="D117" s="17">
        <f>'Base Data'!D116</f>
        <v>41.772070001569361</v>
      </c>
      <c r="E117" s="17">
        <f>'Base Data'!X116</f>
        <v>0</v>
      </c>
    </row>
    <row r="118" spans="1:5" x14ac:dyDescent="0.2">
      <c r="A118" s="2">
        <f>'Base Data'!A117</f>
        <v>0</v>
      </c>
      <c r="B118" s="17">
        <f>'Base Data'!G117</f>
        <v>0</v>
      </c>
      <c r="C118" s="17">
        <f>'Base Data'!W117</f>
        <v>0</v>
      </c>
      <c r="D118" s="17">
        <f>'Base Data'!D117</f>
        <v>-103.93956676183855</v>
      </c>
      <c r="E118" s="17">
        <f>'Base Data'!X117</f>
        <v>0</v>
      </c>
    </row>
    <row r="119" spans="1:5" x14ac:dyDescent="0.2">
      <c r="A119" s="2">
        <f>'Base Data'!A118</f>
        <v>0</v>
      </c>
      <c r="B119" s="17">
        <f>'Base Data'!G118</f>
        <v>0</v>
      </c>
      <c r="C119" s="17">
        <f>'Base Data'!W118</f>
        <v>0</v>
      </c>
      <c r="D119" s="17">
        <f>'Base Data'!D118</f>
        <v>175.05421836506173</v>
      </c>
      <c r="E119" s="17">
        <f>'Base Data'!X118</f>
        <v>0</v>
      </c>
    </row>
    <row r="120" spans="1:5" x14ac:dyDescent="0.2">
      <c r="A120" s="2">
        <f>'Base Data'!A119</f>
        <v>0</v>
      </c>
      <c r="B120" s="17">
        <f>'Base Data'!G119</f>
        <v>0</v>
      </c>
      <c r="C120" s="17">
        <f>'Base Data'!W119</f>
        <v>0</v>
      </c>
      <c r="D120" s="17">
        <f>'Base Data'!D119</f>
        <v>68.865455035509342</v>
      </c>
      <c r="E120" s="17">
        <f>'Base Data'!X119</f>
        <v>0</v>
      </c>
    </row>
    <row r="121" spans="1:5" x14ac:dyDescent="0.2">
      <c r="A121" s="2">
        <f>'Base Data'!A120</f>
        <v>0</v>
      </c>
      <c r="B121" s="17">
        <f>'Base Data'!G120</f>
        <v>0</v>
      </c>
      <c r="C121" s="17">
        <f>'Base Data'!W120</f>
        <v>0</v>
      </c>
      <c r="D121" s="17">
        <f>'Base Data'!D120</f>
        <v>-16.135973261793009</v>
      </c>
      <c r="E121" s="17">
        <f>'Base Data'!X120</f>
        <v>0</v>
      </c>
    </row>
    <row r="122" spans="1:5" x14ac:dyDescent="0.2">
      <c r="A122" s="2">
        <f>'Base Data'!A121</f>
        <v>0</v>
      </c>
      <c r="B122" s="17">
        <f>'Base Data'!G121</f>
        <v>0</v>
      </c>
      <c r="C122" s="17">
        <f>'Base Data'!W121</f>
        <v>0</v>
      </c>
      <c r="D122" s="17">
        <f>'Base Data'!D121</f>
        <v>148.93188582435869</v>
      </c>
      <c r="E122" s="17">
        <f>'Base Data'!X121</f>
        <v>0</v>
      </c>
    </row>
    <row r="123" spans="1:5" x14ac:dyDescent="0.2">
      <c r="A123" s="2">
        <f>'Base Data'!A122</f>
        <v>0</v>
      </c>
      <c r="B123" s="17">
        <f>'Base Data'!G122</f>
        <v>0</v>
      </c>
      <c r="C123" s="17">
        <f>'Base Data'!W122</f>
        <v>0</v>
      </c>
      <c r="D123" s="17">
        <f>'Base Data'!D122</f>
        <v>225.28038531597704</v>
      </c>
      <c r="E123" s="17">
        <f>'Base Data'!X122</f>
        <v>0</v>
      </c>
    </row>
    <row r="124" spans="1:5" x14ac:dyDescent="0.2">
      <c r="A124" s="2">
        <f>'Base Data'!A123</f>
        <v>0</v>
      </c>
      <c r="B124" s="17">
        <f>'Base Data'!G123</f>
        <v>0</v>
      </c>
      <c r="C124" s="17">
        <f>'Base Data'!W123</f>
        <v>0</v>
      </c>
      <c r="D124" s="17">
        <f>'Base Data'!D123</f>
        <v>216.97441123663069</v>
      </c>
      <c r="E124" s="17">
        <f>'Base Data'!X123</f>
        <v>0</v>
      </c>
    </row>
    <row r="125" spans="1:5" x14ac:dyDescent="0.2">
      <c r="A125" s="2">
        <f>'Base Data'!A124</f>
        <v>0</v>
      </c>
      <c r="B125" s="17">
        <f>'Base Data'!G124</f>
        <v>0</v>
      </c>
      <c r="C125" s="17">
        <f>'Base Data'!W124</f>
        <v>0</v>
      </c>
      <c r="D125" s="17">
        <f>'Base Data'!D124</f>
        <v>49.937092740534929</v>
      </c>
      <c r="E125" s="17">
        <f>'Base Data'!X124</f>
        <v>0</v>
      </c>
    </row>
    <row r="126" spans="1:5" x14ac:dyDescent="0.2">
      <c r="A126" s="2">
        <f>'Base Data'!A125</f>
        <v>0</v>
      </c>
      <c r="B126" s="17">
        <f>'Base Data'!G125</f>
        <v>0</v>
      </c>
      <c r="C126" s="17">
        <f>'Base Data'!W125</f>
        <v>0</v>
      </c>
      <c r="D126" s="17">
        <f>'Base Data'!D125</f>
        <v>-21.906310315611201</v>
      </c>
      <c r="E126" s="17">
        <f>'Base Data'!X125</f>
        <v>0</v>
      </c>
    </row>
    <row r="127" spans="1:5" x14ac:dyDescent="0.2">
      <c r="A127" s="2">
        <f>'Base Data'!A126</f>
        <v>0</v>
      </c>
      <c r="B127" s="17">
        <f>'Base Data'!G126</f>
        <v>0</v>
      </c>
      <c r="C127" s="17">
        <f>'Base Data'!W126</f>
        <v>0</v>
      </c>
      <c r="D127" s="17">
        <f>'Base Data'!D126</f>
        <v>-136.07195018748757</v>
      </c>
      <c r="E127" s="17">
        <f>'Base Data'!X126</f>
        <v>0</v>
      </c>
    </row>
    <row r="128" spans="1:5" x14ac:dyDescent="0.2">
      <c r="A128" s="2">
        <f>'Base Data'!A127</f>
        <v>0</v>
      </c>
      <c r="B128" s="17">
        <f>'Base Data'!G127</f>
        <v>0</v>
      </c>
      <c r="C128" s="17">
        <f>'Base Data'!W127</f>
        <v>0</v>
      </c>
      <c r="D128" s="17">
        <f>'Base Data'!D127</f>
        <v>-16.890949203580178</v>
      </c>
      <c r="E128" s="17">
        <f>'Base Data'!X127</f>
        <v>0</v>
      </c>
    </row>
    <row r="129" spans="1:5" x14ac:dyDescent="0.2">
      <c r="A129" s="2">
        <f>'Base Data'!A128</f>
        <v>0</v>
      </c>
      <c r="B129" s="17">
        <f>'Base Data'!G128</f>
        <v>0</v>
      </c>
      <c r="C129" s="17">
        <f>'Base Data'!W128</f>
        <v>0</v>
      </c>
      <c r="D129" s="17">
        <f>'Base Data'!D128</f>
        <v>-172.53013592352025</v>
      </c>
      <c r="E129" s="17">
        <f>'Base Data'!X128</f>
        <v>0</v>
      </c>
    </row>
    <row r="130" spans="1:5" x14ac:dyDescent="0.2">
      <c r="A130" s="2">
        <f>'Base Data'!A129</f>
        <v>0</v>
      </c>
      <c r="B130" s="17">
        <f>'Base Data'!G129</f>
        <v>0</v>
      </c>
      <c r="C130" s="17">
        <f>'Base Data'!W129</f>
        <v>0</v>
      </c>
      <c r="D130" s="17">
        <f>'Base Data'!D129</f>
        <v>215.16576648234792</v>
      </c>
      <c r="E130" s="17">
        <f>'Base Data'!X129</f>
        <v>0</v>
      </c>
    </row>
    <row r="131" spans="1:5" x14ac:dyDescent="0.2">
      <c r="A131" s="2">
        <f>'Base Data'!A130</f>
        <v>0</v>
      </c>
      <c r="B131" s="17">
        <f>'Base Data'!G130</f>
        <v>0</v>
      </c>
      <c r="C131" s="17">
        <f>'Base Data'!W130</f>
        <v>0</v>
      </c>
      <c r="D131" s="17">
        <f>'Base Data'!D130</f>
        <v>258.66387178841109</v>
      </c>
      <c r="E131" s="17">
        <f>'Base Data'!X130</f>
        <v>0</v>
      </c>
    </row>
    <row r="132" spans="1:5" x14ac:dyDescent="0.2">
      <c r="A132" s="2">
        <f>'Base Data'!A131</f>
        <v>0</v>
      </c>
      <c r="B132" s="17">
        <f>'Base Data'!G131</f>
        <v>0</v>
      </c>
      <c r="C132" s="17">
        <f>'Base Data'!W131</f>
        <v>0</v>
      </c>
      <c r="D132" s="17">
        <f>'Base Data'!D131</f>
        <v>-56.046637089677887</v>
      </c>
      <c r="E132" s="17">
        <f>'Base Data'!X131</f>
        <v>0</v>
      </c>
    </row>
    <row r="133" spans="1:5" x14ac:dyDescent="0.2">
      <c r="A133" s="2">
        <f>'Base Data'!A132</f>
        <v>0</v>
      </c>
      <c r="B133" s="17">
        <f>'Base Data'!G132</f>
        <v>0</v>
      </c>
      <c r="C133" s="17">
        <f>'Base Data'!W132</f>
        <v>0</v>
      </c>
      <c r="D133" s="17">
        <f>'Base Data'!D132</f>
        <v>-8.5800941034095359</v>
      </c>
      <c r="E133" s="17">
        <f>'Base Data'!X132</f>
        <v>0</v>
      </c>
    </row>
    <row r="134" spans="1:5" x14ac:dyDescent="0.2">
      <c r="A134" s="2">
        <f>'Base Data'!A133</f>
        <v>0</v>
      </c>
      <c r="B134" s="17">
        <f>'Base Data'!G133</f>
        <v>0</v>
      </c>
      <c r="C134" s="17">
        <f>'Base Data'!W133</f>
        <v>0</v>
      </c>
      <c r="D134" s="17">
        <f>'Base Data'!D133</f>
        <v>24.45948478323858</v>
      </c>
      <c r="E134" s="17">
        <f>'Base Data'!X133</f>
        <v>0</v>
      </c>
    </row>
    <row r="135" spans="1:5" x14ac:dyDescent="0.2">
      <c r="A135" s="2">
        <f>'Base Data'!A134</f>
        <v>0</v>
      </c>
      <c r="B135" s="17">
        <f>'Base Data'!G134</f>
        <v>0</v>
      </c>
      <c r="C135" s="17">
        <f>'Base Data'!W134</f>
        <v>0</v>
      </c>
      <c r="D135" s="17">
        <f>'Base Data'!D134</f>
        <v>-26.708923327350938</v>
      </c>
      <c r="E135" s="17">
        <f>'Base Data'!X134</f>
        <v>0</v>
      </c>
    </row>
    <row r="136" spans="1:5" x14ac:dyDescent="0.2">
      <c r="A136" s="2">
        <f>'Base Data'!A135</f>
        <v>0</v>
      </c>
      <c r="B136" s="17">
        <f>'Base Data'!G135</f>
        <v>0</v>
      </c>
      <c r="C136" s="17">
        <f>'Base Data'!W135</f>
        <v>0</v>
      </c>
      <c r="D136" s="17">
        <f>'Base Data'!D135</f>
        <v>-47.947487250358819</v>
      </c>
      <c r="E136" s="17">
        <f>'Base Data'!X135</f>
        <v>0</v>
      </c>
    </row>
    <row r="137" spans="1:5" x14ac:dyDescent="0.2">
      <c r="A137" s="2">
        <f>'Base Data'!A136</f>
        <v>0</v>
      </c>
      <c r="B137" s="17">
        <f>'Base Data'!G136</f>
        <v>0</v>
      </c>
      <c r="C137" s="17">
        <f>'Base Data'!W136</f>
        <v>0</v>
      </c>
      <c r="D137" s="17">
        <f>'Base Data'!D136</f>
        <v>180.94472443968758</v>
      </c>
      <c r="E137" s="17">
        <f>'Base Data'!X136</f>
        <v>0</v>
      </c>
    </row>
    <row r="138" spans="1:5" x14ac:dyDescent="0.2">
      <c r="A138" s="2">
        <f>'Base Data'!A137</f>
        <v>0</v>
      </c>
      <c r="B138" s="17">
        <f>'Base Data'!G137</f>
        <v>0</v>
      </c>
      <c r="C138" s="17">
        <f>'Base Data'!W137</f>
        <v>0</v>
      </c>
      <c r="D138" s="17">
        <f>'Base Data'!D137</f>
        <v>181.1935147259604</v>
      </c>
      <c r="E138" s="17">
        <f>'Base Data'!X137</f>
        <v>0</v>
      </c>
    </row>
    <row r="139" spans="1:5" x14ac:dyDescent="0.2">
      <c r="A139" s="2">
        <f>'Base Data'!A138</f>
        <v>0</v>
      </c>
      <c r="B139" s="17">
        <f>'Base Data'!G138</f>
        <v>0</v>
      </c>
      <c r="C139" s="17">
        <f>'Base Data'!W138</f>
        <v>0</v>
      </c>
      <c r="D139" s="17">
        <f>'Base Data'!D138</f>
        <v>-162.38766876482106</v>
      </c>
      <c r="E139" s="17">
        <f>'Base Data'!X138</f>
        <v>0</v>
      </c>
    </row>
    <row r="140" spans="1:5" x14ac:dyDescent="0.2">
      <c r="A140" s="2">
        <f>'Base Data'!A139</f>
        <v>0</v>
      </c>
      <c r="B140" s="17">
        <f>'Base Data'!G139</f>
        <v>0</v>
      </c>
      <c r="C140" s="17">
        <f>'Base Data'!W139</f>
        <v>0</v>
      </c>
      <c r="D140" s="17">
        <f>'Base Data'!D139</f>
        <v>-97.70529288809567</v>
      </c>
      <c r="E140" s="17">
        <f>'Base Data'!X139</f>
        <v>0</v>
      </c>
    </row>
    <row r="141" spans="1:5" x14ac:dyDescent="0.2">
      <c r="A141" s="2">
        <f>'Base Data'!A140</f>
        <v>0</v>
      </c>
      <c r="B141" s="17">
        <f>'Base Data'!G140</f>
        <v>0</v>
      </c>
      <c r="C141" s="17">
        <f>'Base Data'!W140</f>
        <v>0</v>
      </c>
      <c r="D141" s="17">
        <f>'Base Data'!D140</f>
        <v>-103.8790980488404</v>
      </c>
      <c r="E141" s="17">
        <f>'Base Data'!X140</f>
        <v>0</v>
      </c>
    </row>
    <row r="142" spans="1:5" x14ac:dyDescent="0.2">
      <c r="A142" s="2">
        <f>'Base Data'!A141</f>
        <v>0</v>
      </c>
      <c r="B142" s="17">
        <f>'Base Data'!G141</f>
        <v>0</v>
      </c>
      <c r="C142" s="17">
        <f>'Base Data'!W141</f>
        <v>0</v>
      </c>
      <c r="D142" s="17">
        <f>'Base Data'!D141</f>
        <v>-140.18692755000984</v>
      </c>
      <c r="E142" s="17">
        <f>'Base Data'!X141</f>
        <v>0</v>
      </c>
    </row>
    <row r="143" spans="1:5" x14ac:dyDescent="0.2">
      <c r="A143" s="2">
        <f>'Base Data'!A142</f>
        <v>0</v>
      </c>
      <c r="B143" s="17">
        <f>'Base Data'!G142</f>
        <v>0</v>
      </c>
      <c r="C143" s="17">
        <f>'Base Data'!W142</f>
        <v>0</v>
      </c>
      <c r="D143" s="17">
        <f>'Base Data'!D142</f>
        <v>-105.65806889428916</v>
      </c>
      <c r="E143" s="17">
        <f>'Base Data'!X142</f>
        <v>0</v>
      </c>
    </row>
    <row r="144" spans="1:5" x14ac:dyDescent="0.2">
      <c r="A144" s="2">
        <f>'Base Data'!A143</f>
        <v>0</v>
      </c>
      <c r="B144" s="17">
        <f>'Base Data'!G143</f>
        <v>0</v>
      </c>
      <c r="C144" s="17">
        <f>'Base Data'!W143</f>
        <v>0</v>
      </c>
      <c r="D144" s="17">
        <f>'Base Data'!D143</f>
        <v>125.61031617665117</v>
      </c>
      <c r="E144" s="17">
        <f>'Base Data'!X143</f>
        <v>0</v>
      </c>
    </row>
    <row r="145" spans="1:5" x14ac:dyDescent="0.2">
      <c r="A145" s="2">
        <f>'Base Data'!A144</f>
        <v>0</v>
      </c>
      <c r="B145" s="17">
        <f>'Base Data'!G144</f>
        <v>0</v>
      </c>
      <c r="C145" s="17">
        <f>'Base Data'!W144</f>
        <v>0</v>
      </c>
      <c r="D145" s="17">
        <f>'Base Data'!D144</f>
        <v>237.50376757812484</v>
      </c>
      <c r="E145" s="17">
        <f>'Base Data'!X144</f>
        <v>0</v>
      </c>
    </row>
    <row r="146" spans="1:5" x14ac:dyDescent="0.2">
      <c r="A146" s="2">
        <f>'Base Data'!A145</f>
        <v>0</v>
      </c>
      <c r="B146" s="17">
        <f>'Base Data'!G145</f>
        <v>0</v>
      </c>
      <c r="C146" s="17">
        <f>'Base Data'!W145</f>
        <v>0</v>
      </c>
      <c r="D146" s="17">
        <f>'Base Data'!D145</f>
        <v>-112.92380143200046</v>
      </c>
      <c r="E146" s="17">
        <f>'Base Data'!X145</f>
        <v>0</v>
      </c>
    </row>
    <row r="147" spans="1:5" x14ac:dyDescent="0.2">
      <c r="A147" s="2">
        <f>'Base Data'!A146</f>
        <v>0</v>
      </c>
      <c r="B147" s="17">
        <f>'Base Data'!G146</f>
        <v>0</v>
      </c>
      <c r="C147" s="17">
        <f>'Base Data'!W146</f>
        <v>0</v>
      </c>
      <c r="D147" s="17">
        <f>'Base Data'!D146</f>
        <v>64.615854868340122</v>
      </c>
      <c r="E147" s="17">
        <f>'Base Data'!X146</f>
        <v>0</v>
      </c>
    </row>
    <row r="148" spans="1:5" x14ac:dyDescent="0.2">
      <c r="A148" s="2">
        <f>'Base Data'!A147</f>
        <v>0</v>
      </c>
      <c r="B148" s="17">
        <f>'Base Data'!G147</f>
        <v>0</v>
      </c>
      <c r="C148" s="17">
        <f>'Base Data'!W147</f>
        <v>0</v>
      </c>
      <c r="D148" s="17">
        <f>'Base Data'!D147</f>
        <v>159.67152321630806</v>
      </c>
      <c r="E148" s="17">
        <f>'Base Data'!X147</f>
        <v>0</v>
      </c>
    </row>
    <row r="149" spans="1:5" x14ac:dyDescent="0.2">
      <c r="A149" s="2">
        <f>'Base Data'!A148</f>
        <v>0</v>
      </c>
      <c r="B149" s="17">
        <f>'Base Data'!G148</f>
        <v>0</v>
      </c>
      <c r="C149" s="17">
        <f>'Base Data'!W148</f>
        <v>0</v>
      </c>
      <c r="D149" s="17">
        <f>'Base Data'!D148</f>
        <v>78.610303743865813</v>
      </c>
      <c r="E149" s="17">
        <f>'Base Data'!X148</f>
        <v>0</v>
      </c>
    </row>
    <row r="150" spans="1:5" x14ac:dyDescent="0.2">
      <c r="A150" s="2">
        <f>'Base Data'!A149</f>
        <v>0</v>
      </c>
      <c r="B150" s="17">
        <f>'Base Data'!G149</f>
        <v>0</v>
      </c>
      <c r="C150" s="17">
        <f>'Base Data'!W149</f>
        <v>0</v>
      </c>
      <c r="D150" s="17">
        <f>'Base Data'!D149</f>
        <v>124.38048365790092</v>
      </c>
      <c r="E150" s="17">
        <f>'Base Data'!X149</f>
        <v>0</v>
      </c>
    </row>
    <row r="151" spans="1:5" x14ac:dyDescent="0.2">
      <c r="A151" s="2">
        <f>'Base Data'!A150</f>
        <v>0</v>
      </c>
      <c r="B151" s="17">
        <f>'Base Data'!G150</f>
        <v>0</v>
      </c>
      <c r="C151" s="17">
        <f>'Base Data'!W150</f>
        <v>0</v>
      </c>
      <c r="D151" s="17">
        <f>'Base Data'!D150</f>
        <v>376.3505998562357</v>
      </c>
      <c r="E151" s="17">
        <f>'Base Data'!X150</f>
        <v>0</v>
      </c>
    </row>
    <row r="152" spans="1:5" x14ac:dyDescent="0.2">
      <c r="A152" s="2">
        <f>'Base Data'!A151</f>
        <v>0</v>
      </c>
      <c r="B152" s="17">
        <f>'Base Data'!G151</f>
        <v>0</v>
      </c>
      <c r="C152" s="17">
        <f>'Base Data'!W151</f>
        <v>0</v>
      </c>
      <c r="D152" s="17">
        <f>'Base Data'!D151</f>
        <v>-12.857979799696608</v>
      </c>
      <c r="E152" s="17">
        <f>'Base Data'!X151</f>
        <v>0</v>
      </c>
    </row>
    <row r="153" spans="1:5" x14ac:dyDescent="0.2">
      <c r="A153" s="2">
        <f>'Base Data'!A152</f>
        <v>0</v>
      </c>
      <c r="B153" s="17">
        <f>'Base Data'!G152</f>
        <v>0</v>
      </c>
      <c r="C153" s="17">
        <f>'Base Data'!W152</f>
        <v>0</v>
      </c>
      <c r="D153" s="17">
        <f>'Base Data'!D152</f>
        <v>-84.853759512058247</v>
      </c>
      <c r="E153" s="17">
        <f>'Base Data'!X152</f>
        <v>0</v>
      </c>
    </row>
    <row r="154" spans="1:5" x14ac:dyDescent="0.2">
      <c r="A154" s="2">
        <f>'Base Data'!A153</f>
        <v>0</v>
      </c>
      <c r="B154" s="17">
        <f>'Base Data'!G153</f>
        <v>0</v>
      </c>
      <c r="C154" s="17">
        <f>'Base Data'!W153</f>
        <v>0</v>
      </c>
      <c r="D154" s="17">
        <f>'Base Data'!D153</f>
        <v>-33.050639419797982</v>
      </c>
      <c r="E154" s="17">
        <f>'Base Data'!X153</f>
        <v>0</v>
      </c>
    </row>
    <row r="155" spans="1:5" x14ac:dyDescent="0.2">
      <c r="A155" s="2">
        <f>'Base Data'!A154</f>
        <v>0</v>
      </c>
      <c r="B155" s="17">
        <f>'Base Data'!G154</f>
        <v>0</v>
      </c>
      <c r="C155" s="17">
        <f>'Base Data'!W154</f>
        <v>0</v>
      </c>
      <c r="D155" s="17">
        <f>'Base Data'!D154</f>
        <v>102.52706695272299</v>
      </c>
      <c r="E155" s="17">
        <f>'Base Data'!X154</f>
        <v>0</v>
      </c>
    </row>
    <row r="156" spans="1:5" x14ac:dyDescent="0.2">
      <c r="A156" s="2">
        <f>'Base Data'!A155</f>
        <v>0</v>
      </c>
      <c r="B156" s="17">
        <f>'Base Data'!G155</f>
        <v>0</v>
      </c>
      <c r="C156" s="17">
        <f>'Base Data'!W155</f>
        <v>0</v>
      </c>
      <c r="D156" s="17">
        <f>'Base Data'!D155</f>
        <v>178.53378998660878</v>
      </c>
      <c r="E156" s="17">
        <f>'Base Data'!X155</f>
        <v>0</v>
      </c>
    </row>
    <row r="157" spans="1:5" x14ac:dyDescent="0.2">
      <c r="A157" s="2">
        <f>'Base Data'!A156</f>
        <v>0</v>
      </c>
      <c r="B157" s="17">
        <f>'Base Data'!G156</f>
        <v>0</v>
      </c>
      <c r="C157" s="17">
        <f>'Base Data'!W156</f>
        <v>0</v>
      </c>
      <c r="D157" s="17">
        <f>'Base Data'!D156</f>
        <v>297.08068753517216</v>
      </c>
      <c r="E157" s="17">
        <f>'Base Data'!X156</f>
        <v>0</v>
      </c>
    </row>
    <row r="158" spans="1:5" x14ac:dyDescent="0.2">
      <c r="A158" s="2">
        <f>'Base Data'!A157</f>
        <v>0</v>
      </c>
      <c r="B158" s="17">
        <f>'Base Data'!G157</f>
        <v>0</v>
      </c>
      <c r="C158" s="17">
        <f>'Base Data'!W157</f>
        <v>0</v>
      </c>
      <c r="D158" s="17">
        <f>'Base Data'!D157</f>
        <v>-72.524956554197701</v>
      </c>
      <c r="E158" s="17">
        <f>'Base Data'!X157</f>
        <v>0</v>
      </c>
    </row>
    <row r="159" spans="1:5" x14ac:dyDescent="0.2">
      <c r="A159" s="2">
        <f>'Base Data'!A158</f>
        <v>0</v>
      </c>
      <c r="B159" s="17">
        <f>'Base Data'!G158</f>
        <v>0</v>
      </c>
      <c r="C159" s="17">
        <f>'Base Data'!W158</f>
        <v>0</v>
      </c>
      <c r="D159" s="17">
        <f>'Base Data'!D158</f>
        <v>-29.370880769314514</v>
      </c>
      <c r="E159" s="17">
        <f>'Base Data'!X158</f>
        <v>0</v>
      </c>
    </row>
    <row r="160" spans="1:5" x14ac:dyDescent="0.2">
      <c r="A160" s="2">
        <f>'Base Data'!A159</f>
        <v>0</v>
      </c>
      <c r="B160" s="17">
        <f>'Base Data'!G159</f>
        <v>0</v>
      </c>
      <c r="C160" s="17">
        <f>'Base Data'!W159</f>
        <v>0</v>
      </c>
      <c r="D160" s="17">
        <f>'Base Data'!D159</f>
        <v>-9.0794738832226329</v>
      </c>
      <c r="E160" s="17">
        <f>'Base Data'!X159</f>
        <v>0</v>
      </c>
    </row>
    <row r="161" spans="1:5" x14ac:dyDescent="0.2">
      <c r="A161" s="2">
        <f>'Base Data'!A160</f>
        <v>0</v>
      </c>
      <c r="B161" s="17">
        <f>'Base Data'!G160</f>
        <v>0</v>
      </c>
      <c r="C161" s="17">
        <f>'Base Data'!W160</f>
        <v>0</v>
      </c>
      <c r="D161" s="17">
        <f>'Base Data'!D160</f>
        <v>-119.44664898305018</v>
      </c>
      <c r="E161" s="17">
        <f>'Base Data'!X160</f>
        <v>0</v>
      </c>
    </row>
    <row r="162" spans="1:5" x14ac:dyDescent="0.2">
      <c r="A162" s="2">
        <f>'Base Data'!A161</f>
        <v>0</v>
      </c>
      <c r="B162" s="17">
        <f>'Base Data'!G161</f>
        <v>0</v>
      </c>
      <c r="C162" s="17">
        <f>'Base Data'!W161</f>
        <v>0</v>
      </c>
      <c r="D162" s="17">
        <f>'Base Data'!D161</f>
        <v>121.0297955003515</v>
      </c>
      <c r="E162" s="17">
        <f>'Base Data'!X161</f>
        <v>0</v>
      </c>
    </row>
    <row r="163" spans="1:5" x14ac:dyDescent="0.2">
      <c r="A163" s="2">
        <f>'Base Data'!A162</f>
        <v>0</v>
      </c>
      <c r="B163" s="17">
        <f>'Base Data'!G162</f>
        <v>0</v>
      </c>
      <c r="C163" s="17">
        <f>'Base Data'!W162</f>
        <v>0</v>
      </c>
      <c r="D163" s="17">
        <f>'Base Data'!D162</f>
        <v>-10.299030141287076</v>
      </c>
      <c r="E163" s="17">
        <f>'Base Data'!X162</f>
        <v>0</v>
      </c>
    </row>
    <row r="164" spans="1:5" x14ac:dyDescent="0.2">
      <c r="A164" s="2">
        <f>'Base Data'!A163</f>
        <v>0</v>
      </c>
      <c r="B164" s="17">
        <f>'Base Data'!G163</f>
        <v>0</v>
      </c>
      <c r="C164" s="17">
        <f>'Base Data'!W163</f>
        <v>0</v>
      </c>
      <c r="D164" s="17">
        <f>'Base Data'!D163</f>
        <v>85.583418087010614</v>
      </c>
      <c r="E164" s="17">
        <f>'Base Data'!X163</f>
        <v>0</v>
      </c>
    </row>
    <row r="165" spans="1:5" x14ac:dyDescent="0.2">
      <c r="A165" s="2">
        <f>'Base Data'!A164</f>
        <v>0</v>
      </c>
      <c r="B165" s="17">
        <f>'Base Data'!G164</f>
        <v>0</v>
      </c>
      <c r="C165" s="17">
        <f>'Base Data'!W164</f>
        <v>0</v>
      </c>
      <c r="D165" s="17">
        <f>'Base Data'!D164</f>
        <v>158.39260147963614</v>
      </c>
      <c r="E165" s="17">
        <f>'Base Data'!X164</f>
        <v>0</v>
      </c>
    </row>
    <row r="166" spans="1:5" x14ac:dyDescent="0.2">
      <c r="A166" s="2">
        <f>'Base Data'!A165</f>
        <v>0</v>
      </c>
      <c r="B166" s="17">
        <f>'Base Data'!G165</f>
        <v>0</v>
      </c>
      <c r="C166" s="17">
        <f>'Base Data'!W165</f>
        <v>0</v>
      </c>
      <c r="D166" s="17">
        <f>'Base Data'!D165</f>
        <v>131.92972992385577</v>
      </c>
      <c r="E166" s="17">
        <f>'Base Data'!X165</f>
        <v>0</v>
      </c>
    </row>
    <row r="167" spans="1:5" x14ac:dyDescent="0.2">
      <c r="A167" s="2">
        <f>'Base Data'!A166</f>
        <v>0</v>
      </c>
      <c r="B167" s="17">
        <f>'Base Data'!G166</f>
        <v>0</v>
      </c>
      <c r="C167" s="17">
        <f>'Base Data'!W166</f>
        <v>0</v>
      </c>
      <c r="D167" s="17">
        <f>'Base Data'!D166</f>
        <v>-170.40608595261651</v>
      </c>
      <c r="E167" s="17">
        <f>'Base Data'!X166</f>
        <v>0</v>
      </c>
    </row>
    <row r="168" spans="1:5" x14ac:dyDescent="0.2">
      <c r="A168" s="2">
        <f>'Base Data'!A167</f>
        <v>0</v>
      </c>
      <c r="B168" s="17">
        <f>'Base Data'!G167</f>
        <v>0</v>
      </c>
      <c r="C168" s="17">
        <f>'Base Data'!W167</f>
        <v>0</v>
      </c>
      <c r="D168" s="17">
        <f>'Base Data'!D167</f>
        <v>-12.21965420898367</v>
      </c>
      <c r="E168" s="17">
        <f>'Base Data'!X167</f>
        <v>0</v>
      </c>
    </row>
    <row r="169" spans="1:5" x14ac:dyDescent="0.2">
      <c r="A169" s="2">
        <f>'Base Data'!A168</f>
        <v>0</v>
      </c>
      <c r="B169" s="17">
        <f>'Base Data'!G168</f>
        <v>0</v>
      </c>
      <c r="C169" s="17">
        <f>'Base Data'!W168</f>
        <v>0</v>
      </c>
      <c r="D169" s="17">
        <f>'Base Data'!D168</f>
        <v>19.343082267159197</v>
      </c>
      <c r="E169" s="17">
        <f>'Base Data'!X168</f>
        <v>0</v>
      </c>
    </row>
    <row r="170" spans="1:5" x14ac:dyDescent="0.2">
      <c r="A170" s="2">
        <f>'Base Data'!A169</f>
        <v>0</v>
      </c>
      <c r="B170" s="17">
        <f>'Base Data'!G169</f>
        <v>0</v>
      </c>
      <c r="C170" s="17">
        <f>'Base Data'!W169</f>
        <v>0</v>
      </c>
      <c r="D170" s="17">
        <f>'Base Data'!D169</f>
        <v>-22.148529423594866</v>
      </c>
      <c r="E170" s="17">
        <f>'Base Data'!X169</f>
        <v>0</v>
      </c>
    </row>
    <row r="171" spans="1:5" x14ac:dyDescent="0.2">
      <c r="A171" s="2">
        <f>'Base Data'!A170</f>
        <v>0</v>
      </c>
      <c r="B171" s="17">
        <f>'Base Data'!G170</f>
        <v>0</v>
      </c>
      <c r="C171" s="17">
        <f>'Base Data'!W170</f>
        <v>0</v>
      </c>
      <c r="D171" s="17">
        <f>'Base Data'!D170</f>
        <v>135.7483035325566</v>
      </c>
      <c r="E171" s="17">
        <f>'Base Data'!X170</f>
        <v>0</v>
      </c>
    </row>
    <row r="172" spans="1:5" x14ac:dyDescent="0.2">
      <c r="A172" s="2">
        <f>'Base Data'!A171</f>
        <v>0</v>
      </c>
      <c r="B172" s="17">
        <f>'Base Data'!G171</f>
        <v>0</v>
      </c>
      <c r="C172" s="17">
        <f>'Base Data'!W171</f>
        <v>0</v>
      </c>
      <c r="D172" s="17">
        <f>'Base Data'!D171</f>
        <v>294.44576318701581</v>
      </c>
      <c r="E172" s="17">
        <f>'Base Data'!X171</f>
        <v>0</v>
      </c>
    </row>
    <row r="173" spans="1:5" x14ac:dyDescent="0.2">
      <c r="A173" s="2">
        <f>'Base Data'!A172</f>
        <v>0</v>
      </c>
      <c r="B173" s="17">
        <f>'Base Data'!G172</f>
        <v>0</v>
      </c>
      <c r="C173" s="17">
        <f>'Base Data'!W172</f>
        <v>0</v>
      </c>
      <c r="D173" s="17">
        <f>'Base Data'!D172</f>
        <v>331.87422864072209</v>
      </c>
      <c r="E173" s="17">
        <f>'Base Data'!X172</f>
        <v>0</v>
      </c>
    </row>
    <row r="174" spans="1:5" x14ac:dyDescent="0.2">
      <c r="A174" s="2">
        <f>'Base Data'!A173</f>
        <v>0</v>
      </c>
      <c r="B174" s="17">
        <f>'Base Data'!G173</f>
        <v>0</v>
      </c>
      <c r="C174" s="17">
        <f>'Base Data'!W173</f>
        <v>0</v>
      </c>
      <c r="D174" s="17">
        <f>'Base Data'!D173</f>
        <v>-259.84102115407234</v>
      </c>
      <c r="E174" s="17">
        <f>'Base Data'!X173</f>
        <v>0</v>
      </c>
    </row>
    <row r="175" spans="1:5" x14ac:dyDescent="0.2">
      <c r="A175" s="2">
        <f>'Base Data'!A174</f>
        <v>0</v>
      </c>
      <c r="B175" s="17">
        <f>'Base Data'!G174</f>
        <v>0</v>
      </c>
      <c r="C175" s="17">
        <f>'Base Data'!W174</f>
        <v>0</v>
      </c>
      <c r="D175" s="17">
        <f>'Base Data'!D174</f>
        <v>-110.5985062380968</v>
      </c>
      <c r="E175" s="17">
        <f>'Base Data'!X174</f>
        <v>0</v>
      </c>
    </row>
    <row r="176" spans="1:5" x14ac:dyDescent="0.2">
      <c r="A176" s="2">
        <f>'Base Data'!A175</f>
        <v>0</v>
      </c>
      <c r="B176" s="17">
        <f>'Base Data'!G175</f>
        <v>0</v>
      </c>
      <c r="C176" s="17">
        <f>'Base Data'!W175</f>
        <v>0</v>
      </c>
      <c r="D176" s="17">
        <f>'Base Data'!D175</f>
        <v>-129.55170439731981</v>
      </c>
      <c r="E176" s="17">
        <f>'Base Data'!X175</f>
        <v>0</v>
      </c>
    </row>
    <row r="177" spans="1:5" x14ac:dyDescent="0.2">
      <c r="A177" s="2">
        <f>'Base Data'!A176</f>
        <v>0</v>
      </c>
      <c r="B177" s="17">
        <f>'Base Data'!G176</f>
        <v>0</v>
      </c>
      <c r="C177" s="17">
        <f>'Base Data'!W176</f>
        <v>0</v>
      </c>
      <c r="D177" s="17">
        <f>'Base Data'!D176</f>
        <v>-32.608692160541679</v>
      </c>
      <c r="E177" s="17">
        <f>'Base Data'!X176</f>
        <v>0</v>
      </c>
    </row>
    <row r="178" spans="1:5" x14ac:dyDescent="0.2">
      <c r="A178" s="2">
        <f>'Base Data'!A177</f>
        <v>0</v>
      </c>
      <c r="B178" s="17">
        <f>'Base Data'!G177</f>
        <v>0</v>
      </c>
      <c r="C178" s="17">
        <f>'Base Data'!W177</f>
        <v>0</v>
      </c>
      <c r="D178" s="17">
        <f>'Base Data'!D177</f>
        <v>-57.328691146424539</v>
      </c>
      <c r="E178" s="17">
        <f>'Base Data'!X177</f>
        <v>0</v>
      </c>
    </row>
    <row r="179" spans="1:5" x14ac:dyDescent="0.2">
      <c r="A179" s="2">
        <f>'Base Data'!A178</f>
        <v>0</v>
      </c>
      <c r="B179" s="17">
        <f>'Base Data'!G178</f>
        <v>0</v>
      </c>
      <c r="C179" s="17">
        <f>'Base Data'!W178</f>
        <v>0</v>
      </c>
      <c r="D179" s="17">
        <f>'Base Data'!D178</f>
        <v>107.84229207248481</v>
      </c>
      <c r="E179" s="17">
        <f>'Base Data'!X178</f>
        <v>0</v>
      </c>
    </row>
    <row r="180" spans="1:5" x14ac:dyDescent="0.2">
      <c r="A180" s="2">
        <f>'Base Data'!A179</f>
        <v>0</v>
      </c>
      <c r="B180" s="17">
        <f>'Base Data'!G179</f>
        <v>0</v>
      </c>
      <c r="C180" s="17">
        <f>'Base Data'!W179</f>
        <v>0</v>
      </c>
      <c r="D180" s="17">
        <f>'Base Data'!D179</f>
        <v>217.10713671529186</v>
      </c>
      <c r="E180" s="17">
        <f>'Base Data'!X179</f>
        <v>0</v>
      </c>
    </row>
    <row r="181" spans="1:5" x14ac:dyDescent="0.2">
      <c r="A181" s="2">
        <f>'Base Data'!A180</f>
        <v>0</v>
      </c>
      <c r="B181" s="17">
        <f>'Base Data'!G180</f>
        <v>0</v>
      </c>
      <c r="C181" s="17">
        <f>'Base Data'!W180</f>
        <v>0</v>
      </c>
      <c r="D181" s="17">
        <f>'Base Data'!D180</f>
        <v>-148.72729994250614</v>
      </c>
      <c r="E181" s="17">
        <f>'Base Data'!X180</f>
        <v>0</v>
      </c>
    </row>
    <row r="182" spans="1:5" x14ac:dyDescent="0.2">
      <c r="A182" s="2">
        <f>'Base Data'!A181</f>
        <v>0</v>
      </c>
      <c r="B182" s="17">
        <f>'Base Data'!G181</f>
        <v>0</v>
      </c>
      <c r="C182" s="17">
        <f>'Base Data'!W181</f>
        <v>0</v>
      </c>
      <c r="D182" s="17">
        <f>'Base Data'!D181</f>
        <v>-117.85372455115839</v>
      </c>
      <c r="E182" s="17">
        <f>'Base Data'!X181</f>
        <v>0</v>
      </c>
    </row>
    <row r="183" spans="1:5" x14ac:dyDescent="0.2">
      <c r="A183" s="2">
        <f>'Base Data'!A182</f>
        <v>0</v>
      </c>
      <c r="B183" s="17">
        <f>'Base Data'!G182</f>
        <v>0</v>
      </c>
      <c r="C183" s="17">
        <f>'Base Data'!W182</f>
        <v>0</v>
      </c>
      <c r="D183" s="17">
        <f>'Base Data'!D182</f>
        <v>-169.38984738055314</v>
      </c>
      <c r="E183" s="17">
        <f>'Base Data'!X182</f>
        <v>0</v>
      </c>
    </row>
    <row r="184" spans="1:5" x14ac:dyDescent="0.2">
      <c r="A184" s="2">
        <f>'Base Data'!A183</f>
        <v>0</v>
      </c>
      <c r="B184" s="17">
        <f>'Base Data'!G183</f>
        <v>0</v>
      </c>
      <c r="C184" s="17">
        <f>'Base Data'!W183</f>
        <v>0</v>
      </c>
      <c r="D184" s="17">
        <f>'Base Data'!D183</f>
        <v>9.8680391666308189</v>
      </c>
      <c r="E184" s="17">
        <f>'Base Data'!X183</f>
        <v>0</v>
      </c>
    </row>
    <row r="185" spans="1:5" x14ac:dyDescent="0.2">
      <c r="A185" s="2">
        <f>'Base Data'!A184</f>
        <v>0</v>
      </c>
      <c r="B185" s="17">
        <f>'Base Data'!G184</f>
        <v>0</v>
      </c>
      <c r="C185" s="17">
        <f>'Base Data'!W184</f>
        <v>0</v>
      </c>
      <c r="D185" s="17">
        <f>'Base Data'!D184</f>
        <v>11.712407387991725</v>
      </c>
      <c r="E185" s="17">
        <f>'Base Data'!X184</f>
        <v>0</v>
      </c>
    </row>
    <row r="186" spans="1:5" x14ac:dyDescent="0.2">
      <c r="A186" s="2">
        <f>'Base Data'!A185</f>
        <v>0</v>
      </c>
      <c r="B186" s="17">
        <f>'Base Data'!G185</f>
        <v>0</v>
      </c>
      <c r="C186" s="17">
        <f>'Base Data'!W185</f>
        <v>0</v>
      </c>
      <c r="D186" s="17">
        <f>'Base Data'!D185</f>
        <v>171.08271405654696</v>
      </c>
      <c r="E186" s="17">
        <f>'Base Data'!X185</f>
        <v>0</v>
      </c>
    </row>
    <row r="187" spans="1:5" x14ac:dyDescent="0.2">
      <c r="A187" s="2">
        <f>'Base Data'!A186</f>
        <v>0</v>
      </c>
      <c r="B187" s="17">
        <f>'Base Data'!G186</f>
        <v>0</v>
      </c>
      <c r="C187" s="17">
        <f>'Base Data'!W186</f>
        <v>0</v>
      </c>
      <c r="D187" s="17">
        <f>'Base Data'!D186</f>
        <v>224.86005178150799</v>
      </c>
      <c r="E187" s="17">
        <f>'Base Data'!X186</f>
        <v>0</v>
      </c>
    </row>
    <row r="188" spans="1:5" x14ac:dyDescent="0.2">
      <c r="A188" s="2">
        <f>'Base Data'!A187</f>
        <v>0</v>
      </c>
      <c r="B188" s="17">
        <f>'Base Data'!G187</f>
        <v>0</v>
      </c>
      <c r="C188" s="17">
        <f>'Base Data'!W187</f>
        <v>0</v>
      </c>
      <c r="D188" s="17">
        <f>'Base Data'!D187</f>
        <v>-100.21323085185753</v>
      </c>
      <c r="E188" s="17">
        <f>'Base Data'!X187</f>
        <v>0</v>
      </c>
    </row>
    <row r="189" spans="1:5" x14ac:dyDescent="0.2">
      <c r="A189" s="2">
        <f>'Base Data'!A188</f>
        <v>0</v>
      </c>
      <c r="B189" s="17">
        <f>'Base Data'!G188</f>
        <v>0</v>
      </c>
      <c r="C189" s="17">
        <f>'Base Data'!W188</f>
        <v>0</v>
      </c>
      <c r="D189" s="17">
        <f>'Base Data'!D188</f>
        <v>-87.634830504025089</v>
      </c>
      <c r="E189" s="17">
        <f>'Base Data'!X188</f>
        <v>0</v>
      </c>
    </row>
    <row r="190" spans="1:5" x14ac:dyDescent="0.2">
      <c r="A190" s="2">
        <f>'Base Data'!A189</f>
        <v>0</v>
      </c>
      <c r="B190" s="17">
        <f>'Base Data'!G189</f>
        <v>0</v>
      </c>
      <c r="C190" s="17">
        <f>'Base Data'!W189</f>
        <v>0</v>
      </c>
      <c r="D190" s="17">
        <f>'Base Data'!D189</f>
        <v>-173.1257435505687</v>
      </c>
      <c r="E190" s="17">
        <f>'Base Data'!X189</f>
        <v>0</v>
      </c>
    </row>
    <row r="191" spans="1:5" x14ac:dyDescent="0.2">
      <c r="A191" s="2">
        <f>'Base Data'!A190</f>
        <v>0</v>
      </c>
      <c r="B191" s="17">
        <f>'Base Data'!G190</f>
        <v>0</v>
      </c>
      <c r="C191" s="17">
        <f>'Base Data'!W190</f>
        <v>0</v>
      </c>
      <c r="D191" s="17">
        <f>'Base Data'!D190</f>
        <v>-28.880618649262054</v>
      </c>
      <c r="E191" s="17">
        <f>'Base Data'!X190</f>
        <v>0</v>
      </c>
    </row>
    <row r="192" spans="1:5" x14ac:dyDescent="0.2">
      <c r="A192" s="2">
        <f>'Base Data'!A191</f>
        <v>0</v>
      </c>
      <c r="B192" s="17">
        <f>'Base Data'!G191</f>
        <v>0</v>
      </c>
      <c r="C192" s="17">
        <f>'Base Data'!W191</f>
        <v>0</v>
      </c>
      <c r="D192" s="17">
        <f>'Base Data'!D191</f>
        <v>54.504554367462944</v>
      </c>
      <c r="E192" s="17">
        <f>'Base Data'!X191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4"/>
  <sheetViews>
    <sheetView workbookViewId="0">
      <pane ySplit="3270" topLeftCell="A27" activePane="bottomLeft"/>
      <selection activeCell="F10" sqref="F10"/>
      <selection pane="bottomLeft" activeCell="F40" sqref="F40"/>
    </sheetView>
  </sheetViews>
  <sheetFormatPr defaultRowHeight="12.75" x14ac:dyDescent="0.2"/>
  <cols>
    <col min="2" max="2" width="11" customWidth="1"/>
    <col min="3" max="3" width="11.42578125" customWidth="1"/>
    <col min="4" max="4" width="11.7109375" customWidth="1"/>
    <col min="5" max="5" width="10.5703125" customWidth="1"/>
  </cols>
  <sheetData>
    <row r="2" spans="1:8" x14ac:dyDescent="0.2">
      <c r="B2" t="s">
        <v>70</v>
      </c>
    </row>
    <row r="3" spans="1:8" x14ac:dyDescent="0.2">
      <c r="B3" t="s">
        <v>71</v>
      </c>
    </row>
    <row r="5" spans="1:8" x14ac:dyDescent="0.2">
      <c r="B5" t="s">
        <v>72</v>
      </c>
    </row>
    <row r="6" spans="1:8" x14ac:dyDescent="0.2">
      <c r="B6" t="s">
        <v>73</v>
      </c>
    </row>
    <row r="8" spans="1:8" x14ac:dyDescent="0.2">
      <c r="C8">
        <v>-1</v>
      </c>
    </row>
    <row r="9" spans="1:8" ht="76.5" x14ac:dyDescent="0.2">
      <c r="A9" t="s">
        <v>74</v>
      </c>
      <c r="B9" t="s">
        <v>37</v>
      </c>
      <c r="C9" s="1" t="s">
        <v>75</v>
      </c>
      <c r="D9" s="1" t="s">
        <v>76</v>
      </c>
      <c r="E9" s="1" t="s">
        <v>77</v>
      </c>
      <c r="F9" s="1" t="s">
        <v>78</v>
      </c>
    </row>
    <row r="10" spans="1:8" x14ac:dyDescent="0.2">
      <c r="A10" s="2">
        <v>36708</v>
      </c>
      <c r="B10" s="18">
        <v>36526</v>
      </c>
      <c r="C10" s="20">
        <v>103</v>
      </c>
      <c r="D10" s="20">
        <v>460</v>
      </c>
      <c r="E10">
        <v>194.20299999999997</v>
      </c>
      <c r="F10">
        <f>IF(E10&lt;C10, C10-E10,IF(E10&gt;D10,E10-D10,0))</f>
        <v>0</v>
      </c>
      <c r="H10">
        <f>C10*$C$8</f>
        <v>-103</v>
      </c>
    </row>
    <row r="11" spans="1:8" x14ac:dyDescent="0.2">
      <c r="A11" s="2">
        <v>36709</v>
      </c>
      <c r="B11" s="18">
        <v>36527</v>
      </c>
      <c r="C11" s="20">
        <v>94</v>
      </c>
      <c r="D11" s="20">
        <v>460</v>
      </c>
      <c r="E11">
        <v>161.35699999999997</v>
      </c>
      <c r="F11">
        <f t="shared" ref="F11:F26" si="0">IF(E11&lt;C11, C11-E11,IF(E11&gt;D11,E11-D11,0))</f>
        <v>0</v>
      </c>
      <c r="H11">
        <f>C11*$C$8</f>
        <v>-94</v>
      </c>
    </row>
    <row r="12" spans="1:8" x14ac:dyDescent="0.2">
      <c r="A12" s="2">
        <v>36710</v>
      </c>
      <c r="B12" s="18">
        <v>36528</v>
      </c>
      <c r="C12" s="20">
        <v>-1</v>
      </c>
      <c r="D12" s="20">
        <v>460</v>
      </c>
      <c r="E12">
        <v>165.88199999999998</v>
      </c>
      <c r="F12">
        <f t="shared" si="0"/>
        <v>0</v>
      </c>
      <c r="H12">
        <f>C12*$C$8</f>
        <v>1</v>
      </c>
    </row>
    <row r="13" spans="1:8" x14ac:dyDescent="0.2">
      <c r="A13" s="2">
        <v>36711</v>
      </c>
      <c r="B13" s="18">
        <v>36529</v>
      </c>
      <c r="C13" s="20">
        <v>-1</v>
      </c>
      <c r="D13" s="20">
        <v>460</v>
      </c>
      <c r="E13">
        <v>167.63199999999998</v>
      </c>
      <c r="F13">
        <f t="shared" si="0"/>
        <v>0</v>
      </c>
      <c r="H13">
        <f t="shared" ref="H13:H28" si="1">C13*$C$8</f>
        <v>1</v>
      </c>
    </row>
    <row r="14" spans="1:8" x14ac:dyDescent="0.2">
      <c r="A14" s="2">
        <v>36712</v>
      </c>
      <c r="B14" s="18">
        <v>36530</v>
      </c>
      <c r="C14" s="20">
        <v>53</v>
      </c>
      <c r="D14" s="20">
        <v>460</v>
      </c>
      <c r="E14">
        <v>136.08800000000002</v>
      </c>
      <c r="F14">
        <f t="shared" si="0"/>
        <v>0</v>
      </c>
      <c r="H14">
        <f t="shared" si="1"/>
        <v>-53</v>
      </c>
    </row>
    <row r="15" spans="1:8" x14ac:dyDescent="0.2">
      <c r="A15" s="2">
        <v>36713</v>
      </c>
      <c r="B15" s="18">
        <v>36531</v>
      </c>
      <c r="C15" s="20">
        <v>45</v>
      </c>
      <c r="D15" s="20">
        <v>460</v>
      </c>
      <c r="E15">
        <v>149.54200000000003</v>
      </c>
      <c r="F15">
        <f t="shared" si="0"/>
        <v>0</v>
      </c>
      <c r="H15">
        <f t="shared" si="1"/>
        <v>-45</v>
      </c>
    </row>
    <row r="16" spans="1:8" x14ac:dyDescent="0.2">
      <c r="A16" s="2">
        <v>36714</v>
      </c>
      <c r="B16" s="18">
        <v>36532</v>
      </c>
      <c r="C16" s="20">
        <v>46</v>
      </c>
      <c r="D16" s="20">
        <v>460</v>
      </c>
      <c r="E16">
        <v>112.22900000000001</v>
      </c>
      <c r="F16">
        <f t="shared" si="0"/>
        <v>0</v>
      </c>
      <c r="H16">
        <f t="shared" si="1"/>
        <v>-46</v>
      </c>
    </row>
    <row r="17" spans="1:8" x14ac:dyDescent="0.2">
      <c r="A17" s="2">
        <v>36715</v>
      </c>
      <c r="B17" s="18">
        <v>36533</v>
      </c>
      <c r="C17" s="20">
        <v>27</v>
      </c>
      <c r="D17" s="20">
        <v>460</v>
      </c>
      <c r="E17">
        <v>39.977000000000004</v>
      </c>
      <c r="F17">
        <f t="shared" si="0"/>
        <v>0</v>
      </c>
      <c r="H17">
        <f t="shared" si="1"/>
        <v>-27</v>
      </c>
    </row>
    <row r="18" spans="1:8" x14ac:dyDescent="0.2">
      <c r="A18" s="2">
        <v>36716</v>
      </c>
      <c r="B18" s="18">
        <v>36534</v>
      </c>
      <c r="C18" s="20">
        <v>37</v>
      </c>
      <c r="D18" s="20">
        <v>460</v>
      </c>
      <c r="E18">
        <v>86.614000000000004</v>
      </c>
      <c r="F18">
        <f t="shared" si="0"/>
        <v>0</v>
      </c>
      <c r="H18">
        <f t="shared" si="1"/>
        <v>-37</v>
      </c>
    </row>
    <row r="19" spans="1:8" x14ac:dyDescent="0.2">
      <c r="A19" s="2">
        <v>36717</v>
      </c>
      <c r="B19" s="18">
        <v>36535</v>
      </c>
      <c r="C19" s="20">
        <v>28</v>
      </c>
      <c r="D19" s="20">
        <v>460</v>
      </c>
      <c r="E19">
        <v>144.18100000000001</v>
      </c>
      <c r="F19">
        <f t="shared" si="0"/>
        <v>0</v>
      </c>
      <c r="H19">
        <f t="shared" si="1"/>
        <v>-28</v>
      </c>
    </row>
    <row r="20" spans="1:8" x14ac:dyDescent="0.2">
      <c r="A20" s="2">
        <v>36718</v>
      </c>
      <c r="B20" s="18">
        <v>36536</v>
      </c>
      <c r="C20" s="20">
        <v>-66</v>
      </c>
      <c r="D20" s="20">
        <v>460</v>
      </c>
      <c r="E20">
        <v>238.22499999999999</v>
      </c>
      <c r="F20">
        <f t="shared" si="0"/>
        <v>0</v>
      </c>
      <c r="H20">
        <f t="shared" si="1"/>
        <v>66</v>
      </c>
    </row>
    <row r="21" spans="1:8" x14ac:dyDescent="0.2">
      <c r="A21" s="2">
        <v>36719</v>
      </c>
      <c r="B21" s="18">
        <v>36537</v>
      </c>
      <c r="C21" s="20">
        <v>-67</v>
      </c>
      <c r="D21" s="20">
        <v>460</v>
      </c>
      <c r="E21">
        <v>294.916</v>
      </c>
      <c r="F21">
        <f t="shared" si="0"/>
        <v>0</v>
      </c>
      <c r="H21">
        <f t="shared" si="1"/>
        <v>67</v>
      </c>
    </row>
    <row r="22" spans="1:8" x14ac:dyDescent="0.2">
      <c r="A22" s="2">
        <v>36720</v>
      </c>
      <c r="B22" s="18">
        <v>36538</v>
      </c>
      <c r="C22" s="20">
        <v>-48</v>
      </c>
      <c r="D22" s="20">
        <v>460</v>
      </c>
      <c r="E22">
        <v>157.24299999999999</v>
      </c>
      <c r="F22">
        <f t="shared" si="0"/>
        <v>0</v>
      </c>
      <c r="H22">
        <f t="shared" si="1"/>
        <v>48</v>
      </c>
    </row>
    <row r="23" spans="1:8" x14ac:dyDescent="0.2">
      <c r="A23" s="2">
        <v>36721</v>
      </c>
      <c r="B23" s="18">
        <v>36539</v>
      </c>
      <c r="C23" s="20">
        <v>37</v>
      </c>
      <c r="D23" s="20">
        <v>460</v>
      </c>
      <c r="E23">
        <v>261.84199999999998</v>
      </c>
      <c r="F23">
        <f t="shared" si="0"/>
        <v>0</v>
      </c>
      <c r="H23">
        <f t="shared" si="1"/>
        <v>-37</v>
      </c>
    </row>
    <row r="24" spans="1:8" x14ac:dyDescent="0.2">
      <c r="A24" s="2">
        <v>36722</v>
      </c>
      <c r="B24" s="18">
        <v>36540</v>
      </c>
      <c r="C24" s="20">
        <v>0</v>
      </c>
      <c r="D24" s="20">
        <v>460</v>
      </c>
      <c r="E24">
        <v>63.126000000000005</v>
      </c>
      <c r="F24">
        <f t="shared" si="0"/>
        <v>0</v>
      </c>
      <c r="H24">
        <f t="shared" si="1"/>
        <v>0</v>
      </c>
    </row>
    <row r="25" spans="1:8" x14ac:dyDescent="0.2">
      <c r="A25" s="2">
        <v>36723</v>
      </c>
      <c r="B25" s="18">
        <v>36541</v>
      </c>
      <c r="C25" s="20">
        <v>-34</v>
      </c>
      <c r="D25" s="20">
        <v>460</v>
      </c>
      <c r="E25">
        <v>43.477000000000004</v>
      </c>
      <c r="F25">
        <f t="shared" si="0"/>
        <v>0</v>
      </c>
      <c r="H25">
        <f t="shared" si="1"/>
        <v>34</v>
      </c>
    </row>
    <row r="26" spans="1:8" x14ac:dyDescent="0.2">
      <c r="A26" s="2">
        <v>36724</v>
      </c>
      <c r="B26" s="18">
        <v>36542</v>
      </c>
      <c r="C26" s="20">
        <v>-146</v>
      </c>
      <c r="D26" s="20">
        <v>460</v>
      </c>
      <c r="E26">
        <v>121.79399999999998</v>
      </c>
      <c r="F26">
        <f t="shared" si="0"/>
        <v>0</v>
      </c>
      <c r="H26">
        <f t="shared" si="1"/>
        <v>146</v>
      </c>
    </row>
    <row r="27" spans="1:8" x14ac:dyDescent="0.2">
      <c r="A27" s="2">
        <v>36725</v>
      </c>
      <c r="B27" s="18">
        <v>36543</v>
      </c>
      <c r="C27" s="20">
        <v>-168</v>
      </c>
      <c r="D27" s="20">
        <v>460</v>
      </c>
      <c r="E27">
        <v>159.59800000000001</v>
      </c>
      <c r="F27">
        <f t="shared" ref="F27:F42" si="2">IF(E27&lt;C27, C27-E27,IF(E27&gt;D27,E27-D27,0))</f>
        <v>0</v>
      </c>
      <c r="H27">
        <f t="shared" si="1"/>
        <v>168</v>
      </c>
    </row>
    <row r="28" spans="1:8" x14ac:dyDescent="0.2">
      <c r="A28" s="2">
        <v>36726</v>
      </c>
      <c r="B28" s="18">
        <v>36544</v>
      </c>
      <c r="C28" s="20">
        <v>-172</v>
      </c>
      <c r="D28" s="20">
        <v>460</v>
      </c>
      <c r="E28">
        <v>164.73500000000001</v>
      </c>
      <c r="F28">
        <f t="shared" si="2"/>
        <v>0</v>
      </c>
      <c r="H28">
        <f t="shared" si="1"/>
        <v>172</v>
      </c>
    </row>
    <row r="29" spans="1:8" x14ac:dyDescent="0.2">
      <c r="A29" s="2">
        <v>36727</v>
      </c>
      <c r="B29" s="18">
        <v>36545</v>
      </c>
      <c r="C29" s="20">
        <v>-166</v>
      </c>
      <c r="D29" s="20">
        <v>460</v>
      </c>
      <c r="E29">
        <v>214.09300000000002</v>
      </c>
      <c r="F29">
        <f t="shared" si="2"/>
        <v>0</v>
      </c>
      <c r="H29">
        <f t="shared" ref="H29:H44" si="3">C29*$C$8</f>
        <v>166</v>
      </c>
    </row>
    <row r="30" spans="1:8" x14ac:dyDescent="0.2">
      <c r="A30" s="2">
        <v>36728</v>
      </c>
      <c r="B30" s="18">
        <v>36546</v>
      </c>
      <c r="C30" s="20">
        <v>-65</v>
      </c>
      <c r="D30" s="20">
        <v>460</v>
      </c>
      <c r="E30">
        <v>371.71899999999999</v>
      </c>
      <c r="F30">
        <f t="shared" si="2"/>
        <v>0</v>
      </c>
      <c r="H30">
        <f t="shared" si="3"/>
        <v>65</v>
      </c>
    </row>
    <row r="31" spans="1:8" x14ac:dyDescent="0.2">
      <c r="A31" s="2">
        <v>36729</v>
      </c>
      <c r="B31" s="18">
        <v>36547</v>
      </c>
      <c r="C31" s="20">
        <v>-34</v>
      </c>
      <c r="D31" s="20">
        <v>460</v>
      </c>
      <c r="E31">
        <v>143.50300000000001</v>
      </c>
      <c r="F31">
        <f t="shared" si="2"/>
        <v>0</v>
      </c>
      <c r="H31">
        <f t="shared" si="3"/>
        <v>34</v>
      </c>
    </row>
    <row r="32" spans="1:8" x14ac:dyDescent="0.2">
      <c r="A32" s="2">
        <v>36730</v>
      </c>
      <c r="B32" s="18">
        <v>36548</v>
      </c>
      <c r="C32" s="20">
        <v>-105</v>
      </c>
      <c r="D32" s="20">
        <v>460</v>
      </c>
      <c r="E32">
        <v>159.22</v>
      </c>
      <c r="F32">
        <f t="shared" si="2"/>
        <v>0</v>
      </c>
      <c r="H32">
        <f t="shared" si="3"/>
        <v>105</v>
      </c>
    </row>
    <row r="33" spans="1:8" x14ac:dyDescent="0.2">
      <c r="A33" s="2">
        <v>36731</v>
      </c>
      <c r="B33" s="18">
        <v>36549</v>
      </c>
      <c r="C33" s="20">
        <v>-156</v>
      </c>
      <c r="D33" s="20">
        <v>460</v>
      </c>
      <c r="E33">
        <v>204.67700000000002</v>
      </c>
      <c r="F33">
        <f t="shared" si="2"/>
        <v>0</v>
      </c>
      <c r="H33">
        <f t="shared" si="3"/>
        <v>156</v>
      </c>
    </row>
    <row r="34" spans="1:8" x14ac:dyDescent="0.2">
      <c r="A34" s="2">
        <v>36732</v>
      </c>
      <c r="B34" s="18">
        <v>36550</v>
      </c>
      <c r="C34" s="20">
        <v>-217</v>
      </c>
      <c r="D34" s="20">
        <v>460</v>
      </c>
      <c r="E34">
        <v>352.495</v>
      </c>
      <c r="F34">
        <f t="shared" si="2"/>
        <v>0</v>
      </c>
      <c r="H34">
        <f t="shared" si="3"/>
        <v>217</v>
      </c>
    </row>
    <row r="35" spans="1:8" x14ac:dyDescent="0.2">
      <c r="A35" s="2">
        <v>36733</v>
      </c>
      <c r="B35" s="18">
        <v>36551</v>
      </c>
      <c r="C35" s="20">
        <v>-231</v>
      </c>
      <c r="D35" s="20">
        <v>460</v>
      </c>
      <c r="E35">
        <v>190.15400000000002</v>
      </c>
      <c r="F35">
        <f t="shared" si="2"/>
        <v>0</v>
      </c>
      <c r="H35">
        <f t="shared" si="3"/>
        <v>231</v>
      </c>
    </row>
    <row r="36" spans="1:8" x14ac:dyDescent="0.2">
      <c r="A36" s="2">
        <v>36734</v>
      </c>
      <c r="B36" s="18">
        <v>36552</v>
      </c>
      <c r="C36" s="20">
        <v>-112</v>
      </c>
      <c r="D36" s="20">
        <v>460</v>
      </c>
      <c r="E36">
        <v>242.05300000000003</v>
      </c>
      <c r="F36">
        <f t="shared" si="2"/>
        <v>0</v>
      </c>
      <c r="H36">
        <f t="shared" si="3"/>
        <v>112</v>
      </c>
    </row>
    <row r="37" spans="1:8" x14ac:dyDescent="0.2">
      <c r="A37" s="2">
        <v>36735</v>
      </c>
      <c r="B37" s="18">
        <v>36553</v>
      </c>
      <c r="C37" s="20">
        <v>-106</v>
      </c>
      <c r="D37" s="20">
        <v>562</v>
      </c>
      <c r="E37">
        <v>250.476</v>
      </c>
      <c r="F37">
        <f t="shared" si="2"/>
        <v>0</v>
      </c>
      <c r="H37">
        <f t="shared" si="3"/>
        <v>106</v>
      </c>
    </row>
    <row r="38" spans="1:8" x14ac:dyDescent="0.2">
      <c r="A38" s="2">
        <v>36736</v>
      </c>
      <c r="B38" s="18">
        <v>36554</v>
      </c>
      <c r="C38" s="20">
        <v>-139</v>
      </c>
      <c r="D38" s="20">
        <v>562</v>
      </c>
      <c r="E38">
        <v>199.94299999999998</v>
      </c>
      <c r="F38">
        <f t="shared" si="2"/>
        <v>0</v>
      </c>
      <c r="H38">
        <f t="shared" si="3"/>
        <v>139</v>
      </c>
    </row>
    <row r="39" spans="1:8" x14ac:dyDescent="0.2">
      <c r="A39" s="2">
        <v>36737</v>
      </c>
      <c r="B39" s="18">
        <v>36555</v>
      </c>
      <c r="C39" s="20">
        <v>-159</v>
      </c>
      <c r="D39" s="20">
        <v>562</v>
      </c>
      <c r="E39">
        <v>166.54499999999999</v>
      </c>
      <c r="F39">
        <f t="shared" si="2"/>
        <v>0</v>
      </c>
      <c r="H39">
        <f t="shared" si="3"/>
        <v>159</v>
      </c>
    </row>
    <row r="40" spans="1:8" x14ac:dyDescent="0.2">
      <c r="A40" s="2">
        <v>36738</v>
      </c>
      <c r="B40" s="18">
        <v>36556</v>
      </c>
      <c r="C40" s="20">
        <v>-185</v>
      </c>
      <c r="D40" s="20">
        <v>562</v>
      </c>
      <c r="E40">
        <v>196.21099999999998</v>
      </c>
      <c r="F40">
        <f t="shared" si="2"/>
        <v>0</v>
      </c>
      <c r="H40">
        <f t="shared" si="3"/>
        <v>185</v>
      </c>
    </row>
    <row r="41" spans="1:8" x14ac:dyDescent="0.2">
      <c r="A41" s="2">
        <v>36739</v>
      </c>
      <c r="B41" s="18">
        <v>36557</v>
      </c>
      <c r="C41" s="20">
        <v>-106</v>
      </c>
      <c r="D41" s="20">
        <v>562</v>
      </c>
      <c r="E41">
        <v>339.923</v>
      </c>
      <c r="F41">
        <f t="shared" si="2"/>
        <v>0</v>
      </c>
      <c r="H41">
        <f t="shared" si="3"/>
        <v>106</v>
      </c>
    </row>
    <row r="42" spans="1:8" x14ac:dyDescent="0.2">
      <c r="A42" s="2">
        <v>36740</v>
      </c>
      <c r="B42" s="18">
        <v>36558</v>
      </c>
      <c r="C42" s="20">
        <v>-139</v>
      </c>
      <c r="D42" s="20">
        <v>562</v>
      </c>
      <c r="E42">
        <v>425.64300000000003</v>
      </c>
      <c r="F42">
        <f t="shared" si="2"/>
        <v>0</v>
      </c>
      <c r="H42">
        <f t="shared" si="3"/>
        <v>139</v>
      </c>
    </row>
    <row r="43" spans="1:8" x14ac:dyDescent="0.2">
      <c r="A43" s="2">
        <v>36741</v>
      </c>
      <c r="B43" s="18">
        <v>36559</v>
      </c>
      <c r="C43" s="20">
        <v>-191</v>
      </c>
      <c r="D43" s="20">
        <v>562</v>
      </c>
      <c r="E43">
        <v>444.26</v>
      </c>
      <c r="F43">
        <f t="shared" ref="F43:F58" si="4">IF(E43&lt;C43, C43-E43,IF(E43&gt;D43,E43-D43,0))</f>
        <v>0</v>
      </c>
      <c r="H43">
        <f t="shared" si="3"/>
        <v>191</v>
      </c>
    </row>
    <row r="44" spans="1:8" x14ac:dyDescent="0.2">
      <c r="A44" s="2">
        <v>36742</v>
      </c>
      <c r="B44" s="18">
        <v>36560</v>
      </c>
      <c r="C44" s="20">
        <v>-80</v>
      </c>
      <c r="D44" s="20">
        <v>562</v>
      </c>
      <c r="E44">
        <v>451.78100000000006</v>
      </c>
      <c r="F44">
        <f t="shared" si="4"/>
        <v>0</v>
      </c>
      <c r="H44">
        <f t="shared" si="3"/>
        <v>80</v>
      </c>
    </row>
    <row r="45" spans="1:8" x14ac:dyDescent="0.2">
      <c r="A45" s="2">
        <v>36743</v>
      </c>
      <c r="B45" s="18">
        <v>36561</v>
      </c>
      <c r="C45" s="20">
        <v>-35</v>
      </c>
      <c r="D45" s="20">
        <v>664</v>
      </c>
      <c r="E45">
        <v>410.60500000000002</v>
      </c>
      <c r="F45">
        <f t="shared" si="4"/>
        <v>0</v>
      </c>
      <c r="H45">
        <f t="shared" ref="H45:H60" si="5">C45*$C$8</f>
        <v>35</v>
      </c>
    </row>
    <row r="46" spans="1:8" x14ac:dyDescent="0.2">
      <c r="A46" s="2">
        <v>36744</v>
      </c>
      <c r="B46" s="18">
        <v>36562</v>
      </c>
      <c r="C46" s="20">
        <v>-32</v>
      </c>
      <c r="D46" s="20">
        <v>664.3</v>
      </c>
      <c r="E46">
        <v>417.05</v>
      </c>
      <c r="F46">
        <f t="shared" si="4"/>
        <v>0</v>
      </c>
      <c r="H46">
        <f t="shared" si="5"/>
        <v>32</v>
      </c>
    </row>
    <row r="47" spans="1:8" x14ac:dyDescent="0.2">
      <c r="A47" s="2">
        <v>36745</v>
      </c>
      <c r="B47" s="18">
        <v>36563</v>
      </c>
      <c r="C47" s="20">
        <v>-35</v>
      </c>
      <c r="D47" s="20">
        <v>664.3</v>
      </c>
      <c r="E47">
        <v>373.52200000000005</v>
      </c>
      <c r="F47">
        <f t="shared" si="4"/>
        <v>0</v>
      </c>
      <c r="H47">
        <f t="shared" si="5"/>
        <v>35</v>
      </c>
    </row>
    <row r="48" spans="1:8" x14ac:dyDescent="0.2">
      <c r="A48" s="2">
        <v>36746</v>
      </c>
      <c r="B48" s="18">
        <v>36564</v>
      </c>
      <c r="C48" s="20">
        <v>-34</v>
      </c>
      <c r="D48" s="20">
        <v>664.3</v>
      </c>
      <c r="E48">
        <v>367.11</v>
      </c>
      <c r="F48">
        <f t="shared" si="4"/>
        <v>0</v>
      </c>
      <c r="H48">
        <f t="shared" si="5"/>
        <v>34</v>
      </c>
    </row>
    <row r="49" spans="1:8" x14ac:dyDescent="0.2">
      <c r="A49" s="2">
        <v>36747</v>
      </c>
      <c r="B49" s="18">
        <v>36565</v>
      </c>
      <c r="C49" s="20">
        <v>-91</v>
      </c>
      <c r="D49" s="20">
        <v>664.3</v>
      </c>
      <c r="E49">
        <v>417.24800000000005</v>
      </c>
      <c r="F49">
        <f t="shared" si="4"/>
        <v>0</v>
      </c>
      <c r="H49">
        <f t="shared" si="5"/>
        <v>91</v>
      </c>
    </row>
    <row r="50" spans="1:8" x14ac:dyDescent="0.2">
      <c r="A50" s="2">
        <v>36748</v>
      </c>
      <c r="B50" s="18">
        <v>36566</v>
      </c>
      <c r="C50" s="20">
        <v>-33</v>
      </c>
      <c r="D50" s="20">
        <v>664.3</v>
      </c>
      <c r="E50">
        <v>410.75700000000001</v>
      </c>
      <c r="F50">
        <f t="shared" si="4"/>
        <v>0</v>
      </c>
      <c r="H50">
        <f t="shared" si="5"/>
        <v>33</v>
      </c>
    </row>
    <row r="51" spans="1:8" x14ac:dyDescent="0.2">
      <c r="A51" s="2">
        <v>36749</v>
      </c>
      <c r="B51" s="18">
        <v>36567</v>
      </c>
      <c r="C51" s="20">
        <v>-39</v>
      </c>
      <c r="D51" s="20">
        <v>664.3</v>
      </c>
      <c r="E51">
        <v>380.834</v>
      </c>
      <c r="F51">
        <f t="shared" si="4"/>
        <v>0</v>
      </c>
      <c r="H51">
        <f t="shared" si="5"/>
        <v>39</v>
      </c>
    </row>
    <row r="52" spans="1:8" x14ac:dyDescent="0.2">
      <c r="A52" s="2">
        <v>36750</v>
      </c>
      <c r="B52" s="18">
        <v>36568</v>
      </c>
      <c r="C52" s="20">
        <v>-14</v>
      </c>
      <c r="D52" s="20">
        <v>664.3</v>
      </c>
      <c r="E52">
        <v>410.14099999999996</v>
      </c>
      <c r="F52">
        <f t="shared" si="4"/>
        <v>0</v>
      </c>
      <c r="H52">
        <f t="shared" si="5"/>
        <v>14</v>
      </c>
    </row>
    <row r="53" spans="1:8" x14ac:dyDescent="0.2">
      <c r="A53" s="2">
        <v>36751</v>
      </c>
      <c r="B53" s="18">
        <v>36569</v>
      </c>
      <c r="C53" s="20">
        <v>-5</v>
      </c>
      <c r="D53" s="20">
        <v>664</v>
      </c>
      <c r="E53">
        <v>432.25900000000001</v>
      </c>
      <c r="F53">
        <f t="shared" si="4"/>
        <v>0</v>
      </c>
      <c r="H53">
        <f t="shared" si="5"/>
        <v>5</v>
      </c>
    </row>
    <row r="54" spans="1:8" x14ac:dyDescent="0.2">
      <c r="A54" s="2">
        <v>36752</v>
      </c>
      <c r="B54" s="18">
        <v>36570</v>
      </c>
      <c r="C54" s="20">
        <v>-25</v>
      </c>
      <c r="D54" s="20">
        <v>664</v>
      </c>
      <c r="E54">
        <v>429.94700000000006</v>
      </c>
      <c r="F54">
        <f t="shared" si="4"/>
        <v>0</v>
      </c>
      <c r="H54">
        <f t="shared" si="5"/>
        <v>25</v>
      </c>
    </row>
    <row r="55" spans="1:8" x14ac:dyDescent="0.2">
      <c r="A55" s="2">
        <v>36753</v>
      </c>
      <c r="B55" s="18">
        <v>36571</v>
      </c>
      <c r="C55" s="20">
        <v>-53</v>
      </c>
      <c r="D55" s="20">
        <v>664</v>
      </c>
      <c r="E55">
        <v>425.27199999999999</v>
      </c>
      <c r="F55">
        <f t="shared" si="4"/>
        <v>0</v>
      </c>
      <c r="H55">
        <f t="shared" si="5"/>
        <v>53</v>
      </c>
    </row>
    <row r="56" spans="1:8" x14ac:dyDescent="0.2">
      <c r="A56" s="2">
        <v>36754</v>
      </c>
      <c r="B56" s="18">
        <v>36572</v>
      </c>
      <c r="C56" s="20">
        <v>-45</v>
      </c>
      <c r="D56" s="20">
        <v>664</v>
      </c>
      <c r="E56">
        <v>464.23099999999994</v>
      </c>
      <c r="F56">
        <f t="shared" si="4"/>
        <v>0</v>
      </c>
      <c r="H56">
        <f t="shared" si="5"/>
        <v>45</v>
      </c>
    </row>
    <row r="57" spans="1:8" x14ac:dyDescent="0.2">
      <c r="A57" s="2">
        <v>36755</v>
      </c>
      <c r="B57" s="18">
        <v>36573</v>
      </c>
      <c r="C57" s="20">
        <v>-35</v>
      </c>
      <c r="D57" s="20">
        <v>664</v>
      </c>
      <c r="E57">
        <v>475.58499999999998</v>
      </c>
      <c r="F57">
        <f t="shared" si="4"/>
        <v>0</v>
      </c>
      <c r="H57">
        <f t="shared" si="5"/>
        <v>35</v>
      </c>
    </row>
    <row r="58" spans="1:8" x14ac:dyDescent="0.2">
      <c r="A58" s="2">
        <v>36756</v>
      </c>
      <c r="B58" s="18">
        <v>36574</v>
      </c>
      <c r="C58" s="20">
        <v>-45</v>
      </c>
      <c r="D58" s="20">
        <v>664</v>
      </c>
      <c r="E58">
        <v>431.93799999999999</v>
      </c>
      <c r="F58">
        <f t="shared" si="4"/>
        <v>0</v>
      </c>
      <c r="H58">
        <f t="shared" si="5"/>
        <v>45</v>
      </c>
    </row>
    <row r="59" spans="1:8" x14ac:dyDescent="0.2">
      <c r="A59" s="2">
        <v>36757</v>
      </c>
      <c r="B59" s="18">
        <v>36575</v>
      </c>
      <c r="C59" s="20">
        <v>-3</v>
      </c>
      <c r="D59" s="20">
        <v>664</v>
      </c>
      <c r="E59">
        <v>353.58600000000001</v>
      </c>
      <c r="F59">
        <f t="shared" ref="F59:F74" si="6">IF(E59&lt;C59, C59-E59,IF(E59&gt;D59,E59-D59,0))</f>
        <v>0</v>
      </c>
      <c r="H59">
        <f t="shared" si="5"/>
        <v>3</v>
      </c>
    </row>
    <row r="60" spans="1:8" x14ac:dyDescent="0.2">
      <c r="A60" s="2">
        <v>36758</v>
      </c>
      <c r="B60" s="18">
        <v>36576</v>
      </c>
      <c r="C60" s="20">
        <v>2</v>
      </c>
      <c r="D60" s="20">
        <v>664</v>
      </c>
      <c r="E60">
        <v>367.49599999999998</v>
      </c>
      <c r="F60">
        <f t="shared" si="6"/>
        <v>0</v>
      </c>
      <c r="H60">
        <f t="shared" si="5"/>
        <v>-2</v>
      </c>
    </row>
    <row r="61" spans="1:8" x14ac:dyDescent="0.2">
      <c r="A61" s="2">
        <v>36759</v>
      </c>
      <c r="B61" s="18">
        <v>36577</v>
      </c>
      <c r="C61" s="20">
        <v>-69</v>
      </c>
      <c r="D61" s="20">
        <v>664</v>
      </c>
      <c r="E61">
        <v>377.11099999999999</v>
      </c>
      <c r="F61">
        <f t="shared" si="6"/>
        <v>0</v>
      </c>
      <c r="H61">
        <f t="shared" ref="H61:H76" si="7">C61*$C$8</f>
        <v>69</v>
      </c>
    </row>
    <row r="62" spans="1:8" x14ac:dyDescent="0.2">
      <c r="A62" s="2">
        <v>36760</v>
      </c>
      <c r="B62" s="18">
        <v>36578</v>
      </c>
      <c r="C62" s="20">
        <v>-153</v>
      </c>
      <c r="D62" s="20">
        <v>741</v>
      </c>
      <c r="E62">
        <v>456.29300000000001</v>
      </c>
      <c r="F62">
        <f t="shared" si="6"/>
        <v>0</v>
      </c>
      <c r="H62">
        <f t="shared" si="7"/>
        <v>153</v>
      </c>
    </row>
    <row r="63" spans="1:8" x14ac:dyDescent="0.2">
      <c r="A63" s="2">
        <v>36761</v>
      </c>
      <c r="B63" s="18">
        <v>36579</v>
      </c>
      <c r="C63" s="20">
        <v>-248</v>
      </c>
      <c r="D63" s="20">
        <v>741</v>
      </c>
      <c r="E63">
        <v>513.91200000000003</v>
      </c>
      <c r="F63">
        <f t="shared" si="6"/>
        <v>0</v>
      </c>
      <c r="H63">
        <f t="shared" si="7"/>
        <v>248</v>
      </c>
    </row>
    <row r="64" spans="1:8" x14ac:dyDescent="0.2">
      <c r="A64" s="2">
        <v>36762</v>
      </c>
      <c r="B64" s="18">
        <v>36580</v>
      </c>
      <c r="C64" s="20">
        <v>-224</v>
      </c>
      <c r="D64" s="20">
        <v>741</v>
      </c>
      <c r="E64">
        <v>427.68700000000001</v>
      </c>
      <c r="F64">
        <f t="shared" si="6"/>
        <v>0</v>
      </c>
      <c r="H64">
        <f t="shared" si="7"/>
        <v>224</v>
      </c>
    </row>
    <row r="65" spans="1:8" x14ac:dyDescent="0.2">
      <c r="A65" s="2">
        <v>36763</v>
      </c>
      <c r="B65" s="18">
        <v>36581</v>
      </c>
      <c r="C65" s="20">
        <v>-230</v>
      </c>
      <c r="D65" s="20">
        <v>741</v>
      </c>
      <c r="E65">
        <v>366.48899999999992</v>
      </c>
      <c r="F65">
        <f t="shared" si="6"/>
        <v>0</v>
      </c>
      <c r="H65">
        <f t="shared" si="7"/>
        <v>230</v>
      </c>
    </row>
    <row r="66" spans="1:8" x14ac:dyDescent="0.2">
      <c r="A66" s="2">
        <v>36764</v>
      </c>
      <c r="B66" s="18">
        <v>36582</v>
      </c>
      <c r="C66" s="20">
        <v>-176</v>
      </c>
      <c r="D66" s="20">
        <v>741</v>
      </c>
      <c r="E66">
        <v>369.447</v>
      </c>
      <c r="F66">
        <f t="shared" si="6"/>
        <v>0</v>
      </c>
      <c r="H66">
        <f t="shared" si="7"/>
        <v>176</v>
      </c>
    </row>
    <row r="67" spans="1:8" x14ac:dyDescent="0.2">
      <c r="A67" s="2">
        <v>36765</v>
      </c>
      <c r="B67" s="18">
        <v>36583</v>
      </c>
      <c r="C67" s="20">
        <v>-176</v>
      </c>
      <c r="D67" s="20">
        <v>741</v>
      </c>
      <c r="E67">
        <v>392.16299999999995</v>
      </c>
      <c r="F67">
        <f t="shared" si="6"/>
        <v>0</v>
      </c>
      <c r="H67">
        <f t="shared" si="7"/>
        <v>176</v>
      </c>
    </row>
    <row r="68" spans="1:8" x14ac:dyDescent="0.2">
      <c r="A68" s="2">
        <v>36766</v>
      </c>
      <c r="B68" s="18">
        <v>36584</v>
      </c>
      <c r="C68" s="20">
        <v>-138</v>
      </c>
      <c r="D68" s="20">
        <v>741</v>
      </c>
      <c r="E68">
        <v>414.67</v>
      </c>
      <c r="F68">
        <f t="shared" si="6"/>
        <v>0</v>
      </c>
      <c r="H68">
        <f t="shared" si="7"/>
        <v>138</v>
      </c>
    </row>
    <row r="69" spans="1:8" x14ac:dyDescent="0.2">
      <c r="A69" s="2">
        <v>36767</v>
      </c>
      <c r="B69" s="18">
        <v>36585</v>
      </c>
      <c r="C69" s="20">
        <v>-219</v>
      </c>
      <c r="D69" s="20">
        <v>741</v>
      </c>
      <c r="E69">
        <v>406.44200000000001</v>
      </c>
      <c r="F69">
        <f t="shared" si="6"/>
        <v>0</v>
      </c>
      <c r="H69">
        <f t="shared" si="7"/>
        <v>219</v>
      </c>
    </row>
    <row r="70" spans="1:8" x14ac:dyDescent="0.2">
      <c r="A70" s="2">
        <v>36768</v>
      </c>
      <c r="B70" s="18">
        <v>36586</v>
      </c>
      <c r="C70" s="20">
        <v>-260</v>
      </c>
      <c r="D70" s="20">
        <v>741</v>
      </c>
      <c r="E70">
        <v>365.60399999999998</v>
      </c>
      <c r="F70">
        <f t="shared" si="6"/>
        <v>0</v>
      </c>
      <c r="H70">
        <f t="shared" si="7"/>
        <v>260</v>
      </c>
    </row>
    <row r="71" spans="1:8" x14ac:dyDescent="0.2">
      <c r="A71" s="2">
        <v>36769</v>
      </c>
      <c r="B71" s="18">
        <v>36587</v>
      </c>
      <c r="C71" s="20">
        <v>-260</v>
      </c>
      <c r="D71" s="20">
        <v>741</v>
      </c>
      <c r="E71">
        <v>432.15300000000002</v>
      </c>
      <c r="F71">
        <f t="shared" si="6"/>
        <v>0</v>
      </c>
      <c r="H71">
        <f t="shared" si="7"/>
        <v>260</v>
      </c>
    </row>
    <row r="72" spans="1:8" x14ac:dyDescent="0.2">
      <c r="A72" s="2">
        <v>36770</v>
      </c>
      <c r="B72" s="18">
        <v>36588</v>
      </c>
      <c r="C72" s="20">
        <v>-156</v>
      </c>
      <c r="D72" s="20">
        <v>741</v>
      </c>
      <c r="E72">
        <v>164.98299999999998</v>
      </c>
      <c r="F72">
        <f t="shared" si="6"/>
        <v>0</v>
      </c>
      <c r="H72">
        <f t="shared" si="7"/>
        <v>156</v>
      </c>
    </row>
    <row r="73" spans="1:8" x14ac:dyDescent="0.2">
      <c r="A73" s="2">
        <v>36771</v>
      </c>
      <c r="B73" s="18">
        <v>36589</v>
      </c>
      <c r="C73" s="20">
        <v>-62</v>
      </c>
      <c r="D73" s="20">
        <v>741</v>
      </c>
      <c r="E73">
        <v>234.83500000000001</v>
      </c>
      <c r="F73">
        <f t="shared" si="6"/>
        <v>0</v>
      </c>
      <c r="H73">
        <f t="shared" si="7"/>
        <v>62</v>
      </c>
    </row>
    <row r="74" spans="1:8" x14ac:dyDescent="0.2">
      <c r="A74" s="2">
        <v>36772</v>
      </c>
      <c r="B74" s="18">
        <v>36590</v>
      </c>
      <c r="C74" s="20">
        <v>-48</v>
      </c>
      <c r="D74" s="20">
        <v>741</v>
      </c>
      <c r="E74">
        <v>211.70400000000001</v>
      </c>
      <c r="F74">
        <f t="shared" si="6"/>
        <v>0</v>
      </c>
      <c r="H74">
        <f t="shared" si="7"/>
        <v>48</v>
      </c>
    </row>
    <row r="75" spans="1:8" x14ac:dyDescent="0.2">
      <c r="A75" s="2">
        <v>36773</v>
      </c>
      <c r="B75" s="18">
        <v>36591</v>
      </c>
      <c r="C75" s="20">
        <v>-84</v>
      </c>
      <c r="D75" s="20">
        <v>741</v>
      </c>
      <c r="E75">
        <v>147.93799999999999</v>
      </c>
      <c r="F75">
        <f t="shared" ref="F75:F90" si="8">IF(E75&lt;C75, C75-E75,IF(E75&gt;D75,E75-D75,0))</f>
        <v>0</v>
      </c>
      <c r="H75">
        <f t="shared" si="7"/>
        <v>84</v>
      </c>
    </row>
    <row r="76" spans="1:8" x14ac:dyDescent="0.2">
      <c r="A76" s="2">
        <v>36774</v>
      </c>
      <c r="B76" s="18">
        <v>36592</v>
      </c>
      <c r="C76" s="20">
        <v>-104</v>
      </c>
      <c r="D76" s="20">
        <v>741</v>
      </c>
      <c r="E76">
        <v>199.59100000000001</v>
      </c>
      <c r="F76">
        <f t="shared" si="8"/>
        <v>0</v>
      </c>
      <c r="H76">
        <f t="shared" si="7"/>
        <v>104</v>
      </c>
    </row>
    <row r="77" spans="1:8" x14ac:dyDescent="0.2">
      <c r="A77" s="2">
        <v>36775</v>
      </c>
      <c r="B77" s="18">
        <v>36593</v>
      </c>
      <c r="C77" s="20">
        <v>-304</v>
      </c>
      <c r="D77" s="20">
        <v>741</v>
      </c>
      <c r="E77">
        <v>368.233</v>
      </c>
      <c r="F77">
        <f t="shared" si="8"/>
        <v>0</v>
      </c>
      <c r="H77">
        <f t="shared" ref="H77:H92" si="9">C77*$C$8</f>
        <v>304</v>
      </c>
    </row>
    <row r="78" spans="1:8" x14ac:dyDescent="0.2">
      <c r="A78" s="2">
        <v>36776</v>
      </c>
      <c r="B78" s="18">
        <v>36594</v>
      </c>
      <c r="C78" s="20">
        <v>-295</v>
      </c>
      <c r="D78" s="20">
        <v>741</v>
      </c>
      <c r="E78">
        <v>352.69499999999999</v>
      </c>
      <c r="F78">
        <f t="shared" si="8"/>
        <v>0</v>
      </c>
      <c r="H78">
        <f t="shared" si="9"/>
        <v>295</v>
      </c>
    </row>
    <row r="79" spans="1:8" x14ac:dyDescent="0.2">
      <c r="A79" s="2">
        <v>36777</v>
      </c>
      <c r="B79" s="18">
        <v>36595</v>
      </c>
      <c r="C79" s="20">
        <v>-250</v>
      </c>
      <c r="D79" s="20">
        <v>741</v>
      </c>
      <c r="E79">
        <v>354.98699999999997</v>
      </c>
      <c r="F79">
        <f t="shared" si="8"/>
        <v>0</v>
      </c>
      <c r="H79">
        <f t="shared" si="9"/>
        <v>250</v>
      </c>
    </row>
    <row r="80" spans="1:8" x14ac:dyDescent="0.2">
      <c r="A80" s="2">
        <v>36778</v>
      </c>
      <c r="B80" s="18">
        <v>36596</v>
      </c>
      <c r="C80" s="20">
        <v>-136</v>
      </c>
      <c r="D80" s="20">
        <v>741</v>
      </c>
      <c r="E80">
        <v>259.05700000000002</v>
      </c>
      <c r="F80">
        <f t="shared" si="8"/>
        <v>0</v>
      </c>
      <c r="H80">
        <f t="shared" si="9"/>
        <v>136</v>
      </c>
    </row>
    <row r="81" spans="1:8" x14ac:dyDescent="0.2">
      <c r="A81" s="2">
        <v>36779</v>
      </c>
      <c r="B81" s="18">
        <v>36597</v>
      </c>
      <c r="C81" s="20">
        <v>-165</v>
      </c>
      <c r="D81" s="20">
        <v>741</v>
      </c>
      <c r="E81">
        <v>172.57499999999999</v>
      </c>
      <c r="F81">
        <f t="shared" si="8"/>
        <v>0</v>
      </c>
      <c r="H81">
        <f t="shared" si="9"/>
        <v>165</v>
      </c>
    </row>
    <row r="82" spans="1:8" x14ac:dyDescent="0.2">
      <c r="A82" s="2">
        <v>36780</v>
      </c>
      <c r="B82" s="18">
        <v>36598</v>
      </c>
      <c r="C82" s="20">
        <v>-238</v>
      </c>
      <c r="D82" s="20">
        <v>714</v>
      </c>
      <c r="E82">
        <v>167.86500000000001</v>
      </c>
      <c r="F82">
        <f t="shared" si="8"/>
        <v>0</v>
      </c>
      <c r="H82">
        <f t="shared" si="9"/>
        <v>238</v>
      </c>
    </row>
    <row r="83" spans="1:8" x14ac:dyDescent="0.2">
      <c r="A83" s="2">
        <v>36781</v>
      </c>
      <c r="B83" s="18">
        <v>36599</v>
      </c>
      <c r="C83" s="20">
        <v>-270</v>
      </c>
      <c r="D83" s="20">
        <v>782</v>
      </c>
      <c r="E83">
        <v>207.10599999999999</v>
      </c>
      <c r="F83">
        <f t="shared" si="8"/>
        <v>0</v>
      </c>
      <c r="H83">
        <f t="shared" si="9"/>
        <v>270</v>
      </c>
    </row>
    <row r="84" spans="1:8" x14ac:dyDescent="0.2">
      <c r="A84" s="2">
        <v>36782</v>
      </c>
      <c r="B84" s="18">
        <v>36600</v>
      </c>
      <c r="C84" s="20">
        <v>-220</v>
      </c>
      <c r="D84" s="20">
        <v>782</v>
      </c>
      <c r="E84">
        <v>276.392</v>
      </c>
      <c r="F84">
        <f t="shared" si="8"/>
        <v>0</v>
      </c>
      <c r="H84">
        <f t="shared" si="9"/>
        <v>220</v>
      </c>
    </row>
    <row r="85" spans="1:8" x14ac:dyDescent="0.2">
      <c r="A85" s="2">
        <v>36783</v>
      </c>
      <c r="B85" s="18">
        <v>36601</v>
      </c>
      <c r="C85" s="20">
        <v>-193</v>
      </c>
      <c r="D85" s="20">
        <v>782</v>
      </c>
      <c r="E85">
        <v>196.81</v>
      </c>
      <c r="F85">
        <f t="shared" si="8"/>
        <v>0</v>
      </c>
      <c r="H85">
        <f t="shared" si="9"/>
        <v>193</v>
      </c>
    </row>
    <row r="86" spans="1:8" x14ac:dyDescent="0.2">
      <c r="A86" s="2">
        <v>36784</v>
      </c>
      <c r="B86" s="18">
        <v>36602</v>
      </c>
      <c r="C86" s="20">
        <v>-231</v>
      </c>
      <c r="D86" s="20">
        <v>439</v>
      </c>
      <c r="E86">
        <v>220.74899999999997</v>
      </c>
      <c r="F86">
        <f t="shared" si="8"/>
        <v>0</v>
      </c>
      <c r="H86">
        <f t="shared" si="9"/>
        <v>231</v>
      </c>
    </row>
    <row r="87" spans="1:8" x14ac:dyDescent="0.2">
      <c r="A87" s="2">
        <v>36785</v>
      </c>
      <c r="B87" s="18">
        <v>36603</v>
      </c>
      <c r="C87" s="20">
        <v>-88</v>
      </c>
      <c r="D87" s="20">
        <v>583</v>
      </c>
      <c r="E87">
        <v>186.83700000000002</v>
      </c>
      <c r="F87">
        <f t="shared" si="8"/>
        <v>0</v>
      </c>
      <c r="H87">
        <f t="shared" si="9"/>
        <v>88</v>
      </c>
    </row>
    <row r="88" spans="1:8" x14ac:dyDescent="0.2">
      <c r="A88" s="2">
        <v>36786</v>
      </c>
      <c r="B88" s="18">
        <v>36604</v>
      </c>
      <c r="C88" s="20">
        <v>-90</v>
      </c>
      <c r="D88" s="20">
        <v>582</v>
      </c>
      <c r="E88">
        <v>179.245</v>
      </c>
      <c r="F88">
        <f t="shared" si="8"/>
        <v>0</v>
      </c>
      <c r="H88">
        <f t="shared" si="9"/>
        <v>90</v>
      </c>
    </row>
    <row r="89" spans="1:8" x14ac:dyDescent="0.2">
      <c r="A89" s="2">
        <v>36787</v>
      </c>
      <c r="B89" s="18">
        <v>36605</v>
      </c>
      <c r="C89" s="20">
        <v>-137</v>
      </c>
      <c r="D89" s="20">
        <v>549</v>
      </c>
      <c r="E89">
        <v>232.81599999999997</v>
      </c>
      <c r="F89">
        <f t="shared" si="8"/>
        <v>0</v>
      </c>
      <c r="H89">
        <f t="shared" si="9"/>
        <v>137</v>
      </c>
    </row>
    <row r="90" spans="1:8" x14ac:dyDescent="0.2">
      <c r="A90" s="2">
        <v>36788</v>
      </c>
      <c r="B90" s="18">
        <v>36606</v>
      </c>
      <c r="C90" s="20">
        <v>-219</v>
      </c>
      <c r="D90" s="20">
        <v>466</v>
      </c>
      <c r="E90">
        <v>198.71599999999998</v>
      </c>
      <c r="F90">
        <f t="shared" si="8"/>
        <v>0</v>
      </c>
      <c r="H90">
        <f t="shared" si="9"/>
        <v>219</v>
      </c>
    </row>
    <row r="91" spans="1:8" x14ac:dyDescent="0.2">
      <c r="A91" s="2">
        <v>36789</v>
      </c>
      <c r="B91" s="18">
        <v>36607</v>
      </c>
      <c r="C91" s="20">
        <v>-305</v>
      </c>
      <c r="D91" s="20">
        <v>380</v>
      </c>
      <c r="E91">
        <v>208.84700000000001</v>
      </c>
      <c r="F91">
        <f t="shared" ref="F91:F101" si="10">IF(E91&lt;C91, C91-E91,IF(E91&gt;D91,E91-D91,0))</f>
        <v>0</v>
      </c>
      <c r="H91">
        <f t="shared" si="9"/>
        <v>305</v>
      </c>
    </row>
    <row r="92" spans="1:8" x14ac:dyDescent="0.2">
      <c r="A92" s="2">
        <v>36790</v>
      </c>
      <c r="B92" s="18">
        <v>36608</v>
      </c>
      <c r="C92" s="20">
        <v>-257</v>
      </c>
      <c r="D92" s="20">
        <v>428</v>
      </c>
      <c r="E92">
        <v>182.94200000000001</v>
      </c>
      <c r="F92">
        <f t="shared" si="10"/>
        <v>0</v>
      </c>
      <c r="H92">
        <f t="shared" si="9"/>
        <v>257</v>
      </c>
    </row>
    <row r="93" spans="1:8" x14ac:dyDescent="0.2">
      <c r="A93" s="2">
        <v>36791</v>
      </c>
      <c r="B93" s="18">
        <v>36609</v>
      </c>
      <c r="C93" s="20">
        <v>-88</v>
      </c>
      <c r="D93" s="20">
        <v>601</v>
      </c>
      <c r="E93">
        <v>179.15800000000002</v>
      </c>
      <c r="F93">
        <f t="shared" si="10"/>
        <v>0</v>
      </c>
      <c r="H93">
        <f t="shared" ref="H93:H101" si="11">C93*$C$8</f>
        <v>88</v>
      </c>
    </row>
    <row r="94" spans="1:8" x14ac:dyDescent="0.2">
      <c r="A94" s="2">
        <v>36792</v>
      </c>
      <c r="B94" s="18">
        <v>36610</v>
      </c>
      <c r="C94" s="20">
        <v>81</v>
      </c>
      <c r="D94" s="20">
        <v>765</v>
      </c>
      <c r="E94">
        <v>85.584999999999994</v>
      </c>
      <c r="F94">
        <f t="shared" si="10"/>
        <v>0</v>
      </c>
      <c r="H94">
        <f t="shared" si="11"/>
        <v>-81</v>
      </c>
    </row>
    <row r="95" spans="1:8" x14ac:dyDescent="0.2">
      <c r="A95" s="2">
        <v>36793</v>
      </c>
      <c r="B95" s="18">
        <v>36611</v>
      </c>
      <c r="C95" s="20">
        <v>111</v>
      </c>
      <c r="D95" s="20">
        <v>765</v>
      </c>
      <c r="E95">
        <v>90.753000000000014</v>
      </c>
      <c r="F95">
        <f t="shared" si="10"/>
        <v>20.246999999999986</v>
      </c>
      <c r="H95">
        <f t="shared" si="11"/>
        <v>-111</v>
      </c>
    </row>
    <row r="96" spans="1:8" x14ac:dyDescent="0.2">
      <c r="A96" s="2">
        <v>36794</v>
      </c>
      <c r="B96" s="18">
        <v>36612</v>
      </c>
      <c r="C96" s="20">
        <v>1</v>
      </c>
      <c r="D96" s="20">
        <v>672</v>
      </c>
      <c r="E96">
        <v>147.21600000000001</v>
      </c>
      <c r="F96">
        <f t="shared" si="10"/>
        <v>0</v>
      </c>
      <c r="H96">
        <f t="shared" si="11"/>
        <v>-1</v>
      </c>
    </row>
    <row r="97" spans="1:8" x14ac:dyDescent="0.2">
      <c r="A97" s="2">
        <v>36795</v>
      </c>
      <c r="B97" s="18">
        <v>36613</v>
      </c>
      <c r="C97" s="20">
        <v>-168</v>
      </c>
      <c r="D97" s="20">
        <v>501</v>
      </c>
      <c r="E97">
        <v>255.90099999999995</v>
      </c>
      <c r="F97">
        <f t="shared" si="10"/>
        <v>0</v>
      </c>
      <c r="H97">
        <f t="shared" si="11"/>
        <v>168</v>
      </c>
    </row>
    <row r="98" spans="1:8" x14ac:dyDescent="0.2">
      <c r="A98" s="2">
        <v>36796</v>
      </c>
      <c r="B98" s="18">
        <v>36614</v>
      </c>
      <c r="C98" s="20">
        <v>-186</v>
      </c>
      <c r="D98" s="20">
        <v>483</v>
      </c>
      <c r="E98">
        <v>163.69400000000002</v>
      </c>
      <c r="F98">
        <f t="shared" si="10"/>
        <v>0</v>
      </c>
      <c r="H98">
        <f t="shared" si="11"/>
        <v>186</v>
      </c>
    </row>
    <row r="99" spans="1:8" x14ac:dyDescent="0.2">
      <c r="A99" s="2">
        <v>36797</v>
      </c>
      <c r="B99" s="18">
        <v>36615</v>
      </c>
      <c r="C99" s="20">
        <v>-186</v>
      </c>
      <c r="D99" s="20">
        <v>473</v>
      </c>
      <c r="E99">
        <v>198.40600000000001</v>
      </c>
      <c r="F99">
        <f t="shared" si="10"/>
        <v>0</v>
      </c>
      <c r="H99">
        <f t="shared" si="11"/>
        <v>186</v>
      </c>
    </row>
    <row r="100" spans="1:8" x14ac:dyDescent="0.2">
      <c r="A100" s="2">
        <v>36798</v>
      </c>
      <c r="B100" s="18">
        <v>36616</v>
      </c>
      <c r="C100" s="20">
        <v>-184</v>
      </c>
      <c r="D100" s="20">
        <v>489</v>
      </c>
      <c r="E100">
        <v>46.024999999999999</v>
      </c>
      <c r="F100">
        <f t="shared" si="10"/>
        <v>0</v>
      </c>
      <c r="H100">
        <f t="shared" si="11"/>
        <v>184</v>
      </c>
    </row>
    <row r="101" spans="1:8" x14ac:dyDescent="0.2">
      <c r="A101" s="2">
        <v>36799</v>
      </c>
      <c r="B101" s="18">
        <v>36617</v>
      </c>
      <c r="C101" s="20">
        <v>-133</v>
      </c>
      <c r="D101" s="20">
        <v>540</v>
      </c>
      <c r="E101">
        <v>65.35899999999998</v>
      </c>
      <c r="F101">
        <f t="shared" si="10"/>
        <v>0</v>
      </c>
      <c r="H101">
        <f t="shared" si="11"/>
        <v>133</v>
      </c>
    </row>
    <row r="102" spans="1:8" x14ac:dyDescent="0.2">
      <c r="A102" s="2"/>
      <c r="B102" s="18"/>
      <c r="C102" s="20"/>
      <c r="D102" s="20"/>
    </row>
    <row r="103" spans="1:8" x14ac:dyDescent="0.2">
      <c r="A103" s="2"/>
      <c r="B103" s="18"/>
      <c r="C103" s="20"/>
      <c r="D103" s="20"/>
    </row>
    <row r="104" spans="1:8" x14ac:dyDescent="0.2">
      <c r="A104" s="2"/>
      <c r="B104" s="18"/>
      <c r="C104" s="20"/>
      <c r="D104" s="20"/>
    </row>
    <row r="105" spans="1:8" x14ac:dyDescent="0.2">
      <c r="A105" s="2"/>
      <c r="B105" s="18"/>
      <c r="C105" s="20"/>
      <c r="D105" s="20"/>
    </row>
    <row r="106" spans="1:8" x14ac:dyDescent="0.2">
      <c r="A106" s="2"/>
      <c r="B106" s="18"/>
      <c r="C106" s="20"/>
      <c r="D106" s="20"/>
    </row>
    <row r="107" spans="1:8" x14ac:dyDescent="0.2">
      <c r="A107" s="2"/>
      <c r="B107" s="18"/>
      <c r="C107" s="20"/>
      <c r="D107" s="20"/>
    </row>
    <row r="108" spans="1:8" x14ac:dyDescent="0.2">
      <c r="A108" s="2"/>
      <c r="B108" s="18"/>
      <c r="C108" s="20"/>
      <c r="D108" s="20"/>
    </row>
    <row r="109" spans="1:8" x14ac:dyDescent="0.2">
      <c r="A109" s="2"/>
      <c r="B109" s="18"/>
      <c r="C109" s="20"/>
      <c r="D109" s="20"/>
    </row>
    <row r="110" spans="1:8" x14ac:dyDescent="0.2">
      <c r="A110" s="2"/>
      <c r="B110" s="18"/>
      <c r="C110" s="20"/>
      <c r="D110" s="20"/>
    </row>
    <row r="111" spans="1:8" x14ac:dyDescent="0.2">
      <c r="A111" s="2"/>
      <c r="B111" s="18"/>
      <c r="C111" s="20"/>
      <c r="D111" s="20"/>
    </row>
    <row r="112" spans="1:8" x14ac:dyDescent="0.2">
      <c r="A112" s="2"/>
      <c r="B112" s="18"/>
      <c r="C112" s="20"/>
      <c r="D112" s="20"/>
    </row>
    <row r="113" spans="1:4" x14ac:dyDescent="0.2">
      <c r="A113" s="2"/>
      <c r="B113" s="18"/>
      <c r="C113" s="20"/>
      <c r="D113" s="20"/>
    </row>
    <row r="114" spans="1:4" x14ac:dyDescent="0.2">
      <c r="A114" s="2"/>
      <c r="B114" s="18"/>
      <c r="C114" s="20"/>
      <c r="D114" s="20"/>
    </row>
    <row r="115" spans="1:4" x14ac:dyDescent="0.2">
      <c r="A115" s="2"/>
      <c r="B115" s="18"/>
      <c r="C115" s="20"/>
      <c r="D115" s="20"/>
    </row>
    <row r="116" spans="1:4" x14ac:dyDescent="0.2">
      <c r="A116" s="2"/>
      <c r="B116" s="18"/>
      <c r="C116" s="20"/>
      <c r="D116" s="20"/>
    </row>
    <row r="117" spans="1:4" x14ac:dyDescent="0.2">
      <c r="A117" s="2"/>
      <c r="B117" s="18"/>
      <c r="C117" s="20"/>
      <c r="D117" s="20"/>
    </row>
    <row r="118" spans="1:4" x14ac:dyDescent="0.2">
      <c r="A118" s="2"/>
      <c r="B118" s="18"/>
      <c r="C118" s="20"/>
      <c r="D118" s="20"/>
    </row>
    <row r="119" spans="1:4" x14ac:dyDescent="0.2">
      <c r="A119" s="2"/>
      <c r="B119" s="18"/>
      <c r="C119" s="20"/>
      <c r="D119" s="20"/>
    </row>
    <row r="120" spans="1:4" x14ac:dyDescent="0.2">
      <c r="A120" s="2"/>
      <c r="B120" s="18"/>
      <c r="C120" s="20"/>
      <c r="D120" s="20"/>
    </row>
    <row r="121" spans="1:4" x14ac:dyDescent="0.2">
      <c r="A121" s="2"/>
      <c r="B121" s="18"/>
      <c r="C121" s="20"/>
      <c r="D121" s="20"/>
    </row>
    <row r="122" spans="1:4" x14ac:dyDescent="0.2">
      <c r="A122" s="2"/>
      <c r="B122" s="18"/>
      <c r="C122" s="20"/>
      <c r="D122" s="20"/>
    </row>
    <row r="123" spans="1:4" x14ac:dyDescent="0.2">
      <c r="A123" s="2"/>
      <c r="B123" s="18"/>
      <c r="C123" s="20"/>
      <c r="D123" s="20"/>
    </row>
    <row r="124" spans="1:4" x14ac:dyDescent="0.2">
      <c r="A124" s="2"/>
      <c r="B124" s="18"/>
      <c r="C124" s="20"/>
      <c r="D124" s="20"/>
    </row>
    <row r="125" spans="1:4" x14ac:dyDescent="0.2">
      <c r="A125" s="2"/>
      <c r="B125" s="18"/>
      <c r="C125" s="20"/>
      <c r="D125" s="20"/>
    </row>
    <row r="126" spans="1:4" x14ac:dyDescent="0.2">
      <c r="A126" s="2"/>
      <c r="B126" s="18"/>
      <c r="C126" s="20"/>
      <c r="D126" s="20"/>
    </row>
    <row r="127" spans="1:4" x14ac:dyDescent="0.2">
      <c r="A127" s="2"/>
      <c r="B127" s="18"/>
      <c r="C127" s="20"/>
      <c r="D127" s="20"/>
    </row>
    <row r="128" spans="1:4" x14ac:dyDescent="0.2">
      <c r="A128" s="2"/>
      <c r="B128" s="18"/>
      <c r="C128" s="20"/>
      <c r="D128" s="20"/>
    </row>
    <row r="129" spans="1:4" x14ac:dyDescent="0.2">
      <c r="A129" s="2"/>
      <c r="B129" s="18"/>
      <c r="C129" s="20"/>
      <c r="D129" s="20"/>
    </row>
    <row r="130" spans="1:4" x14ac:dyDescent="0.2">
      <c r="A130" s="2"/>
      <c r="B130" s="18"/>
      <c r="C130" s="20"/>
      <c r="D130" s="20"/>
    </row>
    <row r="131" spans="1:4" x14ac:dyDescent="0.2">
      <c r="A131" s="2"/>
      <c r="B131" s="18"/>
      <c r="C131" s="20"/>
      <c r="D131" s="20"/>
    </row>
    <row r="132" spans="1:4" x14ac:dyDescent="0.2">
      <c r="A132" s="2"/>
      <c r="B132" s="18"/>
      <c r="C132" s="20"/>
      <c r="D132" s="20"/>
    </row>
    <row r="133" spans="1:4" x14ac:dyDescent="0.2">
      <c r="A133" s="2"/>
      <c r="B133" s="18"/>
      <c r="C133" s="20"/>
      <c r="D133" s="20"/>
    </row>
    <row r="134" spans="1:4" x14ac:dyDescent="0.2">
      <c r="A134" s="2"/>
      <c r="B134" s="18"/>
      <c r="C134" s="20"/>
      <c r="D134" s="20"/>
    </row>
    <row r="135" spans="1:4" x14ac:dyDescent="0.2">
      <c r="A135" s="2"/>
      <c r="B135" s="18"/>
      <c r="C135" s="20"/>
      <c r="D135" s="20"/>
    </row>
    <row r="136" spans="1:4" x14ac:dyDescent="0.2">
      <c r="A136" s="2"/>
      <c r="B136" s="18"/>
      <c r="C136" s="20"/>
      <c r="D136" s="20"/>
    </row>
    <row r="137" spans="1:4" x14ac:dyDescent="0.2">
      <c r="A137" s="2"/>
      <c r="B137" s="18"/>
      <c r="C137" s="20"/>
      <c r="D137" s="20"/>
    </row>
    <row r="138" spans="1:4" x14ac:dyDescent="0.2">
      <c r="A138" s="2"/>
      <c r="B138" s="18"/>
      <c r="C138" s="20"/>
      <c r="D138" s="20"/>
    </row>
    <row r="139" spans="1:4" x14ac:dyDescent="0.2">
      <c r="A139" s="2"/>
      <c r="B139" s="18"/>
      <c r="C139" s="20"/>
      <c r="D139" s="20"/>
    </row>
    <row r="140" spans="1:4" x14ac:dyDescent="0.2">
      <c r="A140" s="2"/>
      <c r="B140" s="18"/>
      <c r="C140" s="20"/>
      <c r="D140" s="20"/>
    </row>
    <row r="141" spans="1:4" x14ac:dyDescent="0.2">
      <c r="A141" s="2"/>
      <c r="B141" s="18"/>
      <c r="C141" s="20"/>
      <c r="D141" s="20"/>
    </row>
    <row r="142" spans="1:4" x14ac:dyDescent="0.2">
      <c r="A142" s="2"/>
      <c r="B142" s="18"/>
      <c r="C142" s="20"/>
      <c r="D142" s="20"/>
    </row>
    <row r="143" spans="1:4" x14ac:dyDescent="0.2">
      <c r="A143" s="2"/>
      <c r="B143" s="18"/>
      <c r="C143" s="20"/>
      <c r="D143" s="20"/>
    </row>
    <row r="144" spans="1:4" x14ac:dyDescent="0.2">
      <c r="A144" s="2"/>
      <c r="B144" s="18"/>
      <c r="C144" s="20"/>
      <c r="D144" s="20"/>
    </row>
    <row r="145" spans="1:4" x14ac:dyDescent="0.2">
      <c r="A145" s="2"/>
      <c r="B145" s="18"/>
      <c r="C145" s="20"/>
      <c r="D145" s="20"/>
    </row>
    <row r="146" spans="1:4" x14ac:dyDescent="0.2">
      <c r="A146" s="2"/>
      <c r="B146" s="18"/>
      <c r="C146" s="20"/>
      <c r="D146" s="20"/>
    </row>
    <row r="147" spans="1:4" x14ac:dyDescent="0.2">
      <c r="A147" s="2"/>
      <c r="B147" s="18"/>
      <c r="C147" s="20"/>
      <c r="D147" s="20"/>
    </row>
    <row r="148" spans="1:4" x14ac:dyDescent="0.2">
      <c r="A148" s="2"/>
      <c r="B148" s="18"/>
      <c r="C148" s="20"/>
      <c r="D148" s="20"/>
    </row>
    <row r="149" spans="1:4" x14ac:dyDescent="0.2">
      <c r="A149" s="2"/>
      <c r="B149" s="18"/>
      <c r="C149" s="20"/>
      <c r="D149" s="20"/>
    </row>
    <row r="150" spans="1:4" x14ac:dyDescent="0.2">
      <c r="A150" s="2"/>
      <c r="B150" s="18"/>
      <c r="C150" s="20"/>
      <c r="D150" s="20"/>
    </row>
    <row r="151" spans="1:4" x14ac:dyDescent="0.2">
      <c r="A151" s="2"/>
      <c r="B151" s="18"/>
      <c r="C151" s="20"/>
      <c r="D151" s="20"/>
    </row>
    <row r="152" spans="1:4" x14ac:dyDescent="0.2">
      <c r="A152" s="2"/>
      <c r="B152" s="18"/>
      <c r="C152" s="20"/>
      <c r="D152" s="20"/>
    </row>
    <row r="153" spans="1:4" x14ac:dyDescent="0.2">
      <c r="A153" s="2"/>
      <c r="B153" s="18"/>
      <c r="C153" s="20"/>
      <c r="D153" s="20"/>
    </row>
    <row r="154" spans="1:4" x14ac:dyDescent="0.2">
      <c r="A154" s="2"/>
      <c r="B154" s="18"/>
      <c r="C154" s="20"/>
      <c r="D154" s="20"/>
    </row>
    <row r="155" spans="1:4" x14ac:dyDescent="0.2">
      <c r="A155" s="2"/>
      <c r="B155" s="18"/>
      <c r="C155" s="20"/>
      <c r="D155" s="20"/>
    </row>
    <row r="156" spans="1:4" x14ac:dyDescent="0.2">
      <c r="A156" s="2"/>
      <c r="B156" s="18"/>
      <c r="C156" s="20"/>
      <c r="D156" s="20"/>
    </row>
    <row r="157" spans="1:4" x14ac:dyDescent="0.2">
      <c r="A157" s="2"/>
      <c r="B157" s="18"/>
      <c r="C157" s="20"/>
      <c r="D157" s="20"/>
    </row>
    <row r="158" spans="1:4" x14ac:dyDescent="0.2">
      <c r="A158" s="2"/>
      <c r="B158" s="18"/>
      <c r="C158" s="20"/>
      <c r="D158" s="20"/>
    </row>
    <row r="159" spans="1:4" x14ac:dyDescent="0.2">
      <c r="A159" s="2"/>
      <c r="B159" s="18"/>
      <c r="C159" s="20"/>
      <c r="D159" s="20"/>
    </row>
    <row r="160" spans="1:4" x14ac:dyDescent="0.2">
      <c r="A160" s="2"/>
      <c r="B160" s="18"/>
      <c r="C160" s="20"/>
      <c r="D160" s="20"/>
    </row>
    <row r="161" spans="1:4" x14ac:dyDescent="0.2">
      <c r="A161" s="2"/>
      <c r="B161" s="18"/>
      <c r="C161" s="20"/>
      <c r="D161" s="20"/>
    </row>
    <row r="162" spans="1:4" x14ac:dyDescent="0.2">
      <c r="A162" s="2"/>
      <c r="B162" s="18"/>
      <c r="C162" s="20"/>
      <c r="D162" s="20"/>
    </row>
    <row r="163" spans="1:4" x14ac:dyDescent="0.2">
      <c r="A163" s="2"/>
      <c r="B163" s="18"/>
      <c r="C163" s="20"/>
      <c r="D163" s="20"/>
    </row>
    <row r="164" spans="1:4" x14ac:dyDescent="0.2">
      <c r="A164" s="2"/>
      <c r="B164" s="18"/>
      <c r="C164" s="20"/>
      <c r="D164" s="20"/>
    </row>
    <row r="165" spans="1:4" x14ac:dyDescent="0.2">
      <c r="A165" s="2"/>
      <c r="B165" s="18"/>
      <c r="C165" s="20"/>
      <c r="D165" s="20"/>
    </row>
    <row r="166" spans="1:4" x14ac:dyDescent="0.2">
      <c r="A166" s="2"/>
      <c r="B166" s="18"/>
      <c r="C166" s="20"/>
      <c r="D166" s="20"/>
    </row>
    <row r="167" spans="1:4" x14ac:dyDescent="0.2">
      <c r="A167" s="2"/>
      <c r="B167" s="18"/>
      <c r="C167" s="20"/>
      <c r="D167" s="20"/>
    </row>
    <row r="168" spans="1:4" x14ac:dyDescent="0.2">
      <c r="A168" s="2"/>
      <c r="B168" s="18"/>
      <c r="C168" s="20"/>
      <c r="D168" s="20"/>
    </row>
    <row r="169" spans="1:4" x14ac:dyDescent="0.2">
      <c r="A169" s="2"/>
      <c r="B169" s="18"/>
      <c r="C169" s="20"/>
      <c r="D169" s="20"/>
    </row>
    <row r="170" spans="1:4" x14ac:dyDescent="0.2">
      <c r="A170" s="2"/>
      <c r="B170" s="18"/>
      <c r="C170" s="20"/>
      <c r="D170" s="20"/>
    </row>
    <row r="171" spans="1:4" x14ac:dyDescent="0.2">
      <c r="A171" s="2"/>
      <c r="B171" s="18"/>
      <c r="C171" s="20"/>
      <c r="D171" s="20"/>
    </row>
    <row r="172" spans="1:4" x14ac:dyDescent="0.2">
      <c r="A172" s="2"/>
      <c r="B172" s="18"/>
      <c r="C172" s="20"/>
      <c r="D172" s="20"/>
    </row>
    <row r="173" spans="1:4" x14ac:dyDescent="0.2">
      <c r="A173" s="2"/>
      <c r="B173" s="18"/>
      <c r="C173" s="20"/>
      <c r="D173" s="20"/>
    </row>
    <row r="174" spans="1:4" x14ac:dyDescent="0.2">
      <c r="A174" s="2"/>
      <c r="B174" s="18"/>
      <c r="C174" s="20"/>
      <c r="D174" s="20"/>
    </row>
    <row r="175" spans="1:4" x14ac:dyDescent="0.2">
      <c r="A175" s="2"/>
      <c r="B175" s="18"/>
      <c r="C175" s="20"/>
      <c r="D175" s="20"/>
    </row>
    <row r="176" spans="1:4" x14ac:dyDescent="0.2">
      <c r="A176" s="2"/>
      <c r="B176" s="18"/>
      <c r="C176" s="20"/>
      <c r="D176" s="20"/>
    </row>
    <row r="177" spans="1:4" x14ac:dyDescent="0.2">
      <c r="A177" s="2"/>
      <c r="B177" s="18"/>
      <c r="C177" s="20"/>
      <c r="D177" s="20"/>
    </row>
    <row r="178" spans="1:4" x14ac:dyDescent="0.2">
      <c r="A178" s="2"/>
      <c r="B178" s="18"/>
      <c r="C178" s="20"/>
      <c r="D178" s="20"/>
    </row>
    <row r="179" spans="1:4" x14ac:dyDescent="0.2">
      <c r="A179" s="2"/>
      <c r="B179" s="18"/>
      <c r="C179" s="20"/>
      <c r="D179" s="20"/>
    </row>
    <row r="180" spans="1:4" x14ac:dyDescent="0.2">
      <c r="A180" s="2"/>
      <c r="B180" s="18"/>
      <c r="C180" s="20"/>
      <c r="D180" s="20"/>
    </row>
    <row r="181" spans="1:4" x14ac:dyDescent="0.2">
      <c r="A181" s="2"/>
      <c r="B181" s="18"/>
      <c r="C181" s="20"/>
      <c r="D181" s="20"/>
    </row>
    <row r="182" spans="1:4" x14ac:dyDescent="0.2">
      <c r="A182" s="2"/>
      <c r="B182" s="18"/>
      <c r="C182" s="20"/>
      <c r="D182" s="20"/>
    </row>
    <row r="183" spans="1:4" x14ac:dyDescent="0.2">
      <c r="A183" s="2"/>
      <c r="B183" s="18"/>
      <c r="C183" s="20"/>
      <c r="D183" s="20"/>
    </row>
    <row r="184" spans="1:4" x14ac:dyDescent="0.2">
      <c r="A184" s="2"/>
      <c r="B184" s="18"/>
      <c r="C184" s="20"/>
      <c r="D184" s="20"/>
    </row>
    <row r="185" spans="1:4" x14ac:dyDescent="0.2">
      <c r="A185" s="2"/>
      <c r="B185" s="18"/>
      <c r="C185" s="20"/>
      <c r="D185" s="20"/>
    </row>
    <row r="186" spans="1:4" x14ac:dyDescent="0.2">
      <c r="A186" s="2"/>
      <c r="B186" s="18"/>
      <c r="C186" s="20"/>
      <c r="D186" s="20"/>
    </row>
    <row r="187" spans="1:4" x14ac:dyDescent="0.2">
      <c r="A187" s="2"/>
      <c r="B187" s="18"/>
      <c r="C187" s="20"/>
      <c r="D187" s="20"/>
    </row>
    <row r="188" spans="1:4" x14ac:dyDescent="0.2">
      <c r="A188" s="2"/>
      <c r="B188" s="18"/>
      <c r="C188" s="20"/>
      <c r="D188" s="20"/>
    </row>
    <row r="189" spans="1:4" x14ac:dyDescent="0.2">
      <c r="A189" s="2"/>
      <c r="B189" s="18"/>
      <c r="C189" s="20"/>
      <c r="D189" s="20"/>
    </row>
    <row r="190" spans="1:4" x14ac:dyDescent="0.2">
      <c r="A190" s="2"/>
      <c r="B190" s="18"/>
      <c r="C190" s="20"/>
      <c r="D190" s="20"/>
    </row>
    <row r="191" spans="1:4" x14ac:dyDescent="0.2">
      <c r="A191" s="2"/>
      <c r="B191" s="18"/>
      <c r="C191" s="20"/>
      <c r="D191" s="20"/>
    </row>
    <row r="192" spans="1:4" x14ac:dyDescent="0.2">
      <c r="A192" s="2"/>
      <c r="B192" s="18"/>
      <c r="C192" s="20"/>
      <c r="D192" s="20"/>
    </row>
    <row r="193" spans="2:6" x14ac:dyDescent="0.2">
      <c r="B193" s="18"/>
      <c r="C193" s="18"/>
      <c r="D193" s="19"/>
      <c r="E193" s="20"/>
      <c r="F193" s="20"/>
    </row>
    <row r="194" spans="2:6" x14ac:dyDescent="0.2">
      <c r="B194" s="18"/>
      <c r="C194" s="18"/>
      <c r="D194" s="19"/>
      <c r="E194" s="20"/>
      <c r="F194" s="20"/>
    </row>
    <row r="195" spans="2:6" x14ac:dyDescent="0.2">
      <c r="B195" s="18"/>
      <c r="C195" s="18"/>
      <c r="D195" s="19"/>
      <c r="E195" s="20"/>
      <c r="F195" s="20"/>
    </row>
    <row r="196" spans="2:6" x14ac:dyDescent="0.2">
      <c r="B196" s="18"/>
      <c r="C196" s="18"/>
      <c r="D196" s="19"/>
      <c r="E196" s="20"/>
      <c r="F196" s="20"/>
    </row>
    <row r="197" spans="2:6" x14ac:dyDescent="0.2">
      <c r="B197" s="18"/>
      <c r="C197" s="18"/>
      <c r="D197" s="19"/>
      <c r="E197" s="20"/>
      <c r="F197" s="20"/>
    </row>
    <row r="198" spans="2:6" x14ac:dyDescent="0.2">
      <c r="B198" s="18"/>
      <c r="C198" s="18"/>
      <c r="D198" s="19"/>
      <c r="E198" s="20"/>
      <c r="F198" s="20"/>
    </row>
    <row r="199" spans="2:6" x14ac:dyDescent="0.2">
      <c r="B199" s="18"/>
      <c r="C199" s="18"/>
      <c r="D199" s="19"/>
      <c r="E199" s="20"/>
      <c r="F199" s="20"/>
    </row>
    <row r="200" spans="2:6" x14ac:dyDescent="0.2">
      <c r="B200" s="18"/>
      <c r="C200" s="18"/>
      <c r="D200" s="19"/>
      <c r="E200" s="20"/>
      <c r="F200" s="20"/>
    </row>
    <row r="201" spans="2:6" x14ac:dyDescent="0.2">
      <c r="B201" s="18"/>
      <c r="C201" s="18"/>
      <c r="D201" s="19"/>
      <c r="E201" s="20"/>
      <c r="F201" s="20"/>
    </row>
    <row r="202" spans="2:6" x14ac:dyDescent="0.2">
      <c r="B202" s="18"/>
      <c r="C202" s="18"/>
      <c r="D202" s="19"/>
      <c r="E202" s="20"/>
      <c r="F202" s="20"/>
    </row>
    <row r="203" spans="2:6" x14ac:dyDescent="0.2">
      <c r="B203" s="18"/>
      <c r="C203" s="18"/>
      <c r="D203" s="19"/>
      <c r="E203" s="20"/>
      <c r="F203" s="20"/>
    </row>
    <row r="204" spans="2:6" x14ac:dyDescent="0.2">
      <c r="B204" s="18"/>
      <c r="C204" s="18"/>
      <c r="D204" s="19"/>
      <c r="E204" s="20"/>
      <c r="F204" s="20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0"/>
  <sheetViews>
    <sheetView topLeftCell="A16" workbookViewId="0">
      <selection activeCell="A81" sqref="A81"/>
    </sheetView>
  </sheetViews>
  <sheetFormatPr defaultRowHeight="12.75" x14ac:dyDescent="0.2"/>
  <sheetData>
    <row r="4" spans="2:6" x14ac:dyDescent="0.2">
      <c r="B4" t="s">
        <v>37</v>
      </c>
      <c r="C4" t="s">
        <v>79</v>
      </c>
      <c r="D4" t="s">
        <v>80</v>
      </c>
      <c r="E4" t="s">
        <v>81</v>
      </c>
      <c r="F4" t="s">
        <v>82</v>
      </c>
    </row>
    <row r="5" spans="2:6" ht="63" x14ac:dyDescent="0.25">
      <c r="B5" s="59">
        <v>36712</v>
      </c>
      <c r="C5" s="60" t="s">
        <v>83</v>
      </c>
      <c r="D5" s="61">
        <v>0.01</v>
      </c>
      <c r="E5" s="62" t="s">
        <v>84</v>
      </c>
      <c r="F5" s="62" t="s">
        <v>85</v>
      </c>
    </row>
    <row r="6" spans="2:6" ht="47.25" x14ac:dyDescent="0.25">
      <c r="B6" s="59">
        <v>36713</v>
      </c>
      <c r="C6" s="60" t="s">
        <v>83</v>
      </c>
      <c r="D6" s="61">
        <v>0.01</v>
      </c>
      <c r="E6" s="62" t="s">
        <v>86</v>
      </c>
      <c r="F6" s="62" t="s">
        <v>85</v>
      </c>
    </row>
    <row r="7" spans="2:6" ht="47.25" x14ac:dyDescent="0.25">
      <c r="B7" s="59">
        <v>36714</v>
      </c>
      <c r="C7" s="60" t="s">
        <v>83</v>
      </c>
      <c r="D7" s="61">
        <v>0.01</v>
      </c>
      <c r="E7" s="62" t="s">
        <v>86</v>
      </c>
      <c r="F7" s="62" t="s">
        <v>85</v>
      </c>
    </row>
    <row r="8" spans="2:6" ht="47.25" x14ac:dyDescent="0.25">
      <c r="B8" s="59">
        <v>36715</v>
      </c>
      <c r="C8" s="60" t="s">
        <v>83</v>
      </c>
      <c r="D8" s="61">
        <v>0.01</v>
      </c>
      <c r="E8" s="62" t="s">
        <v>86</v>
      </c>
      <c r="F8" s="62" t="s">
        <v>85</v>
      </c>
    </row>
    <row r="9" spans="2:6" ht="47.25" x14ac:dyDescent="0.25">
      <c r="B9" s="59">
        <v>36728</v>
      </c>
      <c r="C9" s="60" t="s">
        <v>83</v>
      </c>
      <c r="D9" s="61">
        <v>0.01</v>
      </c>
      <c r="E9" s="62" t="s">
        <v>86</v>
      </c>
      <c r="F9" s="62" t="s">
        <v>87</v>
      </c>
    </row>
    <row r="10" spans="2:6" ht="47.25" x14ac:dyDescent="0.25">
      <c r="B10" s="59">
        <v>36732</v>
      </c>
      <c r="C10" s="60" t="s">
        <v>83</v>
      </c>
      <c r="D10" s="61">
        <v>0.02</v>
      </c>
      <c r="E10" s="62" t="s">
        <v>86</v>
      </c>
      <c r="F10" s="62" t="s">
        <v>87</v>
      </c>
    </row>
    <row r="11" spans="2:6" ht="47.25" x14ac:dyDescent="0.25">
      <c r="B11" s="59">
        <v>36767</v>
      </c>
      <c r="C11" s="60" t="s">
        <v>83</v>
      </c>
      <c r="D11" s="61">
        <v>0.01</v>
      </c>
      <c r="E11" s="62" t="s">
        <v>86</v>
      </c>
      <c r="F11" s="62" t="s">
        <v>87</v>
      </c>
    </row>
    <row r="12" spans="2:6" ht="47.25" x14ac:dyDescent="0.25">
      <c r="B12" s="59">
        <v>36768</v>
      </c>
      <c r="C12" s="60" t="s">
        <v>83</v>
      </c>
      <c r="D12" s="61">
        <v>0.01</v>
      </c>
      <c r="E12" s="62" t="s">
        <v>88</v>
      </c>
      <c r="F12" s="62" t="s">
        <v>87</v>
      </c>
    </row>
    <row r="13" spans="2:6" ht="47.25" x14ac:dyDescent="0.25">
      <c r="B13" s="59">
        <v>36779</v>
      </c>
      <c r="C13" s="60" t="s">
        <v>83</v>
      </c>
      <c r="D13" s="61">
        <v>0.03</v>
      </c>
      <c r="E13" s="62" t="s">
        <v>86</v>
      </c>
      <c r="F13" s="62" t="s">
        <v>85</v>
      </c>
    </row>
    <row r="14" spans="2:6" ht="47.25" x14ac:dyDescent="0.25">
      <c r="B14" s="59">
        <v>36791</v>
      </c>
      <c r="C14" s="60" t="s">
        <v>83</v>
      </c>
      <c r="D14" s="61">
        <v>0.04</v>
      </c>
      <c r="E14" s="62" t="s">
        <v>86</v>
      </c>
      <c r="F14" s="62" t="s">
        <v>85</v>
      </c>
    </row>
    <row r="15" spans="2:6" ht="47.25" x14ac:dyDescent="0.25">
      <c r="B15" s="59">
        <v>36792</v>
      </c>
      <c r="C15" s="60" t="s">
        <v>83</v>
      </c>
      <c r="D15" s="61">
        <v>0.02</v>
      </c>
      <c r="E15" s="62" t="s">
        <v>88</v>
      </c>
      <c r="F15" s="62" t="s">
        <v>85</v>
      </c>
    </row>
    <row r="16" spans="2:6" ht="47.25" x14ac:dyDescent="0.25">
      <c r="B16" s="59">
        <v>36798</v>
      </c>
      <c r="C16" s="60" t="s">
        <v>83</v>
      </c>
      <c r="D16" s="61">
        <v>0.1</v>
      </c>
      <c r="E16" s="62" t="s">
        <v>86</v>
      </c>
      <c r="F16" s="62" t="s">
        <v>85</v>
      </c>
    </row>
    <row r="17" spans="2:6" ht="47.25" x14ac:dyDescent="0.25">
      <c r="B17" s="59">
        <v>36804</v>
      </c>
      <c r="C17" s="60" t="s">
        <v>83</v>
      </c>
      <c r="D17" s="61">
        <v>0.01</v>
      </c>
      <c r="E17" s="62" t="s">
        <v>86</v>
      </c>
      <c r="F17" s="62" t="s">
        <v>85</v>
      </c>
    </row>
    <row r="18" spans="2:6" ht="47.25" x14ac:dyDescent="0.25">
      <c r="B18" s="59">
        <v>36806</v>
      </c>
      <c r="C18" s="60" t="s">
        <v>83</v>
      </c>
      <c r="D18" s="61">
        <v>0.06</v>
      </c>
      <c r="E18" s="62" t="s">
        <v>86</v>
      </c>
      <c r="F18" s="62" t="s">
        <v>85</v>
      </c>
    </row>
    <row r="22" spans="2:6" x14ac:dyDescent="0.2">
      <c r="B22" s="58">
        <v>36712</v>
      </c>
      <c r="C22" s="58">
        <f>B22</f>
        <v>36712</v>
      </c>
      <c r="D22">
        <v>0.01</v>
      </c>
      <c r="E22" t="s">
        <v>84</v>
      </c>
      <c r="F22" t="s">
        <v>85</v>
      </c>
    </row>
    <row r="23" spans="2:6" x14ac:dyDescent="0.2">
      <c r="B23" s="58">
        <v>36712</v>
      </c>
      <c r="C23" s="58">
        <f>B22+1</f>
        <v>36713</v>
      </c>
    </row>
    <row r="24" spans="2:6" x14ac:dyDescent="0.2">
      <c r="B24" s="58">
        <v>36712</v>
      </c>
      <c r="C24" s="58">
        <f>B22+2</f>
        <v>36714</v>
      </c>
    </row>
    <row r="25" spans="2:6" x14ac:dyDescent="0.2">
      <c r="B25" s="58">
        <v>36712</v>
      </c>
      <c r="C25" s="58">
        <f>B22+3</f>
        <v>36715</v>
      </c>
    </row>
    <row r="27" spans="2:6" x14ac:dyDescent="0.2">
      <c r="B27" s="58">
        <v>36713</v>
      </c>
      <c r="C27" s="58">
        <f>B27</f>
        <v>36713</v>
      </c>
      <c r="D27">
        <v>0.01</v>
      </c>
      <c r="E27" t="s">
        <v>86</v>
      </c>
      <c r="F27" t="s">
        <v>85</v>
      </c>
    </row>
    <row r="28" spans="2:6" x14ac:dyDescent="0.2">
      <c r="B28" s="58">
        <f>B27</f>
        <v>36713</v>
      </c>
      <c r="C28" s="58">
        <f>B27+1</f>
        <v>36714</v>
      </c>
    </row>
    <row r="29" spans="2:6" x14ac:dyDescent="0.2">
      <c r="B29" s="58">
        <f>B27</f>
        <v>36713</v>
      </c>
      <c r="C29" s="58">
        <f>B27+2</f>
        <v>36715</v>
      </c>
    </row>
    <row r="30" spans="2:6" x14ac:dyDescent="0.2">
      <c r="B30" s="58">
        <f>B27</f>
        <v>36713</v>
      </c>
      <c r="C30" s="58">
        <f>B27+3</f>
        <v>36716</v>
      </c>
    </row>
    <row r="32" spans="2:6" x14ac:dyDescent="0.2">
      <c r="B32" s="58">
        <v>36714</v>
      </c>
      <c r="C32" s="58">
        <f>B32</f>
        <v>36714</v>
      </c>
      <c r="D32">
        <v>0.01</v>
      </c>
      <c r="E32" t="s">
        <v>86</v>
      </c>
      <c r="F32" t="s">
        <v>85</v>
      </c>
    </row>
    <row r="33" spans="2:6" x14ac:dyDescent="0.2">
      <c r="B33" s="58">
        <f>B32</f>
        <v>36714</v>
      </c>
      <c r="C33" s="58">
        <f>B32+1</f>
        <v>36715</v>
      </c>
    </row>
    <row r="34" spans="2:6" x14ac:dyDescent="0.2">
      <c r="B34" s="58">
        <f>B32</f>
        <v>36714</v>
      </c>
      <c r="C34" s="58">
        <f>B32+2</f>
        <v>36716</v>
      </c>
    </row>
    <row r="35" spans="2:6" x14ac:dyDescent="0.2">
      <c r="B35" s="58">
        <f>B32</f>
        <v>36714</v>
      </c>
      <c r="C35" s="58">
        <f>B32+3</f>
        <v>36717</v>
      </c>
    </row>
    <row r="36" spans="2:6" x14ac:dyDescent="0.2">
      <c r="B36" s="58"/>
    </row>
    <row r="37" spans="2:6" x14ac:dyDescent="0.2">
      <c r="B37" s="58">
        <v>36715</v>
      </c>
      <c r="C37" s="58">
        <f>B37</f>
        <v>36715</v>
      </c>
      <c r="D37">
        <v>0.01</v>
      </c>
      <c r="E37" t="s">
        <v>86</v>
      </c>
      <c r="F37" t="s">
        <v>85</v>
      </c>
    </row>
    <row r="38" spans="2:6" x14ac:dyDescent="0.2">
      <c r="B38" s="58">
        <f>B37</f>
        <v>36715</v>
      </c>
      <c r="C38" s="58">
        <f>B37+1</f>
        <v>36716</v>
      </c>
    </row>
    <row r="39" spans="2:6" x14ac:dyDescent="0.2">
      <c r="B39" s="58">
        <f>B37</f>
        <v>36715</v>
      </c>
      <c r="C39" s="58">
        <f>B37+2</f>
        <v>36717</v>
      </c>
    </row>
    <row r="40" spans="2:6" x14ac:dyDescent="0.2">
      <c r="B40" s="58">
        <f>B37</f>
        <v>36715</v>
      </c>
      <c r="C40" s="58">
        <f>B37+3</f>
        <v>36718</v>
      </c>
    </row>
    <row r="41" spans="2:6" x14ac:dyDescent="0.2">
      <c r="B41" s="58"/>
    </row>
    <row r="42" spans="2:6" x14ac:dyDescent="0.2">
      <c r="B42" s="58">
        <v>36728</v>
      </c>
      <c r="C42" s="58">
        <f>B42</f>
        <v>36728</v>
      </c>
      <c r="D42">
        <v>0.01</v>
      </c>
      <c r="E42" t="s">
        <v>86</v>
      </c>
      <c r="F42" t="s">
        <v>87</v>
      </c>
    </row>
    <row r="43" spans="2:6" x14ac:dyDescent="0.2">
      <c r="B43" s="58">
        <f>B42</f>
        <v>36728</v>
      </c>
      <c r="C43" s="58">
        <f>B42+1</f>
        <v>36729</v>
      </c>
    </row>
    <row r="44" spans="2:6" x14ac:dyDescent="0.2">
      <c r="B44" s="58">
        <f>B42</f>
        <v>36728</v>
      </c>
      <c r="C44" s="58">
        <f>B42+2</f>
        <v>36730</v>
      </c>
    </row>
    <row r="45" spans="2:6" x14ac:dyDescent="0.2">
      <c r="B45" s="58">
        <f>B42</f>
        <v>36728</v>
      </c>
      <c r="C45" s="58">
        <f>B42+3</f>
        <v>36731</v>
      </c>
    </row>
    <row r="46" spans="2:6" x14ac:dyDescent="0.2">
      <c r="B46" s="58"/>
    </row>
    <row r="47" spans="2:6" x14ac:dyDescent="0.2">
      <c r="B47" s="58">
        <v>36732</v>
      </c>
      <c r="C47" s="58">
        <f>B47</f>
        <v>36732</v>
      </c>
      <c r="D47">
        <v>0.02</v>
      </c>
      <c r="E47" t="s">
        <v>86</v>
      </c>
      <c r="F47" t="s">
        <v>87</v>
      </c>
    </row>
    <row r="48" spans="2:6" x14ac:dyDescent="0.2">
      <c r="B48" s="58">
        <f>B47</f>
        <v>36732</v>
      </c>
      <c r="C48" s="58">
        <f>B47+1</f>
        <v>36733</v>
      </c>
    </row>
    <row r="49" spans="2:6" x14ac:dyDescent="0.2">
      <c r="B49" s="58">
        <f>B47</f>
        <v>36732</v>
      </c>
      <c r="C49" s="58">
        <f>B47+2</f>
        <v>36734</v>
      </c>
    </row>
    <row r="50" spans="2:6" x14ac:dyDescent="0.2">
      <c r="B50" s="58">
        <f>B47</f>
        <v>36732</v>
      </c>
      <c r="C50" s="58">
        <f>B47+3</f>
        <v>36735</v>
      </c>
    </row>
    <row r="51" spans="2:6" x14ac:dyDescent="0.2">
      <c r="B51" s="58"/>
    </row>
    <row r="52" spans="2:6" x14ac:dyDescent="0.2">
      <c r="B52" s="58">
        <v>36767</v>
      </c>
      <c r="C52" s="58">
        <f>B52</f>
        <v>36767</v>
      </c>
      <c r="D52">
        <v>0.01</v>
      </c>
      <c r="E52" t="s">
        <v>86</v>
      </c>
      <c r="F52" t="s">
        <v>87</v>
      </c>
    </row>
    <row r="53" spans="2:6" x14ac:dyDescent="0.2">
      <c r="B53" s="58">
        <f>B52</f>
        <v>36767</v>
      </c>
      <c r="C53" s="58">
        <f>B52+1</f>
        <v>36768</v>
      </c>
    </row>
    <row r="54" spans="2:6" x14ac:dyDescent="0.2">
      <c r="B54" s="58">
        <f>B52</f>
        <v>36767</v>
      </c>
      <c r="C54" s="58">
        <f>B52+2</f>
        <v>36769</v>
      </c>
    </row>
    <row r="55" spans="2:6" x14ac:dyDescent="0.2">
      <c r="B55" s="58">
        <f>B52</f>
        <v>36767</v>
      </c>
      <c r="C55" s="58">
        <f>B52+3</f>
        <v>36770</v>
      </c>
    </row>
    <row r="56" spans="2:6" x14ac:dyDescent="0.2">
      <c r="B56" s="58"/>
    </row>
    <row r="57" spans="2:6" x14ac:dyDescent="0.2">
      <c r="B57" s="58">
        <v>36768</v>
      </c>
      <c r="C57" s="58">
        <f>B57</f>
        <v>36768</v>
      </c>
      <c r="D57">
        <v>0.01</v>
      </c>
      <c r="E57" t="s">
        <v>88</v>
      </c>
      <c r="F57" t="s">
        <v>87</v>
      </c>
    </row>
    <row r="58" spans="2:6" x14ac:dyDescent="0.2">
      <c r="B58" s="58">
        <f>B57</f>
        <v>36768</v>
      </c>
      <c r="C58" s="58">
        <f>B57+1</f>
        <v>36769</v>
      </c>
    </row>
    <row r="59" spans="2:6" x14ac:dyDescent="0.2">
      <c r="B59" s="58">
        <f>B57</f>
        <v>36768</v>
      </c>
      <c r="C59" s="58">
        <f>B57+2</f>
        <v>36770</v>
      </c>
    </row>
    <row r="60" spans="2:6" x14ac:dyDescent="0.2">
      <c r="B60" s="58">
        <f>B57</f>
        <v>36768</v>
      </c>
      <c r="C60" s="58">
        <f>B57+3</f>
        <v>36771</v>
      </c>
    </row>
    <row r="61" spans="2:6" x14ac:dyDescent="0.2">
      <c r="B61" s="58"/>
    </row>
    <row r="62" spans="2:6" x14ac:dyDescent="0.2">
      <c r="B62" s="58">
        <v>36779</v>
      </c>
      <c r="C62" s="58">
        <f>B62</f>
        <v>36779</v>
      </c>
      <c r="D62">
        <v>0.03</v>
      </c>
      <c r="E62" t="s">
        <v>86</v>
      </c>
      <c r="F62" t="s">
        <v>85</v>
      </c>
    </row>
    <row r="63" spans="2:6" x14ac:dyDescent="0.2">
      <c r="B63" s="58">
        <f>B62</f>
        <v>36779</v>
      </c>
      <c r="C63" s="58">
        <f>B62+1</f>
        <v>36780</v>
      </c>
    </row>
    <row r="64" spans="2:6" x14ac:dyDescent="0.2">
      <c r="B64" s="58">
        <f>B62</f>
        <v>36779</v>
      </c>
      <c r="C64" s="58">
        <f>B62+2</f>
        <v>36781</v>
      </c>
    </row>
    <row r="65" spans="2:6" x14ac:dyDescent="0.2">
      <c r="B65" s="58">
        <f>B62</f>
        <v>36779</v>
      </c>
      <c r="C65" s="58">
        <f>B62+3</f>
        <v>36782</v>
      </c>
    </row>
    <row r="66" spans="2:6" x14ac:dyDescent="0.2">
      <c r="B66" s="58"/>
    </row>
    <row r="67" spans="2:6" x14ac:dyDescent="0.2">
      <c r="B67" s="58">
        <v>36791</v>
      </c>
      <c r="C67" s="58">
        <f>B67</f>
        <v>36791</v>
      </c>
      <c r="D67">
        <v>0.04</v>
      </c>
      <c r="E67" t="s">
        <v>86</v>
      </c>
      <c r="F67" t="s">
        <v>85</v>
      </c>
    </row>
    <row r="68" spans="2:6" x14ac:dyDescent="0.2">
      <c r="B68" s="58">
        <f>B67</f>
        <v>36791</v>
      </c>
      <c r="C68" s="58">
        <f>B67+1</f>
        <v>36792</v>
      </c>
    </row>
    <row r="69" spans="2:6" x14ac:dyDescent="0.2">
      <c r="B69" s="58">
        <f>B67</f>
        <v>36791</v>
      </c>
      <c r="C69" s="58">
        <f>B67+2</f>
        <v>36793</v>
      </c>
    </row>
    <row r="70" spans="2:6" x14ac:dyDescent="0.2">
      <c r="B70" s="58">
        <f>B67</f>
        <v>36791</v>
      </c>
      <c r="C70" s="58">
        <f>B67+3</f>
        <v>36794</v>
      </c>
    </row>
    <row r="71" spans="2:6" x14ac:dyDescent="0.2">
      <c r="B71" s="58"/>
    </row>
    <row r="72" spans="2:6" x14ac:dyDescent="0.2">
      <c r="B72" s="58">
        <v>36792</v>
      </c>
      <c r="C72" s="58">
        <f>B72</f>
        <v>36792</v>
      </c>
      <c r="D72">
        <v>0.02</v>
      </c>
      <c r="E72" t="s">
        <v>88</v>
      </c>
      <c r="F72" t="s">
        <v>85</v>
      </c>
    </row>
    <row r="73" spans="2:6" x14ac:dyDescent="0.2">
      <c r="B73" s="58">
        <f>B72</f>
        <v>36792</v>
      </c>
      <c r="C73" s="58">
        <f>B72+1</f>
        <v>36793</v>
      </c>
    </row>
    <row r="74" spans="2:6" x14ac:dyDescent="0.2">
      <c r="B74" s="58">
        <f>B72</f>
        <v>36792</v>
      </c>
      <c r="C74" s="58">
        <f>B72+2</f>
        <v>36794</v>
      </c>
    </row>
    <row r="75" spans="2:6" x14ac:dyDescent="0.2">
      <c r="B75" s="58">
        <f>B72</f>
        <v>36792</v>
      </c>
      <c r="C75" s="58">
        <f>B72+3</f>
        <v>36795</v>
      </c>
    </row>
    <row r="76" spans="2:6" x14ac:dyDescent="0.2">
      <c r="B76" s="58"/>
    </row>
    <row r="77" spans="2:6" x14ac:dyDescent="0.2">
      <c r="B77" s="58">
        <v>36798</v>
      </c>
      <c r="C77" s="58">
        <f>B77</f>
        <v>36798</v>
      </c>
      <c r="D77">
        <v>0.1</v>
      </c>
      <c r="E77" t="s">
        <v>86</v>
      </c>
      <c r="F77" t="s">
        <v>85</v>
      </c>
    </row>
    <row r="78" spans="2:6" x14ac:dyDescent="0.2">
      <c r="B78" s="58">
        <f>B77</f>
        <v>36798</v>
      </c>
      <c r="C78" s="58">
        <f>B77+1</f>
        <v>36799</v>
      </c>
    </row>
    <row r="79" spans="2:6" x14ac:dyDescent="0.2">
      <c r="B79" s="58">
        <f>B77</f>
        <v>36798</v>
      </c>
      <c r="C79" s="58">
        <f>B77+2</f>
        <v>36800</v>
      </c>
    </row>
    <row r="80" spans="2:6" x14ac:dyDescent="0.2">
      <c r="B80" s="58">
        <f>B77</f>
        <v>36798</v>
      </c>
      <c r="C80" s="58">
        <f>B77+3</f>
        <v>36801</v>
      </c>
    </row>
    <row r="81" spans="2:6" x14ac:dyDescent="0.2">
      <c r="B81" s="58"/>
    </row>
    <row r="82" spans="2:6" x14ac:dyDescent="0.2">
      <c r="B82" s="58">
        <v>36804</v>
      </c>
      <c r="C82" s="58">
        <f>B82</f>
        <v>36804</v>
      </c>
      <c r="D82">
        <v>0.01</v>
      </c>
      <c r="E82" t="s">
        <v>86</v>
      </c>
      <c r="F82" t="s">
        <v>85</v>
      </c>
    </row>
    <row r="83" spans="2:6" x14ac:dyDescent="0.2">
      <c r="B83" s="58">
        <f>B82</f>
        <v>36804</v>
      </c>
      <c r="C83" s="58">
        <f>B82+1</f>
        <v>36805</v>
      </c>
    </row>
    <row r="84" spans="2:6" x14ac:dyDescent="0.2">
      <c r="B84" s="58">
        <f>B82</f>
        <v>36804</v>
      </c>
      <c r="C84" s="58">
        <f>B82+2</f>
        <v>36806</v>
      </c>
    </row>
    <row r="85" spans="2:6" x14ac:dyDescent="0.2">
      <c r="B85" s="58">
        <f>B82</f>
        <v>36804</v>
      </c>
      <c r="C85" s="58">
        <f>B82+3</f>
        <v>36807</v>
      </c>
    </row>
    <row r="86" spans="2:6" x14ac:dyDescent="0.2">
      <c r="B86" s="58"/>
    </row>
    <row r="87" spans="2:6" x14ac:dyDescent="0.2">
      <c r="B87" s="58">
        <v>36806</v>
      </c>
      <c r="C87" s="58">
        <f>B87</f>
        <v>36806</v>
      </c>
      <c r="D87">
        <v>0.06</v>
      </c>
      <c r="E87" t="s">
        <v>86</v>
      </c>
      <c r="F87" t="s">
        <v>85</v>
      </c>
    </row>
    <row r="88" spans="2:6" x14ac:dyDescent="0.2">
      <c r="B88" s="58">
        <f>B87</f>
        <v>36806</v>
      </c>
      <c r="C88" s="58">
        <f>B87+1</f>
        <v>36807</v>
      </c>
    </row>
    <row r="89" spans="2:6" x14ac:dyDescent="0.2">
      <c r="B89" s="58">
        <f>B87</f>
        <v>36806</v>
      </c>
      <c r="C89" s="58">
        <f>B87+2</f>
        <v>36808</v>
      </c>
    </row>
    <row r="90" spans="2:6" x14ac:dyDescent="0.2">
      <c r="B90" s="58">
        <f>B87</f>
        <v>36806</v>
      </c>
      <c r="C90" s="58">
        <f>B87+3</f>
        <v>36809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86"/>
  <sheetViews>
    <sheetView workbookViewId="0">
      <selection activeCell="H5" sqref="H5:H186"/>
    </sheetView>
  </sheetViews>
  <sheetFormatPr defaultRowHeight="12.75" x14ac:dyDescent="0.2"/>
  <cols>
    <col min="1" max="3" width="9.7109375" customWidth="1"/>
    <col min="13" max="13" width="11" customWidth="1"/>
    <col min="14" max="15" width="12" customWidth="1"/>
  </cols>
  <sheetData>
    <row r="4" spans="1:21" x14ac:dyDescent="0.2">
      <c r="B4" s="7" t="s">
        <v>89</v>
      </c>
      <c r="C4" s="7" t="s">
        <v>90</v>
      </c>
      <c r="D4" s="7" t="s">
        <v>91</v>
      </c>
      <c r="E4" s="7" t="s">
        <v>92</v>
      </c>
      <c r="F4" s="7" t="s">
        <v>93</v>
      </c>
      <c r="G4" s="7" t="s">
        <v>94</v>
      </c>
      <c r="H4" s="7" t="s">
        <v>95</v>
      </c>
      <c r="I4" s="7" t="s">
        <v>96</v>
      </c>
      <c r="J4" s="7" t="s">
        <v>97</v>
      </c>
      <c r="K4" s="7" t="s">
        <v>98</v>
      </c>
      <c r="L4" s="7" t="s">
        <v>99</v>
      </c>
      <c r="M4" s="7" t="s">
        <v>100</v>
      </c>
      <c r="N4" s="7" t="s">
        <v>101</v>
      </c>
      <c r="O4" s="7" t="s">
        <v>102</v>
      </c>
      <c r="P4" s="7" t="s">
        <v>103</v>
      </c>
      <c r="Q4" s="7" t="s">
        <v>104</v>
      </c>
      <c r="R4" s="7" t="s">
        <v>105</v>
      </c>
      <c r="S4" s="7" t="s">
        <v>106</v>
      </c>
      <c r="T4" s="7" t="s">
        <v>107</v>
      </c>
      <c r="U4" s="7" t="s">
        <v>108</v>
      </c>
    </row>
    <row r="5" spans="1:21" x14ac:dyDescent="0.2">
      <c r="A5" s="8">
        <v>36526</v>
      </c>
      <c r="B5" s="8">
        <v>36526</v>
      </c>
      <c r="C5" s="8">
        <v>36526</v>
      </c>
      <c r="D5" s="9" t="s">
        <v>5</v>
      </c>
      <c r="E5" s="10">
        <v>-254</v>
      </c>
      <c r="F5" s="10">
        <v>170</v>
      </c>
      <c r="G5" s="10">
        <v>85</v>
      </c>
      <c r="H5" s="10">
        <f>G5+F5</f>
        <v>255</v>
      </c>
      <c r="I5" s="10">
        <v>1</v>
      </c>
      <c r="J5" s="10">
        <v>4098</v>
      </c>
      <c r="K5" s="10">
        <v>4156</v>
      </c>
      <c r="L5" s="10">
        <v>103</v>
      </c>
      <c r="M5" s="10">
        <v>0</v>
      </c>
      <c r="N5" s="10">
        <v>0</v>
      </c>
      <c r="O5" s="10">
        <f>N5+M5</f>
        <v>0</v>
      </c>
      <c r="P5" s="10">
        <v>0</v>
      </c>
      <c r="Q5" s="10">
        <v>0</v>
      </c>
      <c r="R5" s="10">
        <v>0</v>
      </c>
      <c r="S5" s="10">
        <v>0</v>
      </c>
      <c r="T5" s="10">
        <v>329</v>
      </c>
      <c r="U5" s="10">
        <v>0</v>
      </c>
    </row>
    <row r="6" spans="1:21" x14ac:dyDescent="0.2">
      <c r="A6" s="8">
        <v>36527</v>
      </c>
      <c r="B6" s="8">
        <v>36527</v>
      </c>
      <c r="C6" s="8">
        <v>36527</v>
      </c>
      <c r="D6" s="9" t="s">
        <v>5</v>
      </c>
      <c r="E6" s="10">
        <v>4</v>
      </c>
      <c r="F6" s="10">
        <v>87</v>
      </c>
      <c r="G6" s="10">
        <v>-24</v>
      </c>
      <c r="H6" s="10">
        <f t="shared" ref="H6:H21" si="0">G6+F6</f>
        <v>63</v>
      </c>
      <c r="I6" s="10">
        <v>67</v>
      </c>
      <c r="J6" s="10">
        <v>4156</v>
      </c>
      <c r="K6" s="10">
        <v>4387</v>
      </c>
      <c r="L6" s="10">
        <v>103</v>
      </c>
      <c r="M6" s="10">
        <v>0</v>
      </c>
      <c r="N6" s="10">
        <v>0</v>
      </c>
      <c r="O6" s="10">
        <f t="shared" ref="O6:O21" si="1">N6+M6</f>
        <v>0</v>
      </c>
      <c r="P6" s="10">
        <v>0</v>
      </c>
      <c r="Q6" s="10">
        <v>0</v>
      </c>
      <c r="R6" s="10">
        <v>0</v>
      </c>
      <c r="S6" s="10">
        <v>0</v>
      </c>
      <c r="T6" s="10">
        <v>786</v>
      </c>
      <c r="U6" s="10">
        <v>0</v>
      </c>
    </row>
    <row r="7" spans="1:21" x14ac:dyDescent="0.2">
      <c r="A7" s="8">
        <v>36528</v>
      </c>
      <c r="B7" s="8">
        <v>36528</v>
      </c>
      <c r="C7" s="8">
        <v>36528</v>
      </c>
      <c r="D7" s="9" t="s">
        <v>5</v>
      </c>
      <c r="E7" s="10">
        <v>-124</v>
      </c>
      <c r="F7" s="10">
        <v>-15</v>
      </c>
      <c r="G7" s="10">
        <v>-163</v>
      </c>
      <c r="H7" s="10">
        <f t="shared" si="0"/>
        <v>-178</v>
      </c>
      <c r="I7" s="10">
        <v>-302</v>
      </c>
      <c r="J7" s="10">
        <v>4387</v>
      </c>
      <c r="K7" s="10">
        <v>4175</v>
      </c>
      <c r="L7" s="10">
        <v>103</v>
      </c>
      <c r="M7" s="10">
        <v>0</v>
      </c>
      <c r="N7" s="10">
        <v>0</v>
      </c>
      <c r="O7" s="10">
        <f t="shared" si="1"/>
        <v>0</v>
      </c>
      <c r="P7" s="10">
        <v>0</v>
      </c>
      <c r="Q7" s="10">
        <v>0</v>
      </c>
      <c r="R7" s="10">
        <v>0</v>
      </c>
      <c r="S7" s="10">
        <v>227</v>
      </c>
      <c r="T7" s="10">
        <v>396</v>
      </c>
      <c r="U7" s="10">
        <v>0</v>
      </c>
    </row>
    <row r="8" spans="1:21" x14ac:dyDescent="0.2">
      <c r="A8" s="8">
        <v>36529</v>
      </c>
      <c r="B8" s="8">
        <v>36529</v>
      </c>
      <c r="C8" s="8">
        <v>36529</v>
      </c>
      <c r="D8" s="9" t="s">
        <v>5</v>
      </c>
      <c r="E8" s="10">
        <v>46</v>
      </c>
      <c r="F8" s="10">
        <v>-38</v>
      </c>
      <c r="G8" s="10">
        <v>-94</v>
      </c>
      <c r="H8" s="10">
        <f t="shared" si="0"/>
        <v>-132</v>
      </c>
      <c r="I8" s="10">
        <v>-86</v>
      </c>
      <c r="J8" s="10">
        <v>4175</v>
      </c>
      <c r="K8" s="10">
        <v>4184</v>
      </c>
      <c r="L8" s="10">
        <v>103</v>
      </c>
      <c r="M8" s="10">
        <v>0</v>
      </c>
      <c r="N8" s="10">
        <v>0</v>
      </c>
      <c r="O8" s="10">
        <f t="shared" si="1"/>
        <v>0</v>
      </c>
      <c r="P8" s="10">
        <v>0</v>
      </c>
      <c r="Q8" s="10">
        <v>0</v>
      </c>
      <c r="R8" s="10">
        <v>0</v>
      </c>
      <c r="S8" s="10">
        <v>285</v>
      </c>
      <c r="T8" s="10">
        <v>517</v>
      </c>
      <c r="U8" s="10">
        <v>0</v>
      </c>
    </row>
    <row r="9" spans="1:21" x14ac:dyDescent="0.2">
      <c r="A9" s="8">
        <v>36530</v>
      </c>
      <c r="B9" s="8">
        <v>36530</v>
      </c>
      <c r="C9" s="8">
        <v>36530</v>
      </c>
      <c r="D9" s="9" t="s">
        <v>5</v>
      </c>
      <c r="E9" s="10">
        <v>-6</v>
      </c>
      <c r="F9" s="10">
        <v>-40</v>
      </c>
      <c r="G9" s="10">
        <v>-51</v>
      </c>
      <c r="H9" s="10">
        <f t="shared" si="0"/>
        <v>-91</v>
      </c>
      <c r="I9" s="10">
        <v>-97</v>
      </c>
      <c r="J9" s="10">
        <v>4184</v>
      </c>
      <c r="K9" s="10">
        <v>4105</v>
      </c>
      <c r="L9" s="10">
        <v>103</v>
      </c>
      <c r="M9" s="10">
        <v>0</v>
      </c>
      <c r="N9" s="10">
        <v>0</v>
      </c>
      <c r="O9" s="10">
        <f t="shared" si="1"/>
        <v>0</v>
      </c>
      <c r="P9" s="10">
        <v>0</v>
      </c>
      <c r="Q9" s="10">
        <v>0</v>
      </c>
      <c r="R9" s="10">
        <v>0</v>
      </c>
      <c r="S9" s="10">
        <v>312</v>
      </c>
      <c r="T9" s="10">
        <v>266</v>
      </c>
      <c r="U9" s="10">
        <v>0</v>
      </c>
    </row>
    <row r="10" spans="1:21" x14ac:dyDescent="0.2">
      <c r="A10" s="8">
        <v>36531</v>
      </c>
      <c r="B10" s="8">
        <v>36531</v>
      </c>
      <c r="C10" s="8">
        <v>36531</v>
      </c>
      <c r="D10" s="9" t="s">
        <v>5</v>
      </c>
      <c r="E10" s="10">
        <v>-22</v>
      </c>
      <c r="F10" s="10">
        <v>-73</v>
      </c>
      <c r="G10" s="10">
        <v>-51</v>
      </c>
      <c r="H10" s="10">
        <f t="shared" si="0"/>
        <v>-124</v>
      </c>
      <c r="I10" s="10">
        <v>-146</v>
      </c>
      <c r="J10" s="10">
        <v>4105</v>
      </c>
      <c r="K10" s="10">
        <v>4055</v>
      </c>
      <c r="L10" s="10">
        <v>103</v>
      </c>
      <c r="M10" s="10">
        <v>0</v>
      </c>
      <c r="N10" s="10">
        <v>0</v>
      </c>
      <c r="O10" s="10">
        <f t="shared" si="1"/>
        <v>0</v>
      </c>
      <c r="P10" s="10">
        <v>0</v>
      </c>
      <c r="Q10" s="10">
        <v>0</v>
      </c>
      <c r="R10" s="10">
        <v>0</v>
      </c>
      <c r="S10" s="10">
        <v>328</v>
      </c>
      <c r="T10" s="10">
        <v>439</v>
      </c>
      <c r="U10" s="10">
        <v>0</v>
      </c>
    </row>
    <row r="11" spans="1:21" x14ac:dyDescent="0.2">
      <c r="A11" s="8">
        <v>36532</v>
      </c>
      <c r="B11" s="8">
        <v>36532</v>
      </c>
      <c r="C11" s="8">
        <v>36532</v>
      </c>
      <c r="D11" s="9" t="s">
        <v>5</v>
      </c>
      <c r="E11" s="10">
        <v>166</v>
      </c>
      <c r="F11" s="10">
        <v>-19</v>
      </c>
      <c r="G11" s="10">
        <v>-49</v>
      </c>
      <c r="H11" s="10">
        <f t="shared" si="0"/>
        <v>-68</v>
      </c>
      <c r="I11" s="10">
        <v>98</v>
      </c>
      <c r="J11" s="10">
        <v>4055</v>
      </c>
      <c r="K11" s="10">
        <v>4135</v>
      </c>
      <c r="L11" s="10">
        <v>103</v>
      </c>
      <c r="M11" s="10">
        <v>0</v>
      </c>
      <c r="N11" s="10">
        <v>0</v>
      </c>
      <c r="O11" s="10">
        <f t="shared" si="1"/>
        <v>0</v>
      </c>
      <c r="P11" s="10">
        <v>0</v>
      </c>
      <c r="Q11" s="10">
        <v>0</v>
      </c>
      <c r="R11" s="10">
        <v>0</v>
      </c>
      <c r="S11" s="10">
        <v>229</v>
      </c>
      <c r="T11" s="10">
        <v>406</v>
      </c>
      <c r="U11" s="10">
        <v>0</v>
      </c>
    </row>
    <row r="12" spans="1:21" x14ac:dyDescent="0.2">
      <c r="A12" s="8">
        <v>36533</v>
      </c>
      <c r="B12" s="8">
        <v>36533</v>
      </c>
      <c r="C12" s="8">
        <v>36533</v>
      </c>
      <c r="D12" s="9" t="s">
        <v>5</v>
      </c>
      <c r="E12" s="10">
        <v>130</v>
      </c>
      <c r="F12" s="10">
        <v>24</v>
      </c>
      <c r="G12" s="10">
        <v>33</v>
      </c>
      <c r="H12" s="10">
        <f t="shared" si="0"/>
        <v>57</v>
      </c>
      <c r="I12" s="10">
        <v>187</v>
      </c>
      <c r="J12" s="10">
        <v>4135</v>
      </c>
      <c r="K12" s="10">
        <v>4285</v>
      </c>
      <c r="L12" s="10">
        <v>103</v>
      </c>
      <c r="M12" s="10">
        <v>0</v>
      </c>
      <c r="N12" s="10">
        <v>0</v>
      </c>
      <c r="O12" s="10">
        <f t="shared" si="1"/>
        <v>0</v>
      </c>
      <c r="P12" s="10">
        <v>0</v>
      </c>
      <c r="Q12" s="10">
        <v>0</v>
      </c>
      <c r="R12" s="10">
        <v>0</v>
      </c>
      <c r="S12" s="10">
        <v>210</v>
      </c>
      <c r="T12" s="10">
        <v>307</v>
      </c>
      <c r="U12" s="10">
        <v>0</v>
      </c>
    </row>
    <row r="13" spans="1:21" x14ac:dyDescent="0.2">
      <c r="A13" s="8">
        <v>36534</v>
      </c>
      <c r="B13" s="8">
        <v>36534</v>
      </c>
      <c r="C13" s="8">
        <v>36534</v>
      </c>
      <c r="D13" s="9" t="s">
        <v>5</v>
      </c>
      <c r="E13" s="10">
        <v>56</v>
      </c>
      <c r="F13" s="10">
        <v>65</v>
      </c>
      <c r="G13" s="10">
        <v>10</v>
      </c>
      <c r="H13" s="10">
        <f t="shared" si="0"/>
        <v>75</v>
      </c>
      <c r="I13" s="10">
        <v>131</v>
      </c>
      <c r="J13" s="10">
        <v>4285</v>
      </c>
      <c r="K13" s="10">
        <v>4357</v>
      </c>
      <c r="L13" s="10">
        <v>103</v>
      </c>
      <c r="M13" s="10">
        <v>0</v>
      </c>
      <c r="N13" s="10">
        <v>0</v>
      </c>
      <c r="O13" s="10">
        <f t="shared" si="1"/>
        <v>0</v>
      </c>
      <c r="P13" s="10">
        <v>0</v>
      </c>
      <c r="Q13" s="10">
        <v>0</v>
      </c>
      <c r="R13" s="10">
        <v>0</v>
      </c>
      <c r="S13" s="10">
        <v>209</v>
      </c>
      <c r="T13" s="10">
        <v>180</v>
      </c>
      <c r="U13" s="10">
        <v>0</v>
      </c>
    </row>
    <row r="14" spans="1:21" x14ac:dyDescent="0.2">
      <c r="A14" s="8">
        <v>36535</v>
      </c>
      <c r="B14" s="8">
        <v>36535</v>
      </c>
      <c r="C14" s="8">
        <v>36535</v>
      </c>
      <c r="D14" s="9" t="s">
        <v>5</v>
      </c>
      <c r="E14" s="10">
        <v>-24</v>
      </c>
      <c r="F14" s="10">
        <v>-7</v>
      </c>
      <c r="G14" s="10">
        <v>-67</v>
      </c>
      <c r="H14" s="10">
        <f t="shared" si="0"/>
        <v>-74</v>
      </c>
      <c r="I14" s="10">
        <v>-98</v>
      </c>
      <c r="J14" s="10">
        <v>4357</v>
      </c>
      <c r="K14" s="10">
        <v>4318</v>
      </c>
      <c r="L14" s="10">
        <v>103</v>
      </c>
      <c r="M14" s="10">
        <v>0</v>
      </c>
      <c r="N14" s="10">
        <v>0</v>
      </c>
      <c r="O14" s="10">
        <f t="shared" si="1"/>
        <v>0</v>
      </c>
      <c r="P14" s="10">
        <v>0</v>
      </c>
      <c r="Q14" s="10">
        <v>0</v>
      </c>
      <c r="R14" s="10">
        <v>0</v>
      </c>
      <c r="S14" s="10">
        <v>286</v>
      </c>
      <c r="T14" s="10">
        <v>67</v>
      </c>
      <c r="U14" s="10">
        <v>0</v>
      </c>
    </row>
    <row r="15" spans="1:21" x14ac:dyDescent="0.2">
      <c r="A15" s="8">
        <v>36536</v>
      </c>
      <c r="B15" s="8">
        <v>36536</v>
      </c>
      <c r="C15" s="8">
        <v>36536</v>
      </c>
      <c r="D15" s="9" t="s">
        <v>5</v>
      </c>
      <c r="E15" s="10">
        <v>-78</v>
      </c>
      <c r="F15" s="10">
        <v>-30</v>
      </c>
      <c r="G15" s="10">
        <v>-29</v>
      </c>
      <c r="H15" s="10">
        <f t="shared" si="0"/>
        <v>-59</v>
      </c>
      <c r="I15" s="10">
        <v>-137</v>
      </c>
      <c r="J15" s="10">
        <v>4318</v>
      </c>
      <c r="K15" s="10">
        <v>4184</v>
      </c>
      <c r="L15" s="10">
        <v>103</v>
      </c>
      <c r="M15" s="10">
        <v>0</v>
      </c>
      <c r="N15" s="10">
        <v>0</v>
      </c>
      <c r="O15" s="10">
        <f t="shared" si="1"/>
        <v>0</v>
      </c>
      <c r="P15" s="10">
        <v>0</v>
      </c>
      <c r="Q15" s="10">
        <v>0</v>
      </c>
      <c r="R15" s="10">
        <v>0</v>
      </c>
      <c r="S15" s="10">
        <v>268</v>
      </c>
      <c r="T15" s="10">
        <v>70</v>
      </c>
      <c r="U15" s="10">
        <v>0</v>
      </c>
    </row>
    <row r="16" spans="1:21" x14ac:dyDescent="0.2">
      <c r="A16" s="8">
        <v>36537</v>
      </c>
      <c r="B16" s="8">
        <v>36537</v>
      </c>
      <c r="C16" s="8">
        <v>36537</v>
      </c>
      <c r="D16" s="9" t="s">
        <v>5</v>
      </c>
      <c r="E16" s="10">
        <v>18</v>
      </c>
      <c r="F16" s="10">
        <v>-54</v>
      </c>
      <c r="G16" s="10">
        <v>17</v>
      </c>
      <c r="H16" s="10">
        <f t="shared" si="0"/>
        <v>-37</v>
      </c>
      <c r="I16" s="10">
        <v>-19</v>
      </c>
      <c r="J16" s="10">
        <v>4184</v>
      </c>
      <c r="K16" s="10">
        <v>4171</v>
      </c>
      <c r="L16" s="10">
        <v>103</v>
      </c>
      <c r="M16" s="10">
        <v>0</v>
      </c>
      <c r="N16" s="10">
        <v>0</v>
      </c>
      <c r="O16" s="10">
        <f t="shared" si="1"/>
        <v>0</v>
      </c>
      <c r="P16" s="10">
        <v>0</v>
      </c>
      <c r="Q16" s="10">
        <v>0</v>
      </c>
      <c r="R16" s="10">
        <v>0</v>
      </c>
      <c r="S16" s="10">
        <v>307</v>
      </c>
      <c r="T16" s="10">
        <v>293</v>
      </c>
      <c r="U16" s="10">
        <v>0</v>
      </c>
    </row>
    <row r="17" spans="1:21" x14ac:dyDescent="0.2">
      <c r="A17" s="8">
        <v>36538</v>
      </c>
      <c r="B17" s="8">
        <v>36538</v>
      </c>
      <c r="C17" s="8">
        <v>36538</v>
      </c>
      <c r="D17" s="9" t="s">
        <v>5</v>
      </c>
      <c r="E17" s="10">
        <v>126</v>
      </c>
      <c r="F17" s="10">
        <v>-15</v>
      </c>
      <c r="G17" s="10">
        <v>15</v>
      </c>
      <c r="H17" s="10">
        <f t="shared" si="0"/>
        <v>0</v>
      </c>
      <c r="I17" s="10">
        <v>126</v>
      </c>
      <c r="J17" s="10">
        <v>4171</v>
      </c>
      <c r="K17" s="10">
        <v>4289</v>
      </c>
      <c r="L17" s="10">
        <v>107</v>
      </c>
      <c r="M17" s="10">
        <v>0</v>
      </c>
      <c r="N17" s="10">
        <v>0</v>
      </c>
      <c r="O17" s="10">
        <f t="shared" si="1"/>
        <v>0</v>
      </c>
      <c r="P17" s="10">
        <v>0</v>
      </c>
      <c r="Q17" s="10">
        <v>0</v>
      </c>
      <c r="R17" s="10">
        <v>0</v>
      </c>
      <c r="S17" s="10">
        <v>300</v>
      </c>
      <c r="T17" s="10">
        <v>143</v>
      </c>
      <c r="U17" s="10">
        <v>0</v>
      </c>
    </row>
    <row r="18" spans="1:21" x14ac:dyDescent="0.2">
      <c r="A18" s="8">
        <v>36539</v>
      </c>
      <c r="B18" s="8">
        <v>36539</v>
      </c>
      <c r="C18" s="8">
        <v>36539</v>
      </c>
      <c r="D18" s="9" t="s">
        <v>5</v>
      </c>
      <c r="E18" s="10">
        <v>256</v>
      </c>
      <c r="F18" s="10">
        <v>-78</v>
      </c>
      <c r="G18" s="10">
        <v>44</v>
      </c>
      <c r="H18" s="10">
        <f t="shared" si="0"/>
        <v>-34</v>
      </c>
      <c r="I18" s="10">
        <v>222</v>
      </c>
      <c r="J18" s="10">
        <v>4289</v>
      </c>
      <c r="K18" s="10">
        <v>4461</v>
      </c>
      <c r="L18" s="10">
        <v>103</v>
      </c>
      <c r="M18" s="10">
        <v>0</v>
      </c>
      <c r="N18" s="10">
        <v>0</v>
      </c>
      <c r="O18" s="10">
        <f t="shared" si="1"/>
        <v>0</v>
      </c>
      <c r="P18" s="10">
        <v>0</v>
      </c>
      <c r="Q18" s="10">
        <v>0</v>
      </c>
      <c r="R18" s="10">
        <v>0</v>
      </c>
      <c r="S18" s="10">
        <v>292</v>
      </c>
      <c r="T18" s="10">
        <v>158</v>
      </c>
      <c r="U18" s="10">
        <v>0</v>
      </c>
    </row>
    <row r="19" spans="1:21" x14ac:dyDescent="0.2">
      <c r="A19" s="8">
        <v>36540</v>
      </c>
      <c r="B19" s="8">
        <v>36540</v>
      </c>
      <c r="C19" s="8">
        <v>36540</v>
      </c>
      <c r="D19" s="9" t="s">
        <v>5</v>
      </c>
      <c r="E19" s="10">
        <v>93</v>
      </c>
      <c r="F19" s="10">
        <v>148</v>
      </c>
      <c r="G19" s="10">
        <v>55</v>
      </c>
      <c r="H19" s="10">
        <f t="shared" si="0"/>
        <v>203</v>
      </c>
      <c r="I19" s="10">
        <v>296</v>
      </c>
      <c r="J19" s="10">
        <v>4461</v>
      </c>
      <c r="K19" s="10">
        <v>4583</v>
      </c>
      <c r="L19" s="10">
        <v>103</v>
      </c>
      <c r="M19" s="10">
        <v>0</v>
      </c>
      <c r="N19" s="10">
        <v>0</v>
      </c>
      <c r="O19" s="10">
        <f t="shared" si="1"/>
        <v>0</v>
      </c>
      <c r="P19" s="10">
        <v>0</v>
      </c>
      <c r="Q19" s="10">
        <v>32</v>
      </c>
      <c r="R19" s="10">
        <v>0</v>
      </c>
      <c r="S19" s="10">
        <v>35</v>
      </c>
      <c r="T19" s="10">
        <v>35</v>
      </c>
      <c r="U19" s="10">
        <v>0</v>
      </c>
    </row>
    <row r="20" spans="1:21" x14ac:dyDescent="0.2">
      <c r="A20" s="8">
        <v>36541</v>
      </c>
      <c r="B20" s="8">
        <v>36541</v>
      </c>
      <c r="C20" s="8">
        <v>36541</v>
      </c>
      <c r="D20" s="9" t="s">
        <v>5</v>
      </c>
      <c r="E20" s="10">
        <v>108</v>
      </c>
      <c r="F20" s="10">
        <v>0</v>
      </c>
      <c r="G20" s="10">
        <v>14</v>
      </c>
      <c r="H20" s="10">
        <f t="shared" si="0"/>
        <v>14</v>
      </c>
      <c r="I20" s="10">
        <v>122</v>
      </c>
      <c r="J20" s="10">
        <v>4583</v>
      </c>
      <c r="K20" s="10">
        <v>4592</v>
      </c>
      <c r="L20" s="10">
        <v>88</v>
      </c>
      <c r="M20" s="10">
        <v>0</v>
      </c>
      <c r="N20" s="10">
        <v>0</v>
      </c>
      <c r="O20" s="10">
        <f t="shared" si="1"/>
        <v>0</v>
      </c>
      <c r="P20" s="10">
        <v>0</v>
      </c>
      <c r="Q20" s="10">
        <v>17</v>
      </c>
      <c r="R20" s="10">
        <v>0</v>
      </c>
      <c r="S20" s="10">
        <v>27</v>
      </c>
      <c r="T20" s="10">
        <v>43</v>
      </c>
      <c r="U20" s="10">
        <v>0</v>
      </c>
    </row>
    <row r="21" spans="1:21" x14ac:dyDescent="0.2">
      <c r="A21" s="8">
        <v>36542</v>
      </c>
      <c r="B21" s="8">
        <v>36542</v>
      </c>
      <c r="C21" s="8">
        <v>36542</v>
      </c>
      <c r="D21" s="9" t="s">
        <v>5</v>
      </c>
      <c r="E21" s="10">
        <v>30</v>
      </c>
      <c r="F21" s="10">
        <v>-114</v>
      </c>
      <c r="G21" s="10">
        <v>-11</v>
      </c>
      <c r="H21" s="10">
        <f t="shared" si="0"/>
        <v>-125</v>
      </c>
      <c r="I21" s="10">
        <v>-95</v>
      </c>
      <c r="J21" s="10">
        <v>4592</v>
      </c>
      <c r="K21" s="10">
        <v>4421</v>
      </c>
      <c r="L21" s="10">
        <v>88</v>
      </c>
      <c r="M21" s="10">
        <v>0</v>
      </c>
      <c r="N21" s="10">
        <v>0</v>
      </c>
      <c r="O21" s="10">
        <f t="shared" si="1"/>
        <v>0</v>
      </c>
      <c r="P21" s="10">
        <v>0</v>
      </c>
      <c r="Q21" s="10">
        <v>0</v>
      </c>
      <c r="R21" s="10">
        <v>0</v>
      </c>
      <c r="S21" s="10">
        <v>232</v>
      </c>
      <c r="T21" s="10">
        <v>99</v>
      </c>
      <c r="U21" s="10">
        <v>0</v>
      </c>
    </row>
    <row r="22" spans="1:21" x14ac:dyDescent="0.2">
      <c r="A22" s="8">
        <v>36543</v>
      </c>
      <c r="B22" s="8">
        <v>36543</v>
      </c>
      <c r="C22" s="8">
        <v>36543</v>
      </c>
      <c r="D22" s="9" t="s">
        <v>5</v>
      </c>
      <c r="E22" s="10">
        <v>336</v>
      </c>
      <c r="F22" s="10">
        <v>51</v>
      </c>
      <c r="G22" s="10">
        <v>28</v>
      </c>
      <c r="H22" s="10">
        <f t="shared" ref="H22:H37" si="2">G22+F22</f>
        <v>79</v>
      </c>
      <c r="I22" s="10">
        <v>415</v>
      </c>
      <c r="J22" s="10">
        <v>4421</v>
      </c>
      <c r="K22" s="10">
        <v>4639</v>
      </c>
      <c r="L22" s="10">
        <v>103</v>
      </c>
      <c r="M22" s="10">
        <v>0</v>
      </c>
      <c r="N22" s="10">
        <v>0</v>
      </c>
      <c r="O22" s="10">
        <f t="shared" ref="O22:O37" si="3">N22+M22</f>
        <v>0</v>
      </c>
      <c r="P22" s="10">
        <v>0</v>
      </c>
      <c r="Q22" s="10">
        <v>0</v>
      </c>
      <c r="R22" s="10">
        <v>0</v>
      </c>
      <c r="S22" s="10">
        <v>203</v>
      </c>
      <c r="T22" s="10">
        <v>58</v>
      </c>
      <c r="U22" s="10">
        <v>0</v>
      </c>
    </row>
    <row r="23" spans="1:21" x14ac:dyDescent="0.2">
      <c r="A23" s="8">
        <v>36544</v>
      </c>
      <c r="B23" s="8">
        <v>36544</v>
      </c>
      <c r="C23" s="8">
        <v>36544</v>
      </c>
      <c r="D23" s="9" t="s">
        <v>5</v>
      </c>
      <c r="E23" s="10">
        <v>80</v>
      </c>
      <c r="F23" s="10">
        <v>43</v>
      </c>
      <c r="G23" s="10">
        <v>37</v>
      </c>
      <c r="H23" s="10">
        <f t="shared" si="2"/>
        <v>80</v>
      </c>
      <c r="I23" s="10">
        <v>160</v>
      </c>
      <c r="J23" s="10">
        <v>4639</v>
      </c>
      <c r="K23" s="10">
        <v>4494</v>
      </c>
      <c r="L23" s="10">
        <v>105</v>
      </c>
      <c r="M23" s="10">
        <v>0</v>
      </c>
      <c r="N23" s="10">
        <v>0</v>
      </c>
      <c r="O23" s="10">
        <f t="shared" si="3"/>
        <v>0</v>
      </c>
      <c r="P23" s="10">
        <v>0</v>
      </c>
      <c r="Q23" s="10">
        <v>37</v>
      </c>
      <c r="R23" s="10">
        <v>0</v>
      </c>
      <c r="S23" s="10">
        <v>0</v>
      </c>
      <c r="T23" s="10">
        <v>7</v>
      </c>
      <c r="U23" s="10">
        <v>0</v>
      </c>
    </row>
    <row r="24" spans="1:21" x14ac:dyDescent="0.2">
      <c r="A24" s="8">
        <v>36545</v>
      </c>
      <c r="B24" s="8">
        <v>36545</v>
      </c>
      <c r="C24" s="8">
        <v>36545</v>
      </c>
      <c r="D24" s="9" t="s">
        <v>5</v>
      </c>
      <c r="E24" s="10">
        <v>-192</v>
      </c>
      <c r="F24" s="10">
        <v>-104</v>
      </c>
      <c r="G24" s="10">
        <v>-58</v>
      </c>
      <c r="H24" s="10">
        <f t="shared" si="2"/>
        <v>-162</v>
      </c>
      <c r="I24" s="10">
        <v>-354</v>
      </c>
      <c r="J24" s="10">
        <v>4494</v>
      </c>
      <c r="K24" s="10">
        <v>4148</v>
      </c>
      <c r="L24" s="10">
        <v>105</v>
      </c>
      <c r="M24" s="10">
        <v>0</v>
      </c>
      <c r="N24" s="10">
        <v>0</v>
      </c>
      <c r="O24" s="10">
        <f t="shared" si="3"/>
        <v>0</v>
      </c>
      <c r="P24" s="10">
        <v>0</v>
      </c>
      <c r="Q24" s="10">
        <v>0</v>
      </c>
      <c r="R24" s="10">
        <v>0</v>
      </c>
      <c r="S24" s="10">
        <v>51</v>
      </c>
      <c r="T24" s="10">
        <v>0</v>
      </c>
      <c r="U24" s="10">
        <v>0</v>
      </c>
    </row>
    <row r="25" spans="1:21" x14ac:dyDescent="0.2">
      <c r="A25" s="8">
        <v>36546</v>
      </c>
      <c r="B25" s="8">
        <v>36546</v>
      </c>
      <c r="C25" s="8">
        <v>36546</v>
      </c>
      <c r="D25" s="9" t="s">
        <v>5</v>
      </c>
      <c r="E25" s="10">
        <v>150</v>
      </c>
      <c r="F25" s="10">
        <v>-22</v>
      </c>
      <c r="G25" s="10">
        <v>33</v>
      </c>
      <c r="H25" s="10">
        <f t="shared" si="2"/>
        <v>11</v>
      </c>
      <c r="I25" s="10">
        <v>161</v>
      </c>
      <c r="J25" s="10">
        <v>4148</v>
      </c>
      <c r="K25" s="10">
        <v>4296</v>
      </c>
      <c r="L25" s="10">
        <v>105</v>
      </c>
      <c r="M25" s="10">
        <v>0</v>
      </c>
      <c r="N25" s="10">
        <v>0</v>
      </c>
      <c r="O25" s="10">
        <f t="shared" si="3"/>
        <v>0</v>
      </c>
      <c r="P25" s="10">
        <v>0</v>
      </c>
      <c r="Q25" s="10">
        <v>0</v>
      </c>
      <c r="R25" s="10">
        <v>0</v>
      </c>
      <c r="S25" s="10">
        <v>274</v>
      </c>
      <c r="T25" s="10">
        <v>267</v>
      </c>
      <c r="U25" s="10">
        <v>0</v>
      </c>
    </row>
    <row r="26" spans="1:21" x14ac:dyDescent="0.2">
      <c r="A26" s="8">
        <v>36547</v>
      </c>
      <c r="B26" s="8">
        <v>36547</v>
      </c>
      <c r="C26" s="8">
        <v>36547</v>
      </c>
      <c r="D26" s="9" t="s">
        <v>5</v>
      </c>
      <c r="E26" s="10">
        <v>102</v>
      </c>
      <c r="F26" s="10">
        <v>61</v>
      </c>
      <c r="G26" s="10">
        <v>79</v>
      </c>
      <c r="H26" s="10">
        <f t="shared" si="2"/>
        <v>140</v>
      </c>
      <c r="I26" s="10">
        <v>242</v>
      </c>
      <c r="J26" s="10">
        <v>4296</v>
      </c>
      <c r="K26" s="10">
        <v>4502</v>
      </c>
      <c r="L26" s="10">
        <v>107</v>
      </c>
      <c r="M26" s="10">
        <v>0</v>
      </c>
      <c r="N26" s="10">
        <v>0</v>
      </c>
      <c r="O26" s="10">
        <f t="shared" si="3"/>
        <v>0</v>
      </c>
      <c r="P26" s="10">
        <v>0</v>
      </c>
      <c r="Q26" s="10">
        <v>0</v>
      </c>
      <c r="R26" s="10">
        <v>0</v>
      </c>
      <c r="S26" s="10">
        <v>134</v>
      </c>
      <c r="T26" s="10">
        <v>0</v>
      </c>
      <c r="U26" s="10">
        <v>0</v>
      </c>
    </row>
    <row r="27" spans="1:21" x14ac:dyDescent="0.2">
      <c r="A27" s="8">
        <v>36548</v>
      </c>
      <c r="B27" s="8">
        <v>36548</v>
      </c>
      <c r="C27" s="8">
        <v>36548</v>
      </c>
      <c r="D27" s="9" t="s">
        <v>5</v>
      </c>
      <c r="E27" s="10">
        <v>-114</v>
      </c>
      <c r="F27" s="10">
        <v>133</v>
      </c>
      <c r="G27" s="10">
        <v>71</v>
      </c>
      <c r="H27" s="10">
        <f t="shared" si="2"/>
        <v>204</v>
      </c>
      <c r="I27" s="10">
        <v>90</v>
      </c>
      <c r="J27" s="10">
        <v>4502</v>
      </c>
      <c r="K27" s="10">
        <v>4530</v>
      </c>
      <c r="L27" s="10">
        <v>107</v>
      </c>
      <c r="M27" s="10">
        <v>0</v>
      </c>
      <c r="N27" s="10">
        <v>0</v>
      </c>
      <c r="O27" s="10">
        <f t="shared" si="3"/>
        <v>0</v>
      </c>
      <c r="P27" s="10">
        <v>0</v>
      </c>
      <c r="Q27" s="10">
        <v>0</v>
      </c>
      <c r="R27" s="10">
        <v>0</v>
      </c>
      <c r="S27" s="10">
        <v>134</v>
      </c>
      <c r="T27" s="10">
        <v>0</v>
      </c>
      <c r="U27" s="10">
        <v>0</v>
      </c>
    </row>
    <row r="28" spans="1:21" x14ac:dyDescent="0.2">
      <c r="A28" s="8">
        <v>36549</v>
      </c>
      <c r="B28" s="8">
        <v>36549</v>
      </c>
      <c r="C28" s="8">
        <v>36549</v>
      </c>
      <c r="D28" s="9" t="s">
        <v>5</v>
      </c>
      <c r="E28" s="10">
        <v>-164</v>
      </c>
      <c r="F28" s="10">
        <v>46</v>
      </c>
      <c r="G28" s="10">
        <v>-66</v>
      </c>
      <c r="H28" s="10">
        <f t="shared" si="2"/>
        <v>-20</v>
      </c>
      <c r="I28" s="10">
        <v>-184</v>
      </c>
      <c r="J28" s="10">
        <v>4530</v>
      </c>
      <c r="K28" s="10">
        <v>4298</v>
      </c>
      <c r="L28" s="10">
        <v>107</v>
      </c>
      <c r="M28" s="10">
        <v>0</v>
      </c>
      <c r="N28" s="10">
        <v>0</v>
      </c>
      <c r="O28" s="10">
        <f t="shared" si="3"/>
        <v>0</v>
      </c>
      <c r="P28" s="10">
        <v>0</v>
      </c>
      <c r="Q28" s="10">
        <v>0</v>
      </c>
      <c r="R28" s="10">
        <v>0</v>
      </c>
      <c r="S28" s="10">
        <v>88</v>
      </c>
      <c r="T28" s="10">
        <v>0</v>
      </c>
      <c r="U28" s="10">
        <v>0</v>
      </c>
    </row>
    <row r="29" spans="1:21" x14ac:dyDescent="0.2">
      <c r="A29" s="8">
        <v>36550</v>
      </c>
      <c r="B29" s="8">
        <v>36550</v>
      </c>
      <c r="C29" s="8">
        <v>36550</v>
      </c>
      <c r="D29" s="9" t="s">
        <v>5</v>
      </c>
      <c r="E29" s="10">
        <v>75</v>
      </c>
      <c r="F29" s="10">
        <v>124</v>
      </c>
      <c r="G29" s="10">
        <v>73</v>
      </c>
      <c r="H29" s="10">
        <f t="shared" si="2"/>
        <v>197</v>
      </c>
      <c r="I29" s="10">
        <v>272</v>
      </c>
      <c r="J29" s="10">
        <v>4298</v>
      </c>
      <c r="K29" s="10">
        <v>4501</v>
      </c>
      <c r="L29" s="10">
        <v>112</v>
      </c>
      <c r="M29" s="10">
        <v>0</v>
      </c>
      <c r="N29" s="10">
        <v>0</v>
      </c>
      <c r="O29" s="10">
        <f t="shared" si="3"/>
        <v>0</v>
      </c>
      <c r="P29" s="10">
        <v>0</v>
      </c>
      <c r="Q29" s="10">
        <v>0</v>
      </c>
      <c r="R29" s="10">
        <v>0</v>
      </c>
      <c r="S29" s="10">
        <v>271</v>
      </c>
      <c r="T29" s="10">
        <v>152</v>
      </c>
      <c r="U29" s="10">
        <v>0</v>
      </c>
    </row>
    <row r="30" spans="1:21" x14ac:dyDescent="0.2">
      <c r="A30" s="8">
        <v>36551</v>
      </c>
      <c r="B30" s="8">
        <v>36551</v>
      </c>
      <c r="C30" s="8">
        <v>36551</v>
      </c>
      <c r="D30" s="9" t="s">
        <v>5</v>
      </c>
      <c r="E30" s="10">
        <v>80</v>
      </c>
      <c r="F30" s="10">
        <v>17</v>
      </c>
      <c r="G30" s="10">
        <v>145</v>
      </c>
      <c r="H30" s="10">
        <f t="shared" si="2"/>
        <v>162</v>
      </c>
      <c r="I30" s="10">
        <v>242</v>
      </c>
      <c r="J30" s="10">
        <v>4501</v>
      </c>
      <c r="K30" s="10">
        <v>4620</v>
      </c>
      <c r="L30" s="10">
        <v>105</v>
      </c>
      <c r="M30" s="10">
        <v>0</v>
      </c>
      <c r="N30" s="10">
        <v>0</v>
      </c>
      <c r="O30" s="10">
        <f t="shared" si="3"/>
        <v>0</v>
      </c>
      <c r="P30" s="10">
        <v>0</v>
      </c>
      <c r="Q30" s="10">
        <v>0</v>
      </c>
      <c r="R30" s="10">
        <v>0</v>
      </c>
      <c r="S30" s="10">
        <v>267</v>
      </c>
      <c r="T30" s="10">
        <v>177</v>
      </c>
      <c r="U30" s="10">
        <v>0</v>
      </c>
    </row>
    <row r="31" spans="1:21" x14ac:dyDescent="0.2">
      <c r="A31" s="8">
        <v>36552</v>
      </c>
      <c r="B31" s="8">
        <v>36552</v>
      </c>
      <c r="C31" s="8">
        <v>36552</v>
      </c>
      <c r="D31" s="9" t="s">
        <v>5</v>
      </c>
      <c r="E31" s="10">
        <v>5</v>
      </c>
      <c r="F31" s="10">
        <v>4</v>
      </c>
      <c r="G31" s="10">
        <v>-50</v>
      </c>
      <c r="H31" s="10">
        <f t="shared" si="2"/>
        <v>-46</v>
      </c>
      <c r="I31" s="10">
        <v>-41</v>
      </c>
      <c r="J31" s="10">
        <v>4620</v>
      </c>
      <c r="K31" s="10">
        <v>4497</v>
      </c>
      <c r="L31" s="10">
        <v>105</v>
      </c>
      <c r="M31" s="10">
        <v>0</v>
      </c>
      <c r="N31" s="10">
        <v>0</v>
      </c>
      <c r="O31" s="10">
        <f t="shared" si="3"/>
        <v>0</v>
      </c>
      <c r="P31" s="10">
        <v>0</v>
      </c>
      <c r="Q31" s="10">
        <v>0</v>
      </c>
      <c r="R31" s="10">
        <v>0</v>
      </c>
      <c r="S31" s="10">
        <v>260</v>
      </c>
      <c r="T31" s="10">
        <v>62</v>
      </c>
      <c r="U31" s="10">
        <v>0</v>
      </c>
    </row>
    <row r="32" spans="1:21" x14ac:dyDescent="0.2">
      <c r="A32" s="8">
        <v>36553</v>
      </c>
      <c r="B32" s="12">
        <v>36553</v>
      </c>
      <c r="C32" s="12">
        <v>36553</v>
      </c>
      <c r="D32" s="13" t="s">
        <v>109</v>
      </c>
      <c r="E32" s="14">
        <v>-204</v>
      </c>
      <c r="F32" s="14">
        <v>-98</v>
      </c>
      <c r="G32" s="14">
        <v>-94</v>
      </c>
      <c r="H32" s="10">
        <f t="shared" si="2"/>
        <v>-192</v>
      </c>
      <c r="I32" s="14">
        <v>-396</v>
      </c>
      <c r="J32" s="14">
        <v>4497</v>
      </c>
      <c r="K32" s="14">
        <v>4054</v>
      </c>
      <c r="L32" s="14">
        <v>145</v>
      </c>
      <c r="M32" s="14">
        <v>0</v>
      </c>
      <c r="N32" s="14">
        <v>0</v>
      </c>
      <c r="O32" s="10">
        <f t="shared" si="3"/>
        <v>0</v>
      </c>
      <c r="P32" s="14">
        <v>0</v>
      </c>
      <c r="Q32" s="14">
        <v>0</v>
      </c>
      <c r="R32" s="14">
        <v>0</v>
      </c>
      <c r="S32" s="14">
        <v>235</v>
      </c>
      <c r="T32" s="14">
        <v>72</v>
      </c>
      <c r="U32" s="14">
        <v>0</v>
      </c>
    </row>
    <row r="33" spans="1:21" x14ac:dyDescent="0.2">
      <c r="A33" s="8">
        <v>36554</v>
      </c>
      <c r="B33" s="12">
        <v>36554</v>
      </c>
      <c r="C33" s="12">
        <v>36554</v>
      </c>
      <c r="D33" s="13" t="s">
        <v>109</v>
      </c>
      <c r="E33" s="14">
        <v>92</v>
      </c>
      <c r="F33" s="14">
        <v>55</v>
      </c>
      <c r="G33" s="14">
        <v>9</v>
      </c>
      <c r="H33" s="10">
        <f t="shared" si="2"/>
        <v>64</v>
      </c>
      <c r="I33" s="14">
        <v>156</v>
      </c>
      <c r="J33" s="14">
        <v>4064</v>
      </c>
      <c r="K33" s="14">
        <v>4323</v>
      </c>
      <c r="L33" s="14">
        <v>107</v>
      </c>
      <c r="M33" s="14">
        <v>0</v>
      </c>
      <c r="N33" s="14">
        <v>0</v>
      </c>
      <c r="O33" s="10">
        <f t="shared" si="3"/>
        <v>0</v>
      </c>
      <c r="P33" s="14">
        <v>0</v>
      </c>
      <c r="Q33" s="14">
        <v>0</v>
      </c>
      <c r="R33" s="14">
        <v>0</v>
      </c>
      <c r="S33" s="14">
        <v>261</v>
      </c>
      <c r="T33" s="14">
        <v>84</v>
      </c>
      <c r="U33" s="14">
        <v>0</v>
      </c>
    </row>
    <row r="34" spans="1:21" x14ac:dyDescent="0.2">
      <c r="A34" s="8">
        <v>36555</v>
      </c>
      <c r="B34" s="8">
        <v>36555</v>
      </c>
      <c r="C34" s="8">
        <v>36555</v>
      </c>
      <c r="D34" s="9" t="s">
        <v>5</v>
      </c>
      <c r="E34" s="10">
        <v>-215</v>
      </c>
      <c r="F34" s="10">
        <v>61</v>
      </c>
      <c r="G34" s="10">
        <v>-34</v>
      </c>
      <c r="H34" s="10">
        <f t="shared" si="2"/>
        <v>27</v>
      </c>
      <c r="I34" s="10">
        <v>-188</v>
      </c>
      <c r="J34" s="10">
        <v>4312</v>
      </c>
      <c r="K34" s="10">
        <v>4252</v>
      </c>
      <c r="L34" s="10">
        <v>107</v>
      </c>
      <c r="M34" s="10">
        <v>0</v>
      </c>
      <c r="N34" s="10">
        <v>0</v>
      </c>
      <c r="O34" s="10">
        <f t="shared" si="3"/>
        <v>0</v>
      </c>
      <c r="P34" s="10">
        <v>0</v>
      </c>
      <c r="Q34" s="10">
        <v>0</v>
      </c>
      <c r="R34" s="10">
        <v>0</v>
      </c>
      <c r="S34" s="10">
        <v>241</v>
      </c>
      <c r="T34" s="10">
        <v>58</v>
      </c>
      <c r="U34" s="10">
        <v>0</v>
      </c>
    </row>
    <row r="35" spans="1:21" x14ac:dyDescent="0.2">
      <c r="A35" s="8">
        <v>36556</v>
      </c>
      <c r="B35" s="8">
        <v>36556</v>
      </c>
      <c r="C35" s="8">
        <v>36556</v>
      </c>
      <c r="D35" s="9" t="s">
        <v>5</v>
      </c>
      <c r="E35" s="10">
        <v>-107</v>
      </c>
      <c r="F35" s="10">
        <v>-63</v>
      </c>
      <c r="G35" s="10">
        <v>-176</v>
      </c>
      <c r="H35" s="10">
        <f t="shared" si="2"/>
        <v>-239</v>
      </c>
      <c r="I35" s="10">
        <v>-346</v>
      </c>
      <c r="J35" s="10">
        <v>4252</v>
      </c>
      <c r="K35" s="10">
        <v>4016</v>
      </c>
      <c r="L35" s="10">
        <v>107</v>
      </c>
      <c r="M35" s="10">
        <v>0</v>
      </c>
      <c r="N35" s="10">
        <v>0</v>
      </c>
      <c r="O35" s="10">
        <f t="shared" si="3"/>
        <v>0</v>
      </c>
      <c r="P35" s="10">
        <v>0</v>
      </c>
      <c r="Q35" s="10">
        <v>0</v>
      </c>
      <c r="R35" s="10">
        <v>0</v>
      </c>
      <c r="S35" s="10">
        <v>256</v>
      </c>
      <c r="T35" s="10">
        <v>164</v>
      </c>
      <c r="U35" s="10">
        <v>0</v>
      </c>
    </row>
    <row r="36" spans="1:21" x14ac:dyDescent="0.2">
      <c r="A36" s="8">
        <v>36557</v>
      </c>
      <c r="B36" s="8">
        <v>36557</v>
      </c>
      <c r="C36" s="8">
        <v>36557</v>
      </c>
      <c r="D36" s="9" t="s">
        <v>5</v>
      </c>
      <c r="E36" s="10">
        <v>169</v>
      </c>
      <c r="F36" s="10">
        <v>-88</v>
      </c>
      <c r="G36" s="10">
        <v>-8</v>
      </c>
      <c r="H36" s="10">
        <f t="shared" si="2"/>
        <v>-96</v>
      </c>
      <c r="I36" s="10">
        <v>73</v>
      </c>
      <c r="J36" s="10">
        <v>4016</v>
      </c>
      <c r="K36" s="10">
        <v>4107</v>
      </c>
      <c r="L36" s="10">
        <v>152</v>
      </c>
      <c r="M36" s="10">
        <v>0</v>
      </c>
      <c r="N36" s="10">
        <v>0</v>
      </c>
      <c r="O36" s="10">
        <f t="shared" si="3"/>
        <v>0</v>
      </c>
      <c r="P36" s="10">
        <v>0</v>
      </c>
      <c r="Q36" s="10">
        <v>0</v>
      </c>
      <c r="R36" s="10">
        <v>0</v>
      </c>
      <c r="S36" s="10">
        <v>144</v>
      </c>
      <c r="T36" s="10">
        <v>94</v>
      </c>
      <c r="U36" s="10">
        <v>68</v>
      </c>
    </row>
    <row r="37" spans="1:21" x14ac:dyDescent="0.2">
      <c r="A37" s="8">
        <v>36558</v>
      </c>
      <c r="B37" s="8">
        <v>36558</v>
      </c>
      <c r="C37" s="8">
        <v>36558</v>
      </c>
      <c r="D37" s="9" t="s">
        <v>5</v>
      </c>
      <c r="E37" s="10">
        <v>64</v>
      </c>
      <c r="F37" s="10">
        <v>10</v>
      </c>
      <c r="G37" s="10">
        <v>-85</v>
      </c>
      <c r="H37" s="10">
        <f t="shared" si="2"/>
        <v>-75</v>
      </c>
      <c r="I37" s="10">
        <v>-11</v>
      </c>
      <c r="J37" s="10">
        <v>4107</v>
      </c>
      <c r="K37" s="10">
        <v>4112</v>
      </c>
      <c r="L37" s="10">
        <v>152</v>
      </c>
      <c r="M37" s="10">
        <v>0</v>
      </c>
      <c r="N37" s="10">
        <v>0</v>
      </c>
      <c r="O37" s="10">
        <f t="shared" si="3"/>
        <v>0</v>
      </c>
      <c r="P37" s="10">
        <v>0</v>
      </c>
      <c r="Q37" s="10">
        <v>0</v>
      </c>
      <c r="R37" s="10">
        <v>0</v>
      </c>
      <c r="S37" s="10">
        <v>0</v>
      </c>
      <c r="T37" s="10">
        <v>211</v>
      </c>
      <c r="U37" s="10">
        <v>11</v>
      </c>
    </row>
    <row r="38" spans="1:21" x14ac:dyDescent="0.2">
      <c r="A38" s="8">
        <v>36559</v>
      </c>
      <c r="B38" s="8">
        <v>36559</v>
      </c>
      <c r="C38" s="8">
        <v>36559</v>
      </c>
      <c r="D38" s="9" t="s">
        <v>5</v>
      </c>
      <c r="E38" s="10">
        <v>-178</v>
      </c>
      <c r="F38" s="10">
        <v>-47</v>
      </c>
      <c r="G38" s="10">
        <v>-82</v>
      </c>
      <c r="H38" s="10">
        <f t="shared" ref="H38:H53" si="4">G38+F38</f>
        <v>-129</v>
      </c>
      <c r="I38" s="10">
        <v>-307</v>
      </c>
      <c r="J38" s="10">
        <v>4112</v>
      </c>
      <c r="K38" s="10">
        <v>4026</v>
      </c>
      <c r="L38" s="10">
        <v>177</v>
      </c>
      <c r="M38" s="10">
        <v>0</v>
      </c>
      <c r="N38" s="10">
        <v>0</v>
      </c>
      <c r="O38" s="10">
        <f t="shared" ref="O38:O53" si="5">N38+M38</f>
        <v>0</v>
      </c>
      <c r="P38" s="10">
        <v>0</v>
      </c>
      <c r="Q38" s="10">
        <v>0</v>
      </c>
      <c r="R38" s="10">
        <v>0</v>
      </c>
      <c r="S38" s="10">
        <v>220</v>
      </c>
      <c r="T38" s="10">
        <v>182</v>
      </c>
      <c r="U38" s="10">
        <v>65</v>
      </c>
    </row>
    <row r="39" spans="1:21" x14ac:dyDescent="0.2">
      <c r="A39" s="8">
        <v>36560</v>
      </c>
      <c r="B39" s="8">
        <v>36559</v>
      </c>
      <c r="C39" s="8">
        <v>36559</v>
      </c>
      <c r="D39" s="9" t="s">
        <v>5</v>
      </c>
      <c r="E39" s="10">
        <v>-202</v>
      </c>
      <c r="F39" s="10">
        <v>-23</v>
      </c>
      <c r="G39" s="10">
        <v>-82</v>
      </c>
      <c r="H39" s="10">
        <f t="shared" si="4"/>
        <v>-105</v>
      </c>
      <c r="I39" s="10">
        <v>-307</v>
      </c>
      <c r="J39" s="10">
        <v>4112</v>
      </c>
      <c r="K39" s="10">
        <v>4026</v>
      </c>
      <c r="L39" s="10">
        <v>177</v>
      </c>
      <c r="M39" s="10">
        <v>0</v>
      </c>
      <c r="N39" s="10">
        <v>0</v>
      </c>
      <c r="O39" s="10">
        <f t="shared" si="5"/>
        <v>0</v>
      </c>
      <c r="P39" s="10">
        <v>0</v>
      </c>
      <c r="Q39" s="10">
        <v>0</v>
      </c>
      <c r="R39" s="10">
        <v>0</v>
      </c>
      <c r="S39" s="10">
        <v>220</v>
      </c>
      <c r="T39" s="10">
        <v>182</v>
      </c>
      <c r="U39" s="10">
        <v>65</v>
      </c>
    </row>
    <row r="40" spans="1:21" x14ac:dyDescent="0.2">
      <c r="A40" s="8">
        <v>36561</v>
      </c>
      <c r="B40" s="8">
        <v>36561</v>
      </c>
      <c r="C40" s="8">
        <v>36561</v>
      </c>
      <c r="D40" s="9" t="s">
        <v>5</v>
      </c>
      <c r="E40" s="10">
        <v>-73</v>
      </c>
      <c r="F40" s="10">
        <v>129</v>
      </c>
      <c r="G40" s="10">
        <v>27</v>
      </c>
      <c r="H40" s="10">
        <f t="shared" si="4"/>
        <v>156</v>
      </c>
      <c r="I40" s="10">
        <v>83</v>
      </c>
      <c r="J40" s="10">
        <v>3971</v>
      </c>
      <c r="K40" s="10">
        <v>4122</v>
      </c>
      <c r="L40" s="10">
        <v>172</v>
      </c>
      <c r="M40" s="10">
        <v>0</v>
      </c>
      <c r="N40" s="10">
        <v>0</v>
      </c>
      <c r="O40" s="10">
        <f t="shared" si="5"/>
        <v>0</v>
      </c>
      <c r="P40" s="10">
        <v>0</v>
      </c>
      <c r="Q40" s="10">
        <v>0</v>
      </c>
      <c r="R40" s="10">
        <v>0</v>
      </c>
      <c r="S40" s="10">
        <v>177</v>
      </c>
      <c r="T40" s="10">
        <v>54</v>
      </c>
      <c r="U40" s="10">
        <v>70</v>
      </c>
    </row>
    <row r="41" spans="1:21" x14ac:dyDescent="0.2">
      <c r="A41" s="8">
        <v>36562</v>
      </c>
      <c r="B41" s="8">
        <v>36562</v>
      </c>
      <c r="C41" s="8">
        <v>36562</v>
      </c>
      <c r="D41" s="9" t="s">
        <v>5</v>
      </c>
      <c r="E41" s="10">
        <v>85</v>
      </c>
      <c r="F41" s="10">
        <v>134</v>
      </c>
      <c r="G41" s="10">
        <v>22</v>
      </c>
      <c r="H41" s="10">
        <f t="shared" si="4"/>
        <v>156</v>
      </c>
      <c r="I41" s="10">
        <v>241</v>
      </c>
      <c r="J41" s="10">
        <v>4122</v>
      </c>
      <c r="K41" s="10">
        <v>4343</v>
      </c>
      <c r="L41" s="10">
        <v>172</v>
      </c>
      <c r="M41" s="10">
        <v>0</v>
      </c>
      <c r="N41" s="10">
        <v>0</v>
      </c>
      <c r="O41" s="10">
        <f t="shared" si="5"/>
        <v>0</v>
      </c>
      <c r="P41" s="10">
        <v>0</v>
      </c>
      <c r="Q41" s="10">
        <v>0</v>
      </c>
      <c r="R41" s="10">
        <v>0</v>
      </c>
      <c r="S41" s="10">
        <v>184</v>
      </c>
      <c r="T41" s="10">
        <v>68</v>
      </c>
      <c r="U41" s="10">
        <v>66</v>
      </c>
    </row>
    <row r="42" spans="1:21" x14ac:dyDescent="0.2">
      <c r="A42" s="8">
        <v>36563</v>
      </c>
      <c r="B42" s="8">
        <v>36563</v>
      </c>
      <c r="C42" s="8">
        <v>36563</v>
      </c>
      <c r="D42" s="9" t="s">
        <v>5</v>
      </c>
      <c r="E42" s="10">
        <v>69</v>
      </c>
      <c r="F42" s="10">
        <v>41</v>
      </c>
      <c r="G42" s="10">
        <v>-73</v>
      </c>
      <c r="H42" s="10">
        <f t="shared" si="4"/>
        <v>-32</v>
      </c>
      <c r="I42" s="10">
        <v>37</v>
      </c>
      <c r="J42" s="10">
        <v>4343</v>
      </c>
      <c r="K42" s="10">
        <v>4331</v>
      </c>
      <c r="L42" s="10">
        <v>172</v>
      </c>
      <c r="M42" s="10">
        <v>0</v>
      </c>
      <c r="N42" s="10">
        <v>0</v>
      </c>
      <c r="O42" s="10">
        <f t="shared" si="5"/>
        <v>0</v>
      </c>
      <c r="P42" s="10">
        <v>0</v>
      </c>
      <c r="Q42" s="10">
        <v>0</v>
      </c>
      <c r="R42" s="10">
        <v>0</v>
      </c>
      <c r="S42" s="10">
        <v>137</v>
      </c>
      <c r="T42" s="10">
        <v>57</v>
      </c>
      <c r="U42" s="10">
        <v>64</v>
      </c>
    </row>
    <row r="43" spans="1:21" x14ac:dyDescent="0.2">
      <c r="A43" s="8">
        <v>36564</v>
      </c>
      <c r="B43" s="8">
        <v>36564</v>
      </c>
      <c r="C43" s="8">
        <v>36564</v>
      </c>
      <c r="D43" s="9" t="s">
        <v>5</v>
      </c>
      <c r="E43" s="10">
        <v>72</v>
      </c>
      <c r="F43" s="10">
        <v>82</v>
      </c>
      <c r="G43" s="10">
        <v>-83</v>
      </c>
      <c r="H43" s="10">
        <f t="shared" si="4"/>
        <v>-1</v>
      </c>
      <c r="I43" s="10">
        <v>71</v>
      </c>
      <c r="J43" s="10">
        <v>4331</v>
      </c>
      <c r="K43" s="10">
        <v>4291</v>
      </c>
      <c r="L43" s="10">
        <v>172</v>
      </c>
      <c r="M43" s="10">
        <v>0</v>
      </c>
      <c r="N43" s="10">
        <v>0</v>
      </c>
      <c r="O43" s="10">
        <f t="shared" si="5"/>
        <v>0</v>
      </c>
      <c r="P43" s="10">
        <v>0</v>
      </c>
      <c r="Q43" s="10">
        <v>0</v>
      </c>
      <c r="R43" s="10">
        <v>0</v>
      </c>
      <c r="S43" s="10">
        <v>24</v>
      </c>
      <c r="T43" s="10">
        <v>54</v>
      </c>
      <c r="U43" s="10">
        <v>60</v>
      </c>
    </row>
    <row r="44" spans="1:21" x14ac:dyDescent="0.2">
      <c r="A44" s="8">
        <v>36565</v>
      </c>
      <c r="B44" s="8">
        <v>36565</v>
      </c>
      <c r="C44" s="8">
        <v>36565</v>
      </c>
      <c r="D44" s="9" t="s">
        <v>5</v>
      </c>
      <c r="E44" s="10">
        <v>28</v>
      </c>
      <c r="F44" s="10">
        <v>66</v>
      </c>
      <c r="G44" s="10">
        <v>-59</v>
      </c>
      <c r="H44" s="10">
        <f t="shared" si="4"/>
        <v>7</v>
      </c>
      <c r="I44" s="10">
        <v>35</v>
      </c>
      <c r="J44" s="10">
        <v>4291</v>
      </c>
      <c r="K44" s="10">
        <v>4257</v>
      </c>
      <c r="L44" s="10">
        <v>198</v>
      </c>
      <c r="M44" s="10">
        <v>0</v>
      </c>
      <c r="N44" s="10">
        <v>0</v>
      </c>
      <c r="O44" s="10">
        <f t="shared" si="5"/>
        <v>0</v>
      </c>
      <c r="P44" s="10">
        <v>0</v>
      </c>
      <c r="Q44" s="10">
        <v>0</v>
      </c>
      <c r="R44" s="10">
        <v>0</v>
      </c>
      <c r="S44" s="10">
        <v>10</v>
      </c>
      <c r="T44" s="10">
        <v>42</v>
      </c>
      <c r="U44" s="10">
        <v>64</v>
      </c>
    </row>
    <row r="45" spans="1:21" x14ac:dyDescent="0.2">
      <c r="A45" s="8">
        <v>36566</v>
      </c>
      <c r="B45" s="8">
        <v>36566</v>
      </c>
      <c r="C45" s="8">
        <v>36566</v>
      </c>
      <c r="D45" s="9" t="s">
        <v>5</v>
      </c>
      <c r="E45" s="10">
        <v>-180</v>
      </c>
      <c r="F45" s="10">
        <v>102</v>
      </c>
      <c r="G45" s="10">
        <v>-101</v>
      </c>
      <c r="H45" s="10">
        <f t="shared" si="4"/>
        <v>1</v>
      </c>
      <c r="I45" s="10">
        <v>-179</v>
      </c>
      <c r="J45" s="10">
        <v>4257</v>
      </c>
      <c r="K45" s="10">
        <v>4053</v>
      </c>
      <c r="L45" s="10">
        <v>187</v>
      </c>
      <c r="M45" s="10">
        <v>0</v>
      </c>
      <c r="N45" s="10">
        <v>0</v>
      </c>
      <c r="O45" s="10">
        <f t="shared" si="5"/>
        <v>0</v>
      </c>
      <c r="P45" s="10">
        <v>0</v>
      </c>
      <c r="Q45" s="10">
        <v>0</v>
      </c>
      <c r="R45" s="10">
        <v>0</v>
      </c>
      <c r="S45" s="10">
        <v>104</v>
      </c>
      <c r="T45" s="10">
        <v>37</v>
      </c>
      <c r="U45" s="10">
        <v>59</v>
      </c>
    </row>
    <row r="46" spans="1:21" x14ac:dyDescent="0.2">
      <c r="A46" s="8">
        <v>36567</v>
      </c>
      <c r="B46" s="8">
        <v>36567</v>
      </c>
      <c r="C46" s="8">
        <v>36567</v>
      </c>
      <c r="D46" s="9" t="s">
        <v>5</v>
      </c>
      <c r="E46" s="10">
        <v>-349</v>
      </c>
      <c r="F46" s="10">
        <v>6</v>
      </c>
      <c r="G46" s="10">
        <v>-94</v>
      </c>
      <c r="H46" s="10">
        <f t="shared" si="4"/>
        <v>-88</v>
      </c>
      <c r="I46" s="10">
        <v>-437</v>
      </c>
      <c r="J46" s="10">
        <v>4053</v>
      </c>
      <c r="K46" s="10">
        <v>4024</v>
      </c>
      <c r="L46" s="10">
        <v>187</v>
      </c>
      <c r="M46" s="10">
        <v>0</v>
      </c>
      <c r="N46" s="10">
        <v>0</v>
      </c>
      <c r="O46" s="10">
        <f t="shared" si="5"/>
        <v>0</v>
      </c>
      <c r="P46" s="10">
        <v>0</v>
      </c>
      <c r="Q46" s="10">
        <v>0</v>
      </c>
      <c r="R46" s="10">
        <v>0</v>
      </c>
      <c r="S46" s="10">
        <v>198</v>
      </c>
      <c r="T46" s="10">
        <v>349</v>
      </c>
      <c r="U46" s="10">
        <v>62</v>
      </c>
    </row>
    <row r="47" spans="1:21" x14ac:dyDescent="0.2">
      <c r="A47" s="8">
        <v>36568</v>
      </c>
      <c r="B47" s="8">
        <v>36568</v>
      </c>
      <c r="C47" s="8">
        <v>36568</v>
      </c>
      <c r="D47" s="9" t="s">
        <v>5</v>
      </c>
      <c r="E47" s="10">
        <v>-103</v>
      </c>
      <c r="F47" s="10">
        <v>92</v>
      </c>
      <c r="G47" s="10">
        <v>71</v>
      </c>
      <c r="H47" s="10">
        <f t="shared" si="4"/>
        <v>163</v>
      </c>
      <c r="I47" s="10">
        <v>60</v>
      </c>
      <c r="J47" s="10">
        <v>4024</v>
      </c>
      <c r="K47" s="10">
        <v>4126</v>
      </c>
      <c r="L47" s="10">
        <v>187</v>
      </c>
      <c r="M47" s="10">
        <v>0</v>
      </c>
      <c r="N47" s="10">
        <v>0</v>
      </c>
      <c r="O47" s="10">
        <f t="shared" si="5"/>
        <v>0</v>
      </c>
      <c r="P47" s="10">
        <v>0</v>
      </c>
      <c r="Q47" s="10">
        <v>0</v>
      </c>
      <c r="R47" s="10">
        <v>0</v>
      </c>
      <c r="S47" s="10">
        <v>174</v>
      </c>
      <c r="T47" s="10">
        <v>48</v>
      </c>
      <c r="U47" s="10">
        <v>61</v>
      </c>
    </row>
    <row r="48" spans="1:21" x14ac:dyDescent="0.2">
      <c r="A48" s="8">
        <v>36569</v>
      </c>
      <c r="B48" s="8">
        <v>36569</v>
      </c>
      <c r="C48" s="8">
        <v>36569</v>
      </c>
      <c r="D48" s="9" t="s">
        <v>5</v>
      </c>
      <c r="E48" s="10">
        <v>-261</v>
      </c>
      <c r="F48" s="10">
        <v>109</v>
      </c>
      <c r="G48" s="10">
        <v>38</v>
      </c>
      <c r="H48" s="10">
        <f t="shared" si="4"/>
        <v>147</v>
      </c>
      <c r="I48" s="10">
        <v>-114</v>
      </c>
      <c r="J48" s="10">
        <v>4335</v>
      </c>
      <c r="K48" s="10">
        <v>4321</v>
      </c>
      <c r="L48" s="10">
        <v>187</v>
      </c>
      <c r="M48" s="10">
        <v>0</v>
      </c>
      <c r="N48" s="10">
        <v>0</v>
      </c>
      <c r="O48" s="10">
        <f t="shared" si="5"/>
        <v>0</v>
      </c>
      <c r="P48" s="10">
        <v>0</v>
      </c>
      <c r="Q48" s="10">
        <v>0</v>
      </c>
      <c r="R48" s="10">
        <v>0</v>
      </c>
      <c r="S48" s="10">
        <v>176</v>
      </c>
      <c r="T48" s="10">
        <v>45</v>
      </c>
      <c r="U48" s="10">
        <v>56</v>
      </c>
    </row>
    <row r="49" spans="1:21" x14ac:dyDescent="0.2">
      <c r="A49" s="8">
        <v>36570</v>
      </c>
      <c r="B49" s="8">
        <v>36570</v>
      </c>
      <c r="C49" s="8">
        <v>36570</v>
      </c>
      <c r="D49" s="9" t="s">
        <v>5</v>
      </c>
      <c r="E49" s="10">
        <v>57</v>
      </c>
      <c r="F49" s="10">
        <v>21</v>
      </c>
      <c r="G49" s="10">
        <v>-59</v>
      </c>
      <c r="H49" s="10">
        <f t="shared" si="4"/>
        <v>-38</v>
      </c>
      <c r="I49" s="10">
        <v>19</v>
      </c>
      <c r="J49" s="10">
        <v>4321</v>
      </c>
      <c r="K49" s="10">
        <v>4298</v>
      </c>
      <c r="L49" s="10">
        <v>202</v>
      </c>
      <c r="M49" s="10">
        <v>0</v>
      </c>
      <c r="N49" s="10">
        <v>0</v>
      </c>
      <c r="O49" s="10">
        <f t="shared" si="5"/>
        <v>0</v>
      </c>
      <c r="P49" s="10">
        <v>0</v>
      </c>
      <c r="Q49" s="10">
        <v>0</v>
      </c>
      <c r="R49" s="10">
        <v>0</v>
      </c>
      <c r="S49" s="10">
        <v>137</v>
      </c>
      <c r="T49" s="10">
        <v>50</v>
      </c>
      <c r="U49" s="10">
        <v>58</v>
      </c>
    </row>
    <row r="50" spans="1:21" x14ac:dyDescent="0.2">
      <c r="A50" s="8">
        <v>36571</v>
      </c>
      <c r="B50" s="8">
        <v>36571</v>
      </c>
      <c r="C50" s="8">
        <v>36571</v>
      </c>
      <c r="D50" s="9" t="s">
        <v>5</v>
      </c>
      <c r="E50" s="10">
        <v>119</v>
      </c>
      <c r="F50" s="10">
        <v>1</v>
      </c>
      <c r="G50" s="10">
        <v>7</v>
      </c>
      <c r="H50" s="10">
        <f t="shared" si="4"/>
        <v>8</v>
      </c>
      <c r="I50" s="10">
        <v>127</v>
      </c>
      <c r="J50" s="10">
        <v>4298</v>
      </c>
      <c r="K50" s="10">
        <v>4354</v>
      </c>
      <c r="L50" s="10">
        <v>187</v>
      </c>
      <c r="M50" s="10">
        <v>0</v>
      </c>
      <c r="N50" s="10">
        <v>0</v>
      </c>
      <c r="O50" s="10">
        <f t="shared" si="5"/>
        <v>0</v>
      </c>
      <c r="P50" s="10">
        <v>0</v>
      </c>
      <c r="Q50" s="10">
        <v>0</v>
      </c>
      <c r="R50" s="10">
        <v>0</v>
      </c>
      <c r="S50" s="10">
        <v>66</v>
      </c>
      <c r="T50" s="10">
        <v>49</v>
      </c>
      <c r="U50" s="10">
        <v>57</v>
      </c>
    </row>
    <row r="51" spans="1:21" x14ac:dyDescent="0.2">
      <c r="A51" s="8">
        <v>36572</v>
      </c>
      <c r="B51" s="8">
        <v>36572</v>
      </c>
      <c r="C51" s="8">
        <v>36572</v>
      </c>
      <c r="D51" s="9" t="s">
        <v>5</v>
      </c>
      <c r="E51" s="10">
        <v>-229</v>
      </c>
      <c r="F51" s="10">
        <v>52</v>
      </c>
      <c r="G51" s="10">
        <v>-78</v>
      </c>
      <c r="H51" s="10">
        <f t="shared" si="4"/>
        <v>-26</v>
      </c>
      <c r="I51" s="10">
        <v>-255</v>
      </c>
      <c r="J51" s="10">
        <v>4354</v>
      </c>
      <c r="K51" s="10">
        <v>4080</v>
      </c>
      <c r="L51" s="10">
        <v>187</v>
      </c>
      <c r="M51" s="10">
        <v>0</v>
      </c>
      <c r="N51" s="10">
        <v>0</v>
      </c>
      <c r="O51" s="10">
        <f t="shared" si="5"/>
        <v>0</v>
      </c>
      <c r="P51" s="10">
        <v>0</v>
      </c>
      <c r="Q51" s="10">
        <v>3</v>
      </c>
      <c r="R51" s="10">
        <v>0</v>
      </c>
      <c r="S51" s="10">
        <v>114</v>
      </c>
      <c r="T51" s="10">
        <v>108</v>
      </c>
      <c r="U51" s="10">
        <v>55</v>
      </c>
    </row>
    <row r="52" spans="1:21" x14ac:dyDescent="0.2">
      <c r="A52" s="8">
        <v>36573</v>
      </c>
      <c r="B52" s="8">
        <v>36573</v>
      </c>
      <c r="C52" s="8">
        <v>36573</v>
      </c>
      <c r="D52" s="9" t="s">
        <v>5</v>
      </c>
      <c r="E52" s="10">
        <v>-32</v>
      </c>
      <c r="F52" s="10">
        <v>-9</v>
      </c>
      <c r="G52" s="10">
        <v>-62</v>
      </c>
      <c r="H52" s="10">
        <f t="shared" si="4"/>
        <v>-71</v>
      </c>
      <c r="I52" s="10">
        <v>-103</v>
      </c>
      <c r="J52" s="10">
        <v>4080</v>
      </c>
      <c r="K52" s="10">
        <v>4006</v>
      </c>
      <c r="L52" s="10">
        <v>187</v>
      </c>
      <c r="M52" s="10">
        <v>0</v>
      </c>
      <c r="N52" s="10">
        <v>0</v>
      </c>
      <c r="O52" s="10">
        <f t="shared" si="5"/>
        <v>0</v>
      </c>
      <c r="P52" s="10">
        <v>0</v>
      </c>
      <c r="Q52" s="10">
        <v>0</v>
      </c>
      <c r="R52" s="10">
        <v>0</v>
      </c>
      <c r="S52" s="10">
        <v>188</v>
      </c>
      <c r="T52" s="10">
        <v>131</v>
      </c>
      <c r="U52" s="10">
        <v>30</v>
      </c>
    </row>
    <row r="53" spans="1:21" x14ac:dyDescent="0.2">
      <c r="A53" s="8">
        <v>36574</v>
      </c>
      <c r="B53" s="8">
        <v>36574</v>
      </c>
      <c r="C53" s="8">
        <v>36574</v>
      </c>
      <c r="D53" s="9" t="s">
        <v>5</v>
      </c>
      <c r="E53" s="10">
        <v>187</v>
      </c>
      <c r="F53" s="10">
        <v>-10</v>
      </c>
      <c r="G53" s="10">
        <v>-5</v>
      </c>
      <c r="H53" s="10">
        <f t="shared" si="4"/>
        <v>-15</v>
      </c>
      <c r="I53" s="10">
        <v>172</v>
      </c>
      <c r="J53" s="10">
        <v>4006</v>
      </c>
      <c r="K53" s="10">
        <v>4103</v>
      </c>
      <c r="L53" s="10">
        <v>187</v>
      </c>
      <c r="M53" s="10">
        <v>0</v>
      </c>
      <c r="N53" s="10">
        <v>0</v>
      </c>
      <c r="O53" s="10">
        <f t="shared" si="5"/>
        <v>0</v>
      </c>
      <c r="P53" s="10">
        <v>0</v>
      </c>
      <c r="Q53" s="10">
        <v>0</v>
      </c>
      <c r="R53" s="10">
        <v>0</v>
      </c>
      <c r="S53" s="10">
        <v>190</v>
      </c>
      <c r="T53" s="10">
        <v>54</v>
      </c>
      <c r="U53" s="10">
        <v>5</v>
      </c>
    </row>
    <row r="54" spans="1:21" x14ac:dyDescent="0.2">
      <c r="A54" s="8">
        <v>36575</v>
      </c>
      <c r="B54" s="8">
        <v>36575</v>
      </c>
      <c r="C54" s="8">
        <v>36575</v>
      </c>
      <c r="D54" s="9" t="s">
        <v>5</v>
      </c>
      <c r="E54" s="10">
        <v>151</v>
      </c>
      <c r="F54" s="10">
        <v>198</v>
      </c>
      <c r="G54" s="10">
        <v>137</v>
      </c>
      <c r="H54" s="10">
        <f t="shared" ref="H54:H69" si="6">G54+F54</f>
        <v>335</v>
      </c>
      <c r="I54" s="10">
        <v>486</v>
      </c>
      <c r="J54" s="10">
        <v>4103</v>
      </c>
      <c r="K54" s="10">
        <v>4516</v>
      </c>
      <c r="L54" s="10">
        <v>187</v>
      </c>
      <c r="M54" s="10">
        <v>0</v>
      </c>
      <c r="N54" s="10">
        <v>0</v>
      </c>
      <c r="O54" s="10">
        <f t="shared" ref="O54:O69" si="7">N54+M54</f>
        <v>0</v>
      </c>
      <c r="P54" s="10">
        <v>0</v>
      </c>
      <c r="Q54" s="10">
        <v>0</v>
      </c>
      <c r="R54" s="10">
        <v>0</v>
      </c>
      <c r="S54" s="10">
        <v>55</v>
      </c>
      <c r="T54" s="10">
        <v>42</v>
      </c>
      <c r="U54" s="10">
        <v>0</v>
      </c>
    </row>
    <row r="55" spans="1:21" x14ac:dyDescent="0.2">
      <c r="A55" s="8">
        <v>36576</v>
      </c>
      <c r="B55" s="8">
        <v>36576</v>
      </c>
      <c r="C55" s="8">
        <v>36576</v>
      </c>
      <c r="D55" s="9" t="s">
        <v>5</v>
      </c>
      <c r="E55" s="10">
        <v>-60</v>
      </c>
      <c r="F55" s="10">
        <v>189</v>
      </c>
      <c r="G55" s="10">
        <v>157</v>
      </c>
      <c r="H55" s="10">
        <f t="shared" si="6"/>
        <v>346</v>
      </c>
      <c r="I55" s="10">
        <v>286</v>
      </c>
      <c r="J55" s="10">
        <v>4516</v>
      </c>
      <c r="K55" s="10">
        <v>4580</v>
      </c>
      <c r="L55" s="10">
        <v>187</v>
      </c>
      <c r="M55" s="10">
        <v>0</v>
      </c>
      <c r="N55" s="10">
        <v>0</v>
      </c>
      <c r="O55" s="10">
        <f t="shared" si="7"/>
        <v>0</v>
      </c>
      <c r="P55" s="10">
        <v>0</v>
      </c>
      <c r="Q55" s="10">
        <v>169</v>
      </c>
      <c r="R55" s="10">
        <v>0</v>
      </c>
      <c r="S55" s="10">
        <v>0</v>
      </c>
      <c r="T55" s="10">
        <v>12</v>
      </c>
      <c r="U55" s="10">
        <v>0</v>
      </c>
    </row>
    <row r="56" spans="1:21" x14ac:dyDescent="0.2">
      <c r="A56" s="8">
        <v>36577</v>
      </c>
      <c r="B56" s="8">
        <v>36577</v>
      </c>
      <c r="C56" s="8">
        <v>36577</v>
      </c>
      <c r="D56" s="9" t="s">
        <v>5</v>
      </c>
      <c r="E56" s="10">
        <v>16</v>
      </c>
      <c r="F56" s="10">
        <v>0</v>
      </c>
      <c r="G56" s="10">
        <v>-48</v>
      </c>
      <c r="H56" s="10">
        <f t="shared" si="6"/>
        <v>-48</v>
      </c>
      <c r="I56" s="10">
        <v>-32</v>
      </c>
      <c r="J56" s="10">
        <v>4580</v>
      </c>
      <c r="K56" s="10">
        <v>4546</v>
      </c>
      <c r="L56" s="10">
        <v>162</v>
      </c>
      <c r="M56" s="10">
        <v>0</v>
      </c>
      <c r="N56" s="10">
        <v>0</v>
      </c>
      <c r="O56" s="10">
        <f t="shared" si="7"/>
        <v>0</v>
      </c>
      <c r="P56" s="10">
        <v>0</v>
      </c>
      <c r="Q56" s="10">
        <v>0</v>
      </c>
      <c r="R56" s="10">
        <v>0</v>
      </c>
      <c r="S56" s="10">
        <v>25</v>
      </c>
      <c r="T56" s="10">
        <v>45</v>
      </c>
      <c r="U56" s="10">
        <v>0</v>
      </c>
    </row>
    <row r="57" spans="1:21" x14ac:dyDescent="0.2">
      <c r="A57" s="8">
        <v>36578</v>
      </c>
      <c r="B57" s="8">
        <v>36578</v>
      </c>
      <c r="C57" s="8">
        <v>36578</v>
      </c>
      <c r="D57" s="9" t="s">
        <v>5</v>
      </c>
      <c r="E57" s="10">
        <v>-438</v>
      </c>
      <c r="F57" s="10">
        <v>62</v>
      </c>
      <c r="G57" s="10">
        <v>-51</v>
      </c>
      <c r="H57" s="10">
        <f t="shared" si="6"/>
        <v>11</v>
      </c>
      <c r="I57" s="10">
        <v>-427</v>
      </c>
      <c r="J57" s="10">
        <v>4546</v>
      </c>
      <c r="K57" s="10">
        <v>4104</v>
      </c>
      <c r="L57" s="10">
        <v>187</v>
      </c>
      <c r="M57" s="10">
        <v>0</v>
      </c>
      <c r="N57" s="10">
        <v>0</v>
      </c>
      <c r="O57" s="10">
        <f t="shared" si="7"/>
        <v>0</v>
      </c>
      <c r="P57" s="10">
        <v>0</v>
      </c>
      <c r="Q57" s="10">
        <v>0</v>
      </c>
      <c r="R57" s="10">
        <v>0</v>
      </c>
      <c r="S57" s="10">
        <v>0</v>
      </c>
      <c r="T57" s="10">
        <v>67</v>
      </c>
      <c r="U57" s="10">
        <v>0</v>
      </c>
    </row>
    <row r="58" spans="1:21" x14ac:dyDescent="0.2">
      <c r="A58" s="8">
        <v>36579</v>
      </c>
      <c r="B58" s="8">
        <v>36579</v>
      </c>
      <c r="C58" s="8">
        <v>36579</v>
      </c>
      <c r="D58" s="9" t="s">
        <v>5</v>
      </c>
      <c r="E58" s="10">
        <v>-100</v>
      </c>
      <c r="F58" s="10">
        <v>53</v>
      </c>
      <c r="G58" s="10">
        <v>-108</v>
      </c>
      <c r="H58" s="10">
        <f t="shared" si="6"/>
        <v>-55</v>
      </c>
      <c r="I58" s="10">
        <v>-155</v>
      </c>
      <c r="J58" s="10">
        <v>4104</v>
      </c>
      <c r="K58" s="10">
        <v>4064</v>
      </c>
      <c r="L58" s="10">
        <v>212</v>
      </c>
      <c r="M58" s="10">
        <v>0</v>
      </c>
      <c r="N58" s="10">
        <v>0</v>
      </c>
      <c r="O58" s="10">
        <f t="shared" si="7"/>
        <v>0</v>
      </c>
      <c r="P58" s="10">
        <v>0</v>
      </c>
      <c r="Q58" s="10">
        <v>0</v>
      </c>
      <c r="R58" s="10">
        <v>0</v>
      </c>
      <c r="S58" s="10">
        <v>196</v>
      </c>
      <c r="T58" s="10">
        <v>442</v>
      </c>
      <c r="U58" s="10">
        <v>26</v>
      </c>
    </row>
    <row r="59" spans="1:21" x14ac:dyDescent="0.2">
      <c r="A59" s="8">
        <v>36580</v>
      </c>
      <c r="B59" s="8">
        <v>36580</v>
      </c>
      <c r="C59" s="8">
        <v>36580</v>
      </c>
      <c r="D59" s="9" t="s">
        <v>5</v>
      </c>
      <c r="E59" s="10">
        <v>-274</v>
      </c>
      <c r="F59" s="10">
        <v>-76</v>
      </c>
      <c r="G59" s="10">
        <v>15</v>
      </c>
      <c r="H59" s="10">
        <f t="shared" si="6"/>
        <v>-61</v>
      </c>
      <c r="I59" s="10">
        <v>-335</v>
      </c>
      <c r="J59" s="10">
        <v>4046</v>
      </c>
      <c r="K59" s="10">
        <v>4020</v>
      </c>
      <c r="L59" s="10">
        <v>190</v>
      </c>
      <c r="M59" s="10">
        <v>0</v>
      </c>
      <c r="N59" s="10">
        <v>0</v>
      </c>
      <c r="O59" s="10">
        <f t="shared" si="7"/>
        <v>0</v>
      </c>
      <c r="P59" s="10">
        <v>0</v>
      </c>
      <c r="Q59" s="10">
        <v>0</v>
      </c>
      <c r="R59" s="10">
        <v>0</v>
      </c>
      <c r="S59" s="10">
        <v>119</v>
      </c>
      <c r="T59" s="10">
        <v>543</v>
      </c>
      <c r="U59" s="10">
        <v>32</v>
      </c>
    </row>
    <row r="60" spans="1:21" x14ac:dyDescent="0.2">
      <c r="A60" s="8">
        <v>36581</v>
      </c>
      <c r="B60" s="8">
        <v>36581</v>
      </c>
      <c r="C60" s="8">
        <v>36581</v>
      </c>
      <c r="D60" s="9" t="s">
        <v>5</v>
      </c>
      <c r="E60" s="10">
        <v>158</v>
      </c>
      <c r="F60" s="10">
        <v>15</v>
      </c>
      <c r="G60" s="10">
        <v>114</v>
      </c>
      <c r="H60" s="10">
        <f t="shared" si="6"/>
        <v>129</v>
      </c>
      <c r="I60" s="10">
        <v>287</v>
      </c>
      <c r="J60" s="10">
        <v>4020</v>
      </c>
      <c r="K60" s="10">
        <v>4218</v>
      </c>
      <c r="L60" s="10">
        <v>190</v>
      </c>
      <c r="M60" s="10">
        <v>0</v>
      </c>
      <c r="N60" s="10">
        <v>0</v>
      </c>
      <c r="O60" s="10">
        <f t="shared" si="7"/>
        <v>0</v>
      </c>
      <c r="P60" s="10">
        <v>0</v>
      </c>
      <c r="Q60" s="10">
        <v>0</v>
      </c>
      <c r="R60" s="10">
        <v>0</v>
      </c>
      <c r="S60" s="10">
        <v>0</v>
      </c>
      <c r="T60" s="10">
        <v>259</v>
      </c>
      <c r="U60" s="10">
        <v>32</v>
      </c>
    </row>
    <row r="61" spans="1:21" x14ac:dyDescent="0.2">
      <c r="A61" s="8">
        <v>36582</v>
      </c>
      <c r="B61" s="8">
        <v>36582</v>
      </c>
      <c r="C61" s="8">
        <v>36582</v>
      </c>
      <c r="D61" s="9" t="s">
        <v>5</v>
      </c>
      <c r="E61" s="10">
        <v>-2</v>
      </c>
      <c r="F61" s="10">
        <v>178</v>
      </c>
      <c r="G61" s="10">
        <v>99</v>
      </c>
      <c r="H61" s="10">
        <f t="shared" si="6"/>
        <v>277</v>
      </c>
      <c r="I61" s="10">
        <v>275</v>
      </c>
      <c r="J61" s="10">
        <v>4218</v>
      </c>
      <c r="K61" s="10">
        <v>4435</v>
      </c>
      <c r="L61" s="10">
        <v>190</v>
      </c>
      <c r="M61" s="10">
        <v>0</v>
      </c>
      <c r="N61" s="10">
        <v>0</v>
      </c>
      <c r="O61" s="10">
        <f t="shared" si="7"/>
        <v>0</v>
      </c>
      <c r="P61" s="10">
        <v>0</v>
      </c>
      <c r="Q61" s="10">
        <v>0</v>
      </c>
      <c r="R61" s="10">
        <v>0</v>
      </c>
      <c r="S61" s="10">
        <v>0</v>
      </c>
      <c r="T61" s="10">
        <v>16</v>
      </c>
      <c r="U61" s="10">
        <v>2</v>
      </c>
    </row>
    <row r="62" spans="1:21" x14ac:dyDescent="0.2">
      <c r="A62" s="8">
        <v>36583</v>
      </c>
      <c r="B62" s="8">
        <v>36583</v>
      </c>
      <c r="C62" s="8">
        <v>36583</v>
      </c>
      <c r="D62" s="9" t="s">
        <v>5</v>
      </c>
      <c r="E62" s="10">
        <v>-37</v>
      </c>
      <c r="F62" s="10">
        <v>179</v>
      </c>
      <c r="G62" s="10">
        <v>98</v>
      </c>
      <c r="H62" s="10">
        <f t="shared" si="6"/>
        <v>277</v>
      </c>
      <c r="I62" s="10">
        <v>240</v>
      </c>
      <c r="J62" s="10">
        <v>4435</v>
      </c>
      <c r="K62" s="10">
        <v>4506</v>
      </c>
      <c r="L62" s="10">
        <v>190</v>
      </c>
      <c r="M62" s="10">
        <v>0</v>
      </c>
      <c r="N62" s="10">
        <v>0</v>
      </c>
      <c r="O62" s="10">
        <f t="shared" si="7"/>
        <v>0</v>
      </c>
      <c r="P62" s="10">
        <v>0</v>
      </c>
      <c r="Q62" s="10">
        <v>0</v>
      </c>
      <c r="R62" s="10">
        <v>0</v>
      </c>
      <c r="S62" s="10">
        <v>0</v>
      </c>
      <c r="T62" s="10">
        <v>89</v>
      </c>
      <c r="U62" s="10">
        <v>0</v>
      </c>
    </row>
    <row r="63" spans="1:21" x14ac:dyDescent="0.2">
      <c r="A63" s="8">
        <v>36584</v>
      </c>
      <c r="B63" s="8">
        <v>36584</v>
      </c>
      <c r="C63" s="8">
        <v>36584</v>
      </c>
      <c r="D63" s="9" t="s">
        <v>5</v>
      </c>
      <c r="E63" s="10">
        <v>-85</v>
      </c>
      <c r="F63" s="10">
        <v>-84</v>
      </c>
      <c r="G63" s="10">
        <v>-103</v>
      </c>
      <c r="H63" s="10">
        <f t="shared" si="6"/>
        <v>-187</v>
      </c>
      <c r="I63" s="10">
        <v>-272</v>
      </c>
      <c r="J63" s="10">
        <v>4506</v>
      </c>
      <c r="K63" s="10">
        <v>4240</v>
      </c>
      <c r="L63" s="10">
        <v>194</v>
      </c>
      <c r="M63" s="10">
        <v>0</v>
      </c>
      <c r="N63" s="10">
        <v>0</v>
      </c>
      <c r="O63" s="10">
        <f t="shared" si="7"/>
        <v>0</v>
      </c>
      <c r="P63" s="10">
        <v>0</v>
      </c>
      <c r="Q63" s="10">
        <v>0</v>
      </c>
      <c r="R63" s="10">
        <v>0</v>
      </c>
      <c r="S63" s="10">
        <v>0</v>
      </c>
      <c r="T63" s="10">
        <v>150</v>
      </c>
      <c r="U63" s="10">
        <v>25</v>
      </c>
    </row>
    <row r="64" spans="1:21" x14ac:dyDescent="0.2">
      <c r="A64" s="8">
        <v>36585</v>
      </c>
      <c r="B64" s="8">
        <v>36585</v>
      </c>
      <c r="C64" s="8">
        <v>36585</v>
      </c>
      <c r="D64" s="9" t="s">
        <v>5</v>
      </c>
      <c r="E64" s="10">
        <v>-26</v>
      </c>
      <c r="F64" s="10">
        <v>70</v>
      </c>
      <c r="G64" s="10">
        <v>-18</v>
      </c>
      <c r="H64" s="10">
        <f t="shared" si="6"/>
        <v>52</v>
      </c>
      <c r="I64" s="10">
        <v>26</v>
      </c>
      <c r="J64" s="10">
        <v>4240</v>
      </c>
      <c r="K64" s="10">
        <v>4163</v>
      </c>
      <c r="L64" s="10">
        <v>258</v>
      </c>
      <c r="M64" s="10">
        <v>0</v>
      </c>
      <c r="N64" s="10">
        <v>0</v>
      </c>
      <c r="O64" s="10">
        <f t="shared" si="7"/>
        <v>0</v>
      </c>
      <c r="P64" s="10">
        <v>0</v>
      </c>
      <c r="Q64" s="10">
        <v>0</v>
      </c>
      <c r="R64" s="10">
        <v>0</v>
      </c>
      <c r="S64" s="10">
        <v>163</v>
      </c>
      <c r="T64" s="10">
        <v>164</v>
      </c>
      <c r="U64" s="10">
        <v>31</v>
      </c>
    </row>
    <row r="65" spans="1:21" x14ac:dyDescent="0.2">
      <c r="A65" s="8">
        <v>36586</v>
      </c>
      <c r="B65" s="8">
        <v>36586</v>
      </c>
      <c r="C65" s="8">
        <v>36586</v>
      </c>
      <c r="D65" s="9" t="s">
        <v>5</v>
      </c>
      <c r="E65" s="10">
        <v>31</v>
      </c>
      <c r="F65" s="10">
        <v>-13</v>
      </c>
      <c r="G65" s="10">
        <v>-73</v>
      </c>
      <c r="H65" s="10">
        <f t="shared" si="6"/>
        <v>-86</v>
      </c>
      <c r="I65" s="10">
        <v>-55</v>
      </c>
      <c r="J65" s="10">
        <v>4163</v>
      </c>
      <c r="K65" s="10">
        <v>4063</v>
      </c>
      <c r="L65" s="10">
        <v>99</v>
      </c>
      <c r="M65" s="10">
        <v>0</v>
      </c>
      <c r="N65" s="10">
        <v>0</v>
      </c>
      <c r="O65" s="10">
        <f t="shared" si="7"/>
        <v>0</v>
      </c>
      <c r="P65" s="10">
        <v>0</v>
      </c>
      <c r="Q65" s="10">
        <v>0</v>
      </c>
      <c r="R65" s="10">
        <v>0</v>
      </c>
      <c r="S65" s="10">
        <v>85</v>
      </c>
      <c r="T65" s="10">
        <v>13</v>
      </c>
      <c r="U65" s="10">
        <v>28</v>
      </c>
    </row>
    <row r="66" spans="1:21" x14ac:dyDescent="0.2">
      <c r="A66" s="8">
        <v>36587</v>
      </c>
      <c r="B66" s="8">
        <v>36587</v>
      </c>
      <c r="C66" s="8">
        <v>36587</v>
      </c>
      <c r="D66" s="9" t="s">
        <v>5</v>
      </c>
      <c r="E66" s="10">
        <v>-120</v>
      </c>
      <c r="F66" s="10">
        <v>-69</v>
      </c>
      <c r="G66" s="10">
        <v>21</v>
      </c>
      <c r="H66" s="10">
        <f t="shared" si="6"/>
        <v>-48</v>
      </c>
      <c r="I66" s="10">
        <v>-168</v>
      </c>
      <c r="J66" s="10">
        <v>4063</v>
      </c>
      <c r="K66" s="10">
        <v>3963</v>
      </c>
      <c r="L66" s="10">
        <v>191</v>
      </c>
      <c r="M66" s="10">
        <v>0</v>
      </c>
      <c r="N66" s="10">
        <v>0</v>
      </c>
      <c r="O66" s="10">
        <f t="shared" si="7"/>
        <v>0</v>
      </c>
      <c r="P66" s="10">
        <v>0</v>
      </c>
      <c r="Q66" s="10">
        <v>0</v>
      </c>
      <c r="R66" s="10">
        <v>0</v>
      </c>
      <c r="S66" s="10">
        <v>175</v>
      </c>
      <c r="T66" s="10">
        <v>153</v>
      </c>
      <c r="U66" s="10">
        <v>11</v>
      </c>
    </row>
    <row r="67" spans="1:21" x14ac:dyDescent="0.2">
      <c r="A67" s="8">
        <v>36588</v>
      </c>
      <c r="B67" s="8">
        <v>36588</v>
      </c>
      <c r="C67" s="8">
        <v>36588</v>
      </c>
      <c r="D67" s="9" t="s">
        <v>5</v>
      </c>
      <c r="E67" s="10">
        <v>29</v>
      </c>
      <c r="F67" s="10">
        <v>-113</v>
      </c>
      <c r="G67" s="10">
        <v>52</v>
      </c>
      <c r="H67" s="10">
        <f t="shared" si="6"/>
        <v>-61</v>
      </c>
      <c r="I67" s="10">
        <v>-32</v>
      </c>
      <c r="J67" s="10">
        <v>3963</v>
      </c>
      <c r="K67" s="10">
        <v>3956</v>
      </c>
      <c r="L67" s="10">
        <v>190</v>
      </c>
      <c r="M67" s="10">
        <v>0</v>
      </c>
      <c r="N67" s="10">
        <v>0</v>
      </c>
      <c r="O67" s="10">
        <f t="shared" si="7"/>
        <v>0</v>
      </c>
      <c r="P67" s="10">
        <v>0</v>
      </c>
      <c r="Q67" s="10">
        <v>0</v>
      </c>
      <c r="R67" s="10">
        <v>0</v>
      </c>
      <c r="S67" s="10">
        <v>60</v>
      </c>
      <c r="T67" s="10">
        <v>22</v>
      </c>
      <c r="U67" s="10">
        <v>0</v>
      </c>
    </row>
    <row r="68" spans="1:21" x14ac:dyDescent="0.2">
      <c r="A68" s="8">
        <v>36589</v>
      </c>
      <c r="B68" s="8">
        <v>36589</v>
      </c>
      <c r="C68" s="8">
        <v>36589</v>
      </c>
      <c r="D68" s="9" t="s">
        <v>5</v>
      </c>
      <c r="E68" s="10">
        <v>66</v>
      </c>
      <c r="F68" s="10">
        <v>68</v>
      </c>
      <c r="G68" s="10">
        <v>87</v>
      </c>
      <c r="H68" s="10">
        <f t="shared" si="6"/>
        <v>155</v>
      </c>
      <c r="I68" s="10">
        <v>221</v>
      </c>
      <c r="J68" s="10">
        <v>3956</v>
      </c>
      <c r="K68" s="10">
        <v>4198</v>
      </c>
      <c r="L68" s="10">
        <v>162</v>
      </c>
      <c r="M68" s="10">
        <v>0</v>
      </c>
      <c r="N68" s="10">
        <v>0</v>
      </c>
      <c r="O68" s="10">
        <f t="shared" si="7"/>
        <v>0</v>
      </c>
      <c r="P68" s="10">
        <v>0</v>
      </c>
      <c r="Q68" s="10">
        <v>56</v>
      </c>
      <c r="R68" s="10">
        <v>0</v>
      </c>
      <c r="S68" s="10">
        <v>5</v>
      </c>
      <c r="T68" s="10">
        <v>0</v>
      </c>
      <c r="U68" s="10">
        <v>0</v>
      </c>
    </row>
    <row r="69" spans="1:21" x14ac:dyDescent="0.2">
      <c r="A69" s="8">
        <v>36590</v>
      </c>
      <c r="B69" s="8">
        <v>36590</v>
      </c>
      <c r="C69" s="8">
        <v>36590</v>
      </c>
      <c r="D69" s="9" t="s">
        <v>5</v>
      </c>
      <c r="E69" s="10">
        <v>-195</v>
      </c>
      <c r="F69" s="10">
        <v>94</v>
      </c>
      <c r="G69" s="10">
        <v>85</v>
      </c>
      <c r="H69" s="10">
        <f t="shared" si="6"/>
        <v>179</v>
      </c>
      <c r="I69" s="10">
        <v>-16</v>
      </c>
      <c r="J69" s="10">
        <v>4198</v>
      </c>
      <c r="K69" s="10">
        <v>4243</v>
      </c>
      <c r="L69" s="10">
        <v>161</v>
      </c>
      <c r="M69" s="10">
        <v>0</v>
      </c>
      <c r="N69" s="10">
        <v>0</v>
      </c>
      <c r="O69" s="10">
        <f t="shared" si="7"/>
        <v>0</v>
      </c>
      <c r="P69" s="10">
        <v>0</v>
      </c>
      <c r="Q69" s="10">
        <v>2</v>
      </c>
      <c r="R69" s="10">
        <v>0</v>
      </c>
      <c r="S69" s="10">
        <v>172</v>
      </c>
      <c r="T69" s="10">
        <v>55</v>
      </c>
      <c r="U69" s="10">
        <v>0</v>
      </c>
    </row>
    <row r="70" spans="1:21" x14ac:dyDescent="0.2">
      <c r="A70" s="8">
        <v>36591</v>
      </c>
      <c r="B70" s="8">
        <v>36591</v>
      </c>
      <c r="C70" s="8">
        <v>36591</v>
      </c>
      <c r="D70" s="9" t="s">
        <v>5</v>
      </c>
      <c r="E70" s="10">
        <v>108</v>
      </c>
      <c r="F70" s="10">
        <v>-28</v>
      </c>
      <c r="G70" s="10">
        <v>-53</v>
      </c>
      <c r="H70" s="10">
        <f t="shared" ref="H70:H85" si="8">G70+F70</f>
        <v>-81</v>
      </c>
      <c r="I70" s="10">
        <v>27</v>
      </c>
      <c r="J70" s="10">
        <v>4243</v>
      </c>
      <c r="K70" s="10">
        <v>4238</v>
      </c>
      <c r="L70" s="10">
        <v>152</v>
      </c>
      <c r="M70" s="10">
        <v>0</v>
      </c>
      <c r="N70" s="10">
        <v>0</v>
      </c>
      <c r="O70" s="10">
        <f t="shared" ref="O70:O85" si="9">N70+M70</f>
        <v>0</v>
      </c>
      <c r="P70" s="10">
        <v>0</v>
      </c>
      <c r="Q70" s="10">
        <v>0</v>
      </c>
      <c r="R70" s="10">
        <v>0</v>
      </c>
      <c r="S70" s="10">
        <v>177</v>
      </c>
      <c r="T70" s="10">
        <v>67</v>
      </c>
      <c r="U70" s="10">
        <v>23</v>
      </c>
    </row>
    <row r="71" spans="1:21" x14ac:dyDescent="0.2">
      <c r="A71" s="8">
        <v>36592</v>
      </c>
      <c r="B71" s="8">
        <v>36592</v>
      </c>
      <c r="C71" s="8">
        <v>36592</v>
      </c>
      <c r="D71" s="9" t="s">
        <v>5</v>
      </c>
      <c r="E71" s="10">
        <v>-286</v>
      </c>
      <c r="F71" s="10">
        <v>-37</v>
      </c>
      <c r="G71" s="10">
        <v>79</v>
      </c>
      <c r="H71" s="10">
        <f t="shared" si="8"/>
        <v>42</v>
      </c>
      <c r="I71" s="10">
        <v>-244</v>
      </c>
      <c r="J71" s="10">
        <v>4238</v>
      </c>
      <c r="K71" s="10">
        <v>4071</v>
      </c>
      <c r="L71" s="10">
        <v>110</v>
      </c>
      <c r="M71" s="10">
        <v>0</v>
      </c>
      <c r="N71" s="10">
        <v>0</v>
      </c>
      <c r="O71" s="10">
        <f t="shared" si="9"/>
        <v>0</v>
      </c>
      <c r="P71" s="10">
        <v>0</v>
      </c>
      <c r="Q71" s="10">
        <v>0</v>
      </c>
      <c r="R71" s="10">
        <v>0</v>
      </c>
      <c r="S71" s="10">
        <v>0</v>
      </c>
      <c r="T71" s="10">
        <v>291</v>
      </c>
      <c r="U71" s="10">
        <v>26</v>
      </c>
    </row>
    <row r="72" spans="1:21" x14ac:dyDescent="0.2">
      <c r="A72" s="8">
        <v>36593</v>
      </c>
      <c r="B72" s="8">
        <v>36593</v>
      </c>
      <c r="C72" s="8">
        <v>36593</v>
      </c>
      <c r="D72" s="9" t="s">
        <v>5</v>
      </c>
      <c r="E72" s="10">
        <v>-8</v>
      </c>
      <c r="F72" s="10">
        <v>-41</v>
      </c>
      <c r="G72" s="10">
        <v>47</v>
      </c>
      <c r="H72" s="10">
        <f t="shared" si="8"/>
        <v>6</v>
      </c>
      <c r="I72" s="10">
        <v>-2</v>
      </c>
      <c r="J72" s="10">
        <v>4071</v>
      </c>
      <c r="K72" s="10">
        <v>4123</v>
      </c>
      <c r="L72" s="10">
        <v>112</v>
      </c>
      <c r="M72" s="10">
        <v>0</v>
      </c>
      <c r="N72" s="10">
        <v>0</v>
      </c>
      <c r="O72" s="10">
        <f t="shared" si="9"/>
        <v>0</v>
      </c>
      <c r="P72" s="10">
        <v>0</v>
      </c>
      <c r="Q72" s="10">
        <v>0</v>
      </c>
      <c r="R72" s="10">
        <v>0</v>
      </c>
      <c r="S72" s="10">
        <v>0</v>
      </c>
      <c r="T72" s="10">
        <v>593</v>
      </c>
      <c r="U72" s="10">
        <v>26</v>
      </c>
    </row>
    <row r="73" spans="1:21" x14ac:dyDescent="0.2">
      <c r="A73" s="8">
        <v>36594</v>
      </c>
      <c r="B73" s="8">
        <v>36594</v>
      </c>
      <c r="C73" s="8">
        <v>36594</v>
      </c>
      <c r="D73" s="9" t="s">
        <v>5</v>
      </c>
      <c r="E73" s="10">
        <v>24</v>
      </c>
      <c r="F73" s="10">
        <v>-10</v>
      </c>
      <c r="G73" s="10">
        <v>-144</v>
      </c>
      <c r="H73" s="10">
        <f t="shared" si="8"/>
        <v>-154</v>
      </c>
      <c r="I73" s="10">
        <v>-130</v>
      </c>
      <c r="J73" s="10">
        <v>4123</v>
      </c>
      <c r="K73" s="10">
        <v>4017</v>
      </c>
      <c r="L73" s="10">
        <v>99</v>
      </c>
      <c r="M73" s="10">
        <v>0</v>
      </c>
      <c r="N73" s="10">
        <v>0</v>
      </c>
      <c r="O73" s="10">
        <f t="shared" si="9"/>
        <v>0</v>
      </c>
      <c r="P73" s="10">
        <v>0</v>
      </c>
      <c r="Q73" s="10">
        <v>0</v>
      </c>
      <c r="R73" s="10">
        <v>0</v>
      </c>
      <c r="S73" s="10">
        <v>0</v>
      </c>
      <c r="T73" s="10">
        <v>154</v>
      </c>
      <c r="U73" s="10">
        <v>28</v>
      </c>
    </row>
    <row r="74" spans="1:21" x14ac:dyDescent="0.2">
      <c r="A74" s="8">
        <v>36595</v>
      </c>
      <c r="B74" s="8">
        <v>36595</v>
      </c>
      <c r="C74" s="8">
        <v>36595</v>
      </c>
      <c r="D74" s="9" t="s">
        <v>5</v>
      </c>
      <c r="E74" s="10">
        <v>75</v>
      </c>
      <c r="F74" s="10">
        <v>12</v>
      </c>
      <c r="G74" s="10">
        <v>65</v>
      </c>
      <c r="H74" s="10">
        <f t="shared" si="8"/>
        <v>77</v>
      </c>
      <c r="I74" s="10">
        <v>152</v>
      </c>
      <c r="J74" s="10">
        <v>4017</v>
      </c>
      <c r="K74" s="10">
        <v>4167</v>
      </c>
      <c r="L74" s="10">
        <v>99</v>
      </c>
      <c r="M74" s="10">
        <v>0</v>
      </c>
      <c r="N74" s="10">
        <v>0</v>
      </c>
      <c r="O74" s="10">
        <f t="shared" si="9"/>
        <v>0</v>
      </c>
      <c r="P74" s="10">
        <v>0</v>
      </c>
      <c r="Q74" s="10">
        <v>143</v>
      </c>
      <c r="R74" s="10">
        <v>0</v>
      </c>
      <c r="S74" s="10">
        <v>0</v>
      </c>
      <c r="T74" s="10">
        <v>107</v>
      </c>
      <c r="U74" s="10">
        <v>2</v>
      </c>
    </row>
    <row r="75" spans="1:21" x14ac:dyDescent="0.2">
      <c r="A75" s="8">
        <v>36596</v>
      </c>
      <c r="B75" s="8">
        <v>36596</v>
      </c>
      <c r="C75" s="8">
        <v>36596</v>
      </c>
      <c r="D75" s="9" t="s">
        <v>5</v>
      </c>
      <c r="E75" s="10">
        <v>81</v>
      </c>
      <c r="F75" s="10">
        <v>173</v>
      </c>
      <c r="G75" s="10">
        <v>167</v>
      </c>
      <c r="H75" s="10">
        <f t="shared" si="8"/>
        <v>340</v>
      </c>
      <c r="I75" s="10">
        <v>421</v>
      </c>
      <c r="J75" s="10">
        <v>4184</v>
      </c>
      <c r="K75" s="10">
        <v>4507</v>
      </c>
      <c r="L75" s="10">
        <v>126</v>
      </c>
      <c r="M75" s="10">
        <v>0</v>
      </c>
      <c r="N75" s="10">
        <v>0</v>
      </c>
      <c r="O75" s="10">
        <f t="shared" si="9"/>
        <v>0</v>
      </c>
      <c r="P75" s="10">
        <v>0</v>
      </c>
      <c r="Q75" s="10">
        <v>150</v>
      </c>
      <c r="R75" s="10">
        <v>0</v>
      </c>
      <c r="S75" s="10">
        <v>0</v>
      </c>
      <c r="T75" s="10">
        <v>0</v>
      </c>
      <c r="U75" s="10">
        <v>0</v>
      </c>
    </row>
    <row r="76" spans="1:21" x14ac:dyDescent="0.2">
      <c r="A76" s="8">
        <v>36597</v>
      </c>
      <c r="B76" s="12">
        <v>36597</v>
      </c>
      <c r="C76" s="12">
        <v>36597</v>
      </c>
      <c r="D76" s="13" t="s">
        <v>109</v>
      </c>
      <c r="E76" s="14">
        <v>45</v>
      </c>
      <c r="F76" s="14">
        <v>21</v>
      </c>
      <c r="G76" s="14">
        <v>1</v>
      </c>
      <c r="H76" s="10">
        <f t="shared" si="8"/>
        <v>22</v>
      </c>
      <c r="I76" s="14">
        <v>67</v>
      </c>
      <c r="J76" s="14">
        <v>4507</v>
      </c>
      <c r="K76" s="14">
        <v>4550</v>
      </c>
      <c r="L76" s="14">
        <v>117</v>
      </c>
      <c r="M76" s="14">
        <v>0</v>
      </c>
      <c r="N76" s="14">
        <v>0</v>
      </c>
      <c r="O76" s="10">
        <f t="shared" si="9"/>
        <v>0</v>
      </c>
      <c r="P76" s="14">
        <v>0</v>
      </c>
      <c r="Q76" s="14">
        <v>138</v>
      </c>
      <c r="R76" s="14">
        <v>0</v>
      </c>
      <c r="S76" s="14">
        <v>0</v>
      </c>
      <c r="T76" s="14">
        <v>0</v>
      </c>
      <c r="U76" s="14">
        <v>0</v>
      </c>
    </row>
    <row r="77" spans="1:21" x14ac:dyDescent="0.2">
      <c r="A77" s="8">
        <v>36598</v>
      </c>
      <c r="B77" s="8">
        <v>36598</v>
      </c>
      <c r="C77" s="8">
        <v>36598</v>
      </c>
      <c r="D77" s="9" t="s">
        <v>5</v>
      </c>
      <c r="E77" s="10">
        <v>63</v>
      </c>
      <c r="F77" s="10">
        <v>65</v>
      </c>
      <c r="G77" s="10">
        <v>29</v>
      </c>
      <c r="H77" s="10">
        <f t="shared" si="8"/>
        <v>94</v>
      </c>
      <c r="I77" s="10">
        <v>157</v>
      </c>
      <c r="J77" s="10">
        <v>4531</v>
      </c>
      <c r="K77" s="10">
        <v>4627</v>
      </c>
      <c r="L77" s="10">
        <v>126</v>
      </c>
      <c r="M77" s="10">
        <v>0</v>
      </c>
      <c r="N77" s="10">
        <v>0</v>
      </c>
      <c r="O77" s="10">
        <f t="shared" si="9"/>
        <v>0</v>
      </c>
      <c r="P77" s="10">
        <v>0</v>
      </c>
      <c r="Q77" s="10">
        <v>238</v>
      </c>
      <c r="R77" s="10">
        <v>0</v>
      </c>
      <c r="S77" s="10">
        <v>0</v>
      </c>
      <c r="T77" s="10">
        <v>0</v>
      </c>
      <c r="U77" s="10">
        <v>0</v>
      </c>
    </row>
    <row r="78" spans="1:21" x14ac:dyDescent="0.2">
      <c r="A78" s="8">
        <v>36599</v>
      </c>
      <c r="B78" s="8">
        <v>36599</v>
      </c>
      <c r="C78" s="8">
        <v>36599</v>
      </c>
      <c r="D78" s="9" t="s">
        <v>5</v>
      </c>
      <c r="E78" s="10">
        <v>146</v>
      </c>
      <c r="F78" s="10">
        <v>106</v>
      </c>
      <c r="G78" s="10">
        <v>-47</v>
      </c>
      <c r="H78" s="10">
        <f t="shared" si="8"/>
        <v>59</v>
      </c>
      <c r="I78" s="10">
        <v>205</v>
      </c>
      <c r="J78" s="10">
        <v>4627</v>
      </c>
      <c r="K78" s="10">
        <v>4595</v>
      </c>
      <c r="L78" s="10">
        <v>128</v>
      </c>
      <c r="M78" s="10">
        <v>0</v>
      </c>
      <c r="N78" s="10">
        <v>0</v>
      </c>
      <c r="O78" s="10">
        <f t="shared" si="9"/>
        <v>0</v>
      </c>
      <c r="P78" s="10">
        <v>92</v>
      </c>
      <c r="Q78" s="10">
        <v>247</v>
      </c>
      <c r="R78" s="10">
        <v>0</v>
      </c>
      <c r="S78" s="10">
        <v>0</v>
      </c>
      <c r="T78" s="10">
        <v>0</v>
      </c>
      <c r="U78" s="10">
        <v>0</v>
      </c>
    </row>
    <row r="79" spans="1:21" x14ac:dyDescent="0.2">
      <c r="A79" s="8">
        <v>36600</v>
      </c>
      <c r="B79" s="8">
        <v>36600</v>
      </c>
      <c r="C79" s="8">
        <v>36600</v>
      </c>
      <c r="D79" s="9" t="s">
        <v>5</v>
      </c>
      <c r="E79" s="10">
        <v>96</v>
      </c>
      <c r="F79" s="10">
        <v>-22</v>
      </c>
      <c r="G79" s="10">
        <v>-87</v>
      </c>
      <c r="H79" s="10">
        <f t="shared" si="8"/>
        <v>-109</v>
      </c>
      <c r="I79" s="10">
        <v>-13</v>
      </c>
      <c r="J79" s="10">
        <v>4595</v>
      </c>
      <c r="K79" s="10">
        <v>4486</v>
      </c>
      <c r="L79" s="10">
        <v>109</v>
      </c>
      <c r="M79" s="10">
        <v>0</v>
      </c>
      <c r="N79" s="10">
        <v>0</v>
      </c>
      <c r="O79" s="10">
        <f t="shared" si="9"/>
        <v>0</v>
      </c>
      <c r="P79" s="10">
        <v>119</v>
      </c>
      <c r="Q79" s="10">
        <v>135</v>
      </c>
      <c r="R79" s="10">
        <v>0</v>
      </c>
      <c r="S79" s="10">
        <v>0</v>
      </c>
      <c r="T79" s="10">
        <v>0</v>
      </c>
      <c r="U79" s="10">
        <v>0</v>
      </c>
    </row>
    <row r="80" spans="1:21" x14ac:dyDescent="0.2">
      <c r="A80" s="8">
        <v>36601</v>
      </c>
      <c r="B80" s="8">
        <v>36601</v>
      </c>
      <c r="C80" s="8">
        <v>36601</v>
      </c>
      <c r="D80" s="9" t="s">
        <v>5</v>
      </c>
      <c r="E80" s="10">
        <v>21</v>
      </c>
      <c r="F80" s="10">
        <v>-104</v>
      </c>
      <c r="G80" s="10">
        <v>-30</v>
      </c>
      <c r="H80" s="10">
        <f t="shared" si="8"/>
        <v>-134</v>
      </c>
      <c r="I80" s="10">
        <v>-113</v>
      </c>
      <c r="J80" s="10">
        <v>4486</v>
      </c>
      <c r="K80" s="10">
        <v>4337</v>
      </c>
      <c r="L80" s="10">
        <v>119</v>
      </c>
      <c r="M80" s="10">
        <v>0</v>
      </c>
      <c r="N80" s="10">
        <v>0</v>
      </c>
      <c r="O80" s="10">
        <f t="shared" si="9"/>
        <v>0</v>
      </c>
      <c r="P80" s="10">
        <v>109</v>
      </c>
      <c r="Q80" s="10">
        <v>157</v>
      </c>
      <c r="R80" s="10">
        <v>0</v>
      </c>
      <c r="S80" s="10">
        <v>0</v>
      </c>
      <c r="T80" s="10">
        <v>0</v>
      </c>
      <c r="U80" s="10">
        <v>0</v>
      </c>
    </row>
    <row r="81" spans="1:21" x14ac:dyDescent="0.2">
      <c r="A81" s="8">
        <v>36602</v>
      </c>
      <c r="B81" s="8">
        <v>36602</v>
      </c>
      <c r="C81" s="8">
        <v>36602</v>
      </c>
      <c r="D81" s="9" t="s">
        <v>5</v>
      </c>
      <c r="E81" s="10">
        <v>-62</v>
      </c>
      <c r="F81" s="10">
        <v>-101</v>
      </c>
      <c r="G81" s="10">
        <v>-60</v>
      </c>
      <c r="H81" s="10">
        <f t="shared" si="8"/>
        <v>-161</v>
      </c>
      <c r="I81" s="10">
        <v>-223</v>
      </c>
      <c r="J81" s="10">
        <v>4337</v>
      </c>
      <c r="K81" s="10">
        <v>4124</v>
      </c>
      <c r="L81" s="10">
        <v>99</v>
      </c>
      <c r="M81" s="10">
        <v>0</v>
      </c>
      <c r="N81" s="10">
        <v>0</v>
      </c>
      <c r="O81" s="10">
        <f t="shared" si="9"/>
        <v>0</v>
      </c>
      <c r="P81" s="10">
        <v>109</v>
      </c>
      <c r="Q81" s="10">
        <v>207</v>
      </c>
      <c r="R81" s="10">
        <v>0</v>
      </c>
      <c r="S81" s="10">
        <v>0</v>
      </c>
      <c r="T81" s="10">
        <v>0</v>
      </c>
      <c r="U81" s="10">
        <v>0</v>
      </c>
    </row>
    <row r="82" spans="1:21" x14ac:dyDescent="0.2">
      <c r="A82" s="8">
        <v>36603</v>
      </c>
      <c r="B82" s="8">
        <v>36603</v>
      </c>
      <c r="C82" s="8">
        <v>36603</v>
      </c>
      <c r="D82" s="9" t="s">
        <v>5</v>
      </c>
      <c r="E82" s="10">
        <v>84</v>
      </c>
      <c r="F82" s="10">
        <v>76</v>
      </c>
      <c r="G82" s="10">
        <v>-36</v>
      </c>
      <c r="H82" s="10">
        <f t="shared" si="8"/>
        <v>40</v>
      </c>
      <c r="I82" s="10">
        <v>124</v>
      </c>
      <c r="J82" s="10">
        <v>4124</v>
      </c>
      <c r="K82" s="10">
        <v>4187</v>
      </c>
      <c r="L82" s="10">
        <v>99</v>
      </c>
      <c r="M82" s="10">
        <v>0</v>
      </c>
      <c r="N82" s="10">
        <v>0</v>
      </c>
      <c r="O82" s="10">
        <f t="shared" si="9"/>
        <v>0</v>
      </c>
      <c r="P82" s="10">
        <v>108</v>
      </c>
      <c r="Q82" s="10">
        <v>198</v>
      </c>
      <c r="R82" s="10">
        <v>0</v>
      </c>
      <c r="S82" s="10">
        <v>0</v>
      </c>
      <c r="T82" s="10">
        <v>0</v>
      </c>
      <c r="U82" s="10">
        <v>0</v>
      </c>
    </row>
    <row r="83" spans="1:21" x14ac:dyDescent="0.2">
      <c r="A83" s="8">
        <v>36604</v>
      </c>
      <c r="B83" s="8">
        <v>36604</v>
      </c>
      <c r="C83" s="8">
        <v>36604</v>
      </c>
      <c r="D83" s="9" t="s">
        <v>5</v>
      </c>
      <c r="E83" s="10">
        <v>-98</v>
      </c>
      <c r="F83" s="10">
        <v>114</v>
      </c>
      <c r="G83" s="10">
        <v>-60</v>
      </c>
      <c r="H83" s="10">
        <f t="shared" si="8"/>
        <v>54</v>
      </c>
      <c r="I83" s="10">
        <v>-44</v>
      </c>
      <c r="J83" s="10">
        <v>4187</v>
      </c>
      <c r="K83" s="10">
        <v>4100</v>
      </c>
      <c r="L83" s="10">
        <v>99</v>
      </c>
      <c r="M83" s="10">
        <v>0</v>
      </c>
      <c r="N83" s="10">
        <v>0</v>
      </c>
      <c r="O83" s="10">
        <f t="shared" si="9"/>
        <v>0</v>
      </c>
      <c r="P83" s="10">
        <v>113</v>
      </c>
      <c r="Q83" s="10">
        <v>143</v>
      </c>
      <c r="R83" s="10">
        <v>0</v>
      </c>
      <c r="S83" s="10">
        <v>0</v>
      </c>
      <c r="T83" s="10">
        <v>0</v>
      </c>
      <c r="U83" s="10">
        <v>0</v>
      </c>
    </row>
    <row r="84" spans="1:21" x14ac:dyDescent="0.2">
      <c r="A84" s="8">
        <v>36605</v>
      </c>
      <c r="B84" s="8">
        <v>36605</v>
      </c>
      <c r="C84" s="8">
        <v>36605</v>
      </c>
      <c r="D84" s="9" t="s">
        <v>5</v>
      </c>
      <c r="E84" s="10">
        <v>-75</v>
      </c>
      <c r="F84" s="10">
        <v>-33</v>
      </c>
      <c r="G84" s="10">
        <v>-39</v>
      </c>
      <c r="H84" s="10">
        <f t="shared" si="8"/>
        <v>-72</v>
      </c>
      <c r="I84" s="10">
        <v>-147</v>
      </c>
      <c r="J84" s="10">
        <v>4100</v>
      </c>
      <c r="K84" s="10">
        <v>3920</v>
      </c>
      <c r="L84" s="10">
        <v>134</v>
      </c>
      <c r="M84" s="10">
        <v>0</v>
      </c>
      <c r="N84" s="10">
        <v>0</v>
      </c>
      <c r="O84" s="10">
        <f t="shared" si="9"/>
        <v>0</v>
      </c>
      <c r="P84" s="10">
        <v>80</v>
      </c>
      <c r="Q84" s="10">
        <v>31</v>
      </c>
      <c r="R84" s="10">
        <v>0</v>
      </c>
      <c r="S84" s="10">
        <v>0</v>
      </c>
      <c r="T84" s="10">
        <v>0</v>
      </c>
      <c r="U84" s="10">
        <v>0</v>
      </c>
    </row>
    <row r="85" spans="1:21" x14ac:dyDescent="0.2">
      <c r="A85" s="8">
        <v>36606</v>
      </c>
      <c r="B85" s="8">
        <v>36606</v>
      </c>
      <c r="C85" s="8">
        <v>36606</v>
      </c>
      <c r="D85" s="9" t="s">
        <v>5</v>
      </c>
      <c r="E85" s="10">
        <v>156</v>
      </c>
      <c r="F85" s="10">
        <v>21</v>
      </c>
      <c r="G85" s="10">
        <v>27</v>
      </c>
      <c r="H85" s="10">
        <f t="shared" si="8"/>
        <v>48</v>
      </c>
      <c r="I85" s="10">
        <v>204</v>
      </c>
      <c r="J85" s="10">
        <v>3920</v>
      </c>
      <c r="K85" s="10">
        <v>4088</v>
      </c>
      <c r="L85" s="10">
        <v>223</v>
      </c>
      <c r="M85" s="10">
        <v>0</v>
      </c>
      <c r="N85" s="10">
        <v>0</v>
      </c>
      <c r="O85" s="10">
        <f t="shared" si="9"/>
        <v>0</v>
      </c>
      <c r="P85" s="10">
        <v>5</v>
      </c>
      <c r="Q85" s="10">
        <v>13</v>
      </c>
      <c r="R85" s="10">
        <v>0</v>
      </c>
      <c r="S85" s="10">
        <v>0</v>
      </c>
      <c r="T85" s="10">
        <v>0</v>
      </c>
      <c r="U85" s="10">
        <v>0</v>
      </c>
    </row>
    <row r="86" spans="1:21" x14ac:dyDescent="0.2">
      <c r="A86" s="8">
        <v>36607</v>
      </c>
      <c r="B86" s="8">
        <v>36607</v>
      </c>
      <c r="C86" s="8">
        <v>36607</v>
      </c>
      <c r="D86" s="9" t="s">
        <v>5</v>
      </c>
      <c r="E86" s="10">
        <v>193</v>
      </c>
      <c r="F86" s="10">
        <v>-37</v>
      </c>
      <c r="G86" s="10">
        <v>-27</v>
      </c>
      <c r="H86" s="10">
        <f t="shared" ref="H86:H101" si="10">G86+F86</f>
        <v>-64</v>
      </c>
      <c r="I86" s="10">
        <v>129</v>
      </c>
      <c r="J86" s="10">
        <v>4083</v>
      </c>
      <c r="K86" s="10">
        <v>4161</v>
      </c>
      <c r="L86" s="10">
        <v>136</v>
      </c>
      <c r="M86" s="10">
        <v>0</v>
      </c>
      <c r="N86" s="10">
        <v>0</v>
      </c>
      <c r="O86" s="10">
        <f t="shared" ref="O86:O101" si="11">N86+M86</f>
        <v>0</v>
      </c>
      <c r="P86" s="10">
        <v>87</v>
      </c>
      <c r="Q86" s="10">
        <v>75</v>
      </c>
      <c r="R86" s="10">
        <v>0</v>
      </c>
      <c r="S86" s="10">
        <v>0</v>
      </c>
      <c r="T86" s="10">
        <v>0</v>
      </c>
      <c r="U86" s="10">
        <v>0</v>
      </c>
    </row>
    <row r="87" spans="1:21" x14ac:dyDescent="0.2">
      <c r="A87" s="8">
        <v>36608</v>
      </c>
      <c r="B87" s="8">
        <v>36608</v>
      </c>
      <c r="C87" s="8">
        <v>36608</v>
      </c>
      <c r="D87" s="9" t="s">
        <v>5</v>
      </c>
      <c r="E87" s="10">
        <v>67</v>
      </c>
      <c r="F87" s="10">
        <v>41</v>
      </c>
      <c r="G87" s="10">
        <v>9</v>
      </c>
      <c r="H87" s="10">
        <f t="shared" si="10"/>
        <v>50</v>
      </c>
      <c r="I87" s="10">
        <v>117</v>
      </c>
      <c r="J87" s="10">
        <v>4161</v>
      </c>
      <c r="K87" s="10">
        <v>4177</v>
      </c>
      <c r="L87" s="10">
        <v>156</v>
      </c>
      <c r="M87" s="10">
        <v>0</v>
      </c>
      <c r="N87" s="10">
        <v>0</v>
      </c>
      <c r="O87" s="10">
        <f t="shared" si="11"/>
        <v>0</v>
      </c>
      <c r="P87" s="10">
        <v>78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</row>
    <row r="88" spans="1:21" x14ac:dyDescent="0.2">
      <c r="A88" s="8">
        <v>36609</v>
      </c>
      <c r="B88" s="8">
        <v>36609</v>
      </c>
      <c r="C88" s="8">
        <v>36609</v>
      </c>
      <c r="D88" s="9" t="s">
        <v>5</v>
      </c>
      <c r="E88" s="10">
        <v>37</v>
      </c>
      <c r="F88" s="10">
        <v>13</v>
      </c>
      <c r="G88" s="10">
        <v>34</v>
      </c>
      <c r="H88" s="10">
        <f t="shared" si="10"/>
        <v>47</v>
      </c>
      <c r="I88" s="10">
        <v>84</v>
      </c>
      <c r="J88" s="10">
        <v>4177</v>
      </c>
      <c r="K88" s="10">
        <v>4148</v>
      </c>
      <c r="L88" s="10">
        <v>102</v>
      </c>
      <c r="M88" s="10">
        <v>0</v>
      </c>
      <c r="N88" s="10">
        <v>0</v>
      </c>
      <c r="O88" s="10">
        <f t="shared" si="11"/>
        <v>0</v>
      </c>
      <c r="P88" s="10">
        <v>60</v>
      </c>
      <c r="Q88" s="10">
        <v>26</v>
      </c>
      <c r="R88" s="10">
        <v>0</v>
      </c>
      <c r="S88" s="10">
        <v>0</v>
      </c>
      <c r="T88" s="10">
        <v>0</v>
      </c>
      <c r="U88" s="10">
        <v>0</v>
      </c>
    </row>
    <row r="89" spans="1:21" x14ac:dyDescent="0.2">
      <c r="A89" s="8">
        <v>36610</v>
      </c>
      <c r="B89" s="8">
        <v>36610</v>
      </c>
      <c r="C89" s="8">
        <v>36610</v>
      </c>
      <c r="D89" s="9" t="s">
        <v>5</v>
      </c>
      <c r="E89" s="10">
        <v>14</v>
      </c>
      <c r="F89" s="10">
        <v>124</v>
      </c>
      <c r="G89" s="10">
        <v>-16</v>
      </c>
      <c r="H89" s="10">
        <f t="shared" si="10"/>
        <v>108</v>
      </c>
      <c r="I89" s="10">
        <v>122</v>
      </c>
      <c r="J89" s="10">
        <v>4148</v>
      </c>
      <c r="K89" s="10">
        <v>4217</v>
      </c>
      <c r="L89" s="10">
        <v>99</v>
      </c>
      <c r="M89" s="10">
        <v>0</v>
      </c>
      <c r="N89" s="10">
        <v>0</v>
      </c>
      <c r="O89" s="10">
        <f t="shared" si="11"/>
        <v>0</v>
      </c>
      <c r="P89" s="10">
        <v>101</v>
      </c>
      <c r="Q89" s="10">
        <v>226</v>
      </c>
      <c r="R89" s="10">
        <v>0</v>
      </c>
      <c r="S89" s="10">
        <v>0</v>
      </c>
      <c r="T89" s="10">
        <v>0</v>
      </c>
      <c r="U89" s="10">
        <v>0</v>
      </c>
    </row>
    <row r="90" spans="1:21" x14ac:dyDescent="0.2">
      <c r="A90" s="8">
        <v>36611</v>
      </c>
      <c r="B90" s="8">
        <v>36611</v>
      </c>
      <c r="C90" s="8">
        <v>36611</v>
      </c>
      <c r="D90" s="9" t="s">
        <v>5</v>
      </c>
      <c r="E90" s="10">
        <v>-28</v>
      </c>
      <c r="F90" s="10">
        <v>197</v>
      </c>
      <c r="G90" s="10">
        <v>-65</v>
      </c>
      <c r="H90" s="10">
        <f t="shared" si="10"/>
        <v>132</v>
      </c>
      <c r="I90" s="10">
        <v>104</v>
      </c>
      <c r="J90" s="10">
        <v>4217</v>
      </c>
      <c r="K90" s="10">
        <v>4275</v>
      </c>
      <c r="L90" s="10">
        <v>99</v>
      </c>
      <c r="M90" s="10">
        <v>0</v>
      </c>
      <c r="N90" s="10">
        <v>0</v>
      </c>
      <c r="O90" s="10">
        <f t="shared" si="11"/>
        <v>0</v>
      </c>
      <c r="P90" s="10">
        <v>103</v>
      </c>
      <c r="Q90" s="10">
        <v>188</v>
      </c>
      <c r="R90" s="10">
        <v>0</v>
      </c>
      <c r="S90" s="10">
        <v>0</v>
      </c>
      <c r="T90" s="10">
        <v>0</v>
      </c>
      <c r="U90" s="10">
        <v>0</v>
      </c>
    </row>
    <row r="91" spans="1:21" x14ac:dyDescent="0.2">
      <c r="A91" s="8">
        <v>36612</v>
      </c>
      <c r="B91" s="8">
        <v>36612</v>
      </c>
      <c r="C91" s="8">
        <v>36612</v>
      </c>
      <c r="D91" s="9" t="s">
        <v>5</v>
      </c>
      <c r="E91" s="10">
        <v>-186</v>
      </c>
      <c r="F91" s="10">
        <v>63</v>
      </c>
      <c r="G91" s="10">
        <v>-185</v>
      </c>
      <c r="H91" s="10">
        <f t="shared" si="10"/>
        <v>-122</v>
      </c>
      <c r="I91" s="10">
        <v>-308</v>
      </c>
      <c r="J91" s="10">
        <v>4275</v>
      </c>
      <c r="K91" s="10">
        <v>4008</v>
      </c>
      <c r="L91" s="10">
        <v>99</v>
      </c>
      <c r="M91" s="10">
        <v>0</v>
      </c>
      <c r="N91" s="10">
        <v>0</v>
      </c>
      <c r="O91" s="10">
        <f t="shared" si="11"/>
        <v>0</v>
      </c>
      <c r="P91" s="10">
        <v>99</v>
      </c>
      <c r="Q91" s="10">
        <v>126</v>
      </c>
      <c r="R91" s="10">
        <v>1</v>
      </c>
      <c r="S91" s="10">
        <v>0</v>
      </c>
      <c r="T91" s="10">
        <v>0</v>
      </c>
      <c r="U91" s="10">
        <v>0</v>
      </c>
    </row>
    <row r="92" spans="1:21" x14ac:dyDescent="0.2">
      <c r="A92" s="8">
        <v>36613</v>
      </c>
      <c r="B92" s="8">
        <v>36613</v>
      </c>
      <c r="C92" s="8">
        <v>36613</v>
      </c>
      <c r="D92" s="9" t="s">
        <v>5</v>
      </c>
      <c r="E92" s="10">
        <v>-58</v>
      </c>
      <c r="F92" s="10">
        <v>88</v>
      </c>
      <c r="G92" s="10">
        <v>43</v>
      </c>
      <c r="H92" s="10">
        <f t="shared" si="10"/>
        <v>131</v>
      </c>
      <c r="I92" s="10">
        <v>73</v>
      </c>
      <c r="J92" s="10">
        <v>4008</v>
      </c>
      <c r="K92" s="10">
        <v>4029</v>
      </c>
      <c r="L92" s="10">
        <v>176</v>
      </c>
      <c r="M92" s="10">
        <v>0</v>
      </c>
      <c r="N92" s="10">
        <v>0</v>
      </c>
      <c r="O92" s="10">
        <f t="shared" si="11"/>
        <v>0</v>
      </c>
      <c r="P92" s="10">
        <v>61</v>
      </c>
      <c r="Q92" s="10">
        <v>4</v>
      </c>
      <c r="R92" s="10">
        <v>2</v>
      </c>
      <c r="S92" s="10">
        <v>0</v>
      </c>
      <c r="T92" s="10">
        <v>0</v>
      </c>
      <c r="U92" s="10">
        <v>0</v>
      </c>
    </row>
    <row r="93" spans="1:21" x14ac:dyDescent="0.2">
      <c r="A93" s="8">
        <v>36614</v>
      </c>
      <c r="B93" s="8">
        <v>36614</v>
      </c>
      <c r="C93" s="8">
        <v>36614</v>
      </c>
      <c r="D93" s="9" t="s">
        <v>5</v>
      </c>
      <c r="E93" s="10">
        <v>8</v>
      </c>
      <c r="F93" s="10">
        <v>39</v>
      </c>
      <c r="G93" s="10">
        <v>-7</v>
      </c>
      <c r="H93" s="10">
        <f t="shared" si="10"/>
        <v>32</v>
      </c>
      <c r="I93" s="10">
        <v>40</v>
      </c>
      <c r="J93" s="10">
        <v>4029</v>
      </c>
      <c r="K93" s="10">
        <v>4030</v>
      </c>
      <c r="L93" s="10">
        <v>135</v>
      </c>
      <c r="M93" s="10">
        <v>0</v>
      </c>
      <c r="N93" s="10">
        <v>0</v>
      </c>
      <c r="O93" s="10">
        <f t="shared" si="11"/>
        <v>0</v>
      </c>
      <c r="P93" s="10">
        <v>98</v>
      </c>
      <c r="Q93" s="10">
        <v>131</v>
      </c>
      <c r="R93" s="10">
        <v>0</v>
      </c>
      <c r="S93" s="10">
        <v>0</v>
      </c>
      <c r="T93" s="10">
        <v>0</v>
      </c>
      <c r="U93" s="10">
        <v>0</v>
      </c>
    </row>
    <row r="94" spans="1:21" x14ac:dyDescent="0.2">
      <c r="A94" s="8">
        <v>36615</v>
      </c>
      <c r="B94" s="8">
        <v>36615</v>
      </c>
      <c r="C94" s="8">
        <v>36615</v>
      </c>
      <c r="D94" s="9" t="s">
        <v>5</v>
      </c>
      <c r="E94" s="10">
        <v>12</v>
      </c>
      <c r="F94" s="10">
        <v>72</v>
      </c>
      <c r="G94" s="10">
        <v>-44</v>
      </c>
      <c r="H94" s="10">
        <f t="shared" si="10"/>
        <v>28</v>
      </c>
      <c r="I94" s="10">
        <v>40</v>
      </c>
      <c r="J94" s="10">
        <v>4030</v>
      </c>
      <c r="K94" s="10">
        <v>4037</v>
      </c>
      <c r="L94" s="10">
        <v>128</v>
      </c>
      <c r="M94" s="10">
        <v>0</v>
      </c>
      <c r="N94" s="10">
        <v>0</v>
      </c>
      <c r="O94" s="10">
        <f t="shared" si="11"/>
        <v>0</v>
      </c>
      <c r="P94" s="10">
        <v>95</v>
      </c>
      <c r="Q94" s="10">
        <v>207</v>
      </c>
      <c r="R94" s="10">
        <v>7</v>
      </c>
      <c r="S94" s="10">
        <v>0</v>
      </c>
      <c r="T94" s="10">
        <v>0</v>
      </c>
      <c r="U94" s="10">
        <v>0</v>
      </c>
    </row>
    <row r="95" spans="1:21" x14ac:dyDescent="0.2">
      <c r="A95" s="8">
        <v>36616</v>
      </c>
      <c r="B95" s="8">
        <v>36616</v>
      </c>
      <c r="C95" s="8">
        <v>36616</v>
      </c>
      <c r="D95" s="9" t="s">
        <v>5</v>
      </c>
      <c r="E95" s="10">
        <v>15</v>
      </c>
      <c r="F95" s="10">
        <v>126</v>
      </c>
      <c r="G95" s="10">
        <v>40</v>
      </c>
      <c r="H95" s="10">
        <f t="shared" si="10"/>
        <v>166</v>
      </c>
      <c r="I95" s="10">
        <v>181</v>
      </c>
      <c r="J95" s="10">
        <v>4037</v>
      </c>
      <c r="K95" s="10">
        <v>4183</v>
      </c>
      <c r="L95" s="10">
        <v>128</v>
      </c>
      <c r="M95" s="10">
        <v>0</v>
      </c>
      <c r="N95" s="10">
        <v>0</v>
      </c>
      <c r="O95" s="10">
        <f t="shared" si="11"/>
        <v>0</v>
      </c>
      <c r="P95" s="10">
        <v>95</v>
      </c>
      <c r="Q95" s="10">
        <v>234</v>
      </c>
      <c r="R95" s="10">
        <v>10</v>
      </c>
      <c r="S95" s="10">
        <v>0</v>
      </c>
      <c r="T95" s="10">
        <v>0</v>
      </c>
      <c r="U95" s="10">
        <v>0</v>
      </c>
    </row>
    <row r="96" spans="1:21" x14ac:dyDescent="0.2">
      <c r="A96" s="8">
        <v>36617</v>
      </c>
      <c r="B96" s="8">
        <v>36617</v>
      </c>
      <c r="C96" s="8">
        <v>36617</v>
      </c>
      <c r="D96" s="9" t="s">
        <v>5</v>
      </c>
      <c r="E96" s="10">
        <v>-6</v>
      </c>
      <c r="F96" s="10">
        <v>190</v>
      </c>
      <c r="G96" s="10">
        <v>21</v>
      </c>
      <c r="H96" s="10">
        <f t="shared" si="10"/>
        <v>211</v>
      </c>
      <c r="I96" s="10">
        <v>205</v>
      </c>
      <c r="J96" s="10">
        <v>4183</v>
      </c>
      <c r="K96" s="10">
        <v>4322</v>
      </c>
      <c r="L96" s="10">
        <v>77</v>
      </c>
      <c r="M96" s="10">
        <v>0</v>
      </c>
      <c r="N96" s="10">
        <v>0</v>
      </c>
      <c r="O96" s="10">
        <f t="shared" si="11"/>
        <v>0</v>
      </c>
      <c r="P96" s="10">
        <v>74</v>
      </c>
      <c r="Q96" s="10">
        <v>257</v>
      </c>
      <c r="R96" s="10">
        <v>12</v>
      </c>
      <c r="S96" s="10">
        <v>0</v>
      </c>
      <c r="T96" s="10">
        <v>0</v>
      </c>
      <c r="U96" s="10">
        <v>0</v>
      </c>
    </row>
    <row r="97" spans="1:21" x14ac:dyDescent="0.2">
      <c r="A97" s="8">
        <v>36618</v>
      </c>
      <c r="B97" s="8">
        <v>36618</v>
      </c>
      <c r="C97" s="8">
        <v>36618</v>
      </c>
      <c r="D97" s="9" t="s">
        <v>5</v>
      </c>
      <c r="E97" s="10">
        <v>25</v>
      </c>
      <c r="F97" s="10">
        <v>160</v>
      </c>
      <c r="G97" s="10">
        <v>66</v>
      </c>
      <c r="H97" s="10">
        <f t="shared" si="10"/>
        <v>226</v>
      </c>
      <c r="I97" s="10">
        <v>251</v>
      </c>
      <c r="J97" s="10">
        <v>4322</v>
      </c>
      <c r="K97" s="10">
        <v>4500</v>
      </c>
      <c r="L97" s="10">
        <v>77</v>
      </c>
      <c r="M97" s="10">
        <v>0</v>
      </c>
      <c r="N97" s="10">
        <v>0</v>
      </c>
      <c r="O97" s="10">
        <f t="shared" si="11"/>
        <v>0</v>
      </c>
      <c r="P97" s="10">
        <v>86</v>
      </c>
      <c r="Q97" s="10">
        <v>221</v>
      </c>
      <c r="R97" s="10">
        <v>14</v>
      </c>
      <c r="S97" s="10">
        <v>0</v>
      </c>
      <c r="T97" s="10">
        <v>0</v>
      </c>
      <c r="U97" s="10">
        <v>0</v>
      </c>
    </row>
    <row r="98" spans="1:21" x14ac:dyDescent="0.2">
      <c r="A98" s="8">
        <v>36619</v>
      </c>
      <c r="B98" s="8">
        <v>36619</v>
      </c>
      <c r="C98" s="8">
        <v>36619</v>
      </c>
      <c r="D98" s="9" t="s">
        <v>5</v>
      </c>
      <c r="E98" s="10">
        <v>55</v>
      </c>
      <c r="F98" s="10">
        <v>55</v>
      </c>
      <c r="G98" s="10">
        <v>-273</v>
      </c>
      <c r="H98" s="10">
        <f t="shared" si="10"/>
        <v>-218</v>
      </c>
      <c r="I98" s="10">
        <v>-163</v>
      </c>
      <c r="J98" s="10">
        <v>4500</v>
      </c>
      <c r="K98" s="10">
        <v>4399</v>
      </c>
      <c r="L98" s="10">
        <v>77</v>
      </c>
      <c r="M98" s="10">
        <v>0</v>
      </c>
      <c r="N98" s="10">
        <v>0</v>
      </c>
      <c r="O98" s="10">
        <f t="shared" si="11"/>
        <v>0</v>
      </c>
      <c r="P98" s="10">
        <v>70</v>
      </c>
      <c r="Q98" s="10">
        <v>114</v>
      </c>
      <c r="R98" s="10">
        <v>12</v>
      </c>
      <c r="S98" s="10">
        <v>0</v>
      </c>
      <c r="T98" s="10">
        <v>0</v>
      </c>
      <c r="U98" s="10">
        <v>0</v>
      </c>
    </row>
    <row r="99" spans="1:21" x14ac:dyDescent="0.2">
      <c r="A99" s="8">
        <v>36620</v>
      </c>
      <c r="B99" s="8">
        <v>36620</v>
      </c>
      <c r="C99" s="8">
        <v>36620</v>
      </c>
      <c r="D99" s="9" t="s">
        <v>5</v>
      </c>
      <c r="E99" s="10">
        <v>114</v>
      </c>
      <c r="F99" s="10">
        <v>50</v>
      </c>
      <c r="G99" s="10">
        <v>-31</v>
      </c>
      <c r="H99" s="10">
        <f t="shared" si="10"/>
        <v>19</v>
      </c>
      <c r="I99" s="10">
        <v>133</v>
      </c>
      <c r="J99" s="10">
        <v>4399</v>
      </c>
      <c r="K99" s="10">
        <v>4448</v>
      </c>
      <c r="L99" s="10">
        <v>130</v>
      </c>
      <c r="M99" s="10">
        <v>0</v>
      </c>
      <c r="N99" s="10">
        <v>0</v>
      </c>
      <c r="O99" s="10">
        <f t="shared" si="11"/>
        <v>0</v>
      </c>
      <c r="P99" s="10">
        <v>4</v>
      </c>
      <c r="Q99" s="10">
        <v>89</v>
      </c>
      <c r="R99" s="10">
        <v>11</v>
      </c>
      <c r="S99" s="10">
        <v>0</v>
      </c>
      <c r="T99" s="10">
        <v>0</v>
      </c>
      <c r="U99" s="10">
        <v>0</v>
      </c>
    </row>
    <row r="100" spans="1:21" x14ac:dyDescent="0.2">
      <c r="A100" s="8">
        <v>36621</v>
      </c>
      <c r="B100" s="8">
        <v>36621</v>
      </c>
      <c r="C100" s="8">
        <v>36621</v>
      </c>
      <c r="D100" s="9" t="s">
        <v>5</v>
      </c>
      <c r="E100" s="10">
        <v>34</v>
      </c>
      <c r="F100" s="10">
        <v>-10</v>
      </c>
      <c r="G100" s="10">
        <v>88</v>
      </c>
      <c r="H100" s="10">
        <f t="shared" si="10"/>
        <v>78</v>
      </c>
      <c r="I100" s="10">
        <v>112</v>
      </c>
      <c r="J100" s="10">
        <v>4448</v>
      </c>
      <c r="K100" s="10">
        <v>4468</v>
      </c>
      <c r="L100" s="10">
        <v>189</v>
      </c>
      <c r="M100" s="10">
        <v>0</v>
      </c>
      <c r="N100" s="10">
        <v>0</v>
      </c>
      <c r="O100" s="10">
        <f t="shared" si="11"/>
        <v>0</v>
      </c>
      <c r="P100" s="10">
        <v>0</v>
      </c>
      <c r="Q100" s="10">
        <v>110</v>
      </c>
      <c r="R100" s="10">
        <v>12</v>
      </c>
      <c r="S100" s="10">
        <v>0</v>
      </c>
      <c r="T100" s="10">
        <v>0</v>
      </c>
      <c r="U100" s="10">
        <v>0</v>
      </c>
    </row>
    <row r="101" spans="1:21" x14ac:dyDescent="0.2">
      <c r="A101" s="8">
        <v>36622</v>
      </c>
      <c r="B101" s="8">
        <v>36622</v>
      </c>
      <c r="C101" s="8">
        <v>36622</v>
      </c>
      <c r="D101" s="9" t="s">
        <v>5</v>
      </c>
      <c r="E101" s="10">
        <v>-34</v>
      </c>
      <c r="F101" s="10">
        <v>-10</v>
      </c>
      <c r="G101" s="10">
        <v>62</v>
      </c>
      <c r="H101" s="10">
        <f t="shared" si="10"/>
        <v>52</v>
      </c>
      <c r="I101" s="10">
        <v>18</v>
      </c>
      <c r="J101" s="10">
        <v>4468</v>
      </c>
      <c r="K101" s="10">
        <v>4440</v>
      </c>
      <c r="L101" s="10">
        <v>169</v>
      </c>
      <c r="M101" s="10">
        <v>0</v>
      </c>
      <c r="N101" s="10">
        <v>0</v>
      </c>
      <c r="O101" s="10">
        <f t="shared" si="11"/>
        <v>0</v>
      </c>
      <c r="P101" s="10">
        <v>0</v>
      </c>
      <c r="Q101" s="10">
        <v>120</v>
      </c>
      <c r="R101" s="10">
        <v>12</v>
      </c>
      <c r="S101" s="10">
        <v>0</v>
      </c>
      <c r="T101" s="10">
        <v>0</v>
      </c>
      <c r="U101" s="10">
        <v>0</v>
      </c>
    </row>
    <row r="102" spans="1:21" x14ac:dyDescent="0.2">
      <c r="A102" s="8">
        <v>36623</v>
      </c>
      <c r="B102" s="8">
        <v>36623</v>
      </c>
      <c r="C102" s="8">
        <v>36623</v>
      </c>
      <c r="D102" s="9" t="s">
        <v>5</v>
      </c>
      <c r="E102" s="10">
        <v>-21</v>
      </c>
      <c r="F102" s="10">
        <v>-44</v>
      </c>
      <c r="G102" s="10">
        <v>-51</v>
      </c>
      <c r="H102" s="10">
        <f t="shared" ref="H102:H117" si="12">G102+F102</f>
        <v>-95</v>
      </c>
      <c r="I102" s="10">
        <v>-116</v>
      </c>
      <c r="J102" s="10">
        <v>4440</v>
      </c>
      <c r="K102" s="10">
        <v>4311</v>
      </c>
      <c r="L102" s="10">
        <v>77</v>
      </c>
      <c r="M102" s="10">
        <v>0</v>
      </c>
      <c r="N102" s="10">
        <v>0</v>
      </c>
      <c r="O102" s="10">
        <f t="shared" ref="O102:O117" si="13">N102+M102</f>
        <v>0</v>
      </c>
      <c r="P102" s="10">
        <v>0</v>
      </c>
      <c r="Q102" s="10">
        <v>235</v>
      </c>
      <c r="R102" s="10">
        <v>12</v>
      </c>
      <c r="S102" s="10">
        <v>0</v>
      </c>
      <c r="T102" s="10">
        <v>0</v>
      </c>
      <c r="U102" s="10">
        <v>0</v>
      </c>
    </row>
    <row r="103" spans="1:21" x14ac:dyDescent="0.2">
      <c r="A103" s="8">
        <v>36624</v>
      </c>
      <c r="B103" s="8">
        <v>36624</v>
      </c>
      <c r="C103" s="8">
        <v>36624</v>
      </c>
      <c r="D103" s="9" t="s">
        <v>5</v>
      </c>
      <c r="E103" s="10">
        <v>-106</v>
      </c>
      <c r="F103" s="10">
        <v>160</v>
      </c>
      <c r="G103" s="10">
        <v>52</v>
      </c>
      <c r="H103" s="10">
        <f t="shared" si="12"/>
        <v>212</v>
      </c>
      <c r="I103" s="10">
        <v>106</v>
      </c>
      <c r="J103" s="10">
        <v>4311</v>
      </c>
      <c r="K103" s="10">
        <v>4308</v>
      </c>
      <c r="L103" s="10">
        <v>114</v>
      </c>
      <c r="M103" s="10">
        <v>0</v>
      </c>
      <c r="N103" s="10">
        <v>0</v>
      </c>
      <c r="O103" s="10">
        <f t="shared" si="13"/>
        <v>0</v>
      </c>
      <c r="P103" s="10">
        <v>68</v>
      </c>
      <c r="Q103" s="10">
        <v>186</v>
      </c>
      <c r="R103" s="10">
        <v>12</v>
      </c>
      <c r="S103" s="10">
        <v>0</v>
      </c>
      <c r="T103" s="10">
        <v>0</v>
      </c>
      <c r="U103" s="10">
        <v>0</v>
      </c>
    </row>
    <row r="104" spans="1:21" x14ac:dyDescent="0.2">
      <c r="A104" s="8">
        <v>36625</v>
      </c>
      <c r="B104" s="8">
        <v>36625</v>
      </c>
      <c r="C104" s="8">
        <v>36625</v>
      </c>
      <c r="D104" s="9" t="s">
        <v>5</v>
      </c>
      <c r="E104" s="10">
        <v>-57</v>
      </c>
      <c r="F104" s="10">
        <v>200</v>
      </c>
      <c r="G104" s="10">
        <v>55</v>
      </c>
      <c r="H104" s="10">
        <f t="shared" si="12"/>
        <v>255</v>
      </c>
      <c r="I104" s="10">
        <v>198</v>
      </c>
      <c r="J104" s="10">
        <v>4308</v>
      </c>
      <c r="K104" s="10">
        <v>4534</v>
      </c>
      <c r="L104" s="10">
        <v>167</v>
      </c>
      <c r="M104" s="10">
        <v>0</v>
      </c>
      <c r="N104" s="10">
        <v>0</v>
      </c>
      <c r="O104" s="10">
        <f t="shared" si="13"/>
        <v>0</v>
      </c>
      <c r="P104" s="10">
        <v>90</v>
      </c>
      <c r="Q104" s="10">
        <v>80</v>
      </c>
      <c r="R104" s="10">
        <v>13</v>
      </c>
      <c r="S104" s="10">
        <v>0</v>
      </c>
      <c r="T104" s="10">
        <v>0</v>
      </c>
      <c r="U104" s="10">
        <v>0</v>
      </c>
    </row>
    <row r="105" spans="1:21" x14ac:dyDescent="0.2">
      <c r="A105" s="8">
        <v>36626</v>
      </c>
      <c r="B105" s="8">
        <v>36626</v>
      </c>
      <c r="C105" s="8">
        <v>36626</v>
      </c>
      <c r="D105" s="9" t="s">
        <v>5</v>
      </c>
      <c r="E105" s="10">
        <v>23</v>
      </c>
      <c r="F105" s="10">
        <v>38</v>
      </c>
      <c r="G105" s="10">
        <v>-76</v>
      </c>
      <c r="H105" s="10">
        <f t="shared" si="12"/>
        <v>-38</v>
      </c>
      <c r="I105" s="10">
        <v>-15</v>
      </c>
      <c r="J105" s="10">
        <v>4534</v>
      </c>
      <c r="K105" s="10">
        <v>4457</v>
      </c>
      <c r="L105" s="10">
        <v>105</v>
      </c>
      <c r="M105" s="10">
        <v>0</v>
      </c>
      <c r="N105" s="10">
        <v>0</v>
      </c>
      <c r="O105" s="10">
        <f t="shared" si="13"/>
        <v>0</v>
      </c>
      <c r="P105" s="10">
        <v>89</v>
      </c>
      <c r="Q105" s="10">
        <v>121</v>
      </c>
      <c r="R105" s="10">
        <v>12</v>
      </c>
      <c r="S105" s="10">
        <v>0</v>
      </c>
      <c r="T105" s="10">
        <v>0</v>
      </c>
      <c r="U105" s="10">
        <v>0</v>
      </c>
    </row>
    <row r="106" spans="1:21" x14ac:dyDescent="0.2">
      <c r="A106" s="8">
        <v>36627</v>
      </c>
      <c r="B106" s="8">
        <v>36627</v>
      </c>
      <c r="C106" s="8">
        <v>36627</v>
      </c>
      <c r="D106" s="9" t="s">
        <v>5</v>
      </c>
      <c r="E106" s="10">
        <v>66</v>
      </c>
      <c r="F106" s="10">
        <v>49</v>
      </c>
      <c r="G106" s="10">
        <v>143</v>
      </c>
      <c r="H106" s="10">
        <f t="shared" si="12"/>
        <v>192</v>
      </c>
      <c r="I106" s="10">
        <v>258</v>
      </c>
      <c r="J106" s="10">
        <v>4457</v>
      </c>
      <c r="K106" s="10">
        <v>4517</v>
      </c>
      <c r="L106" s="10">
        <v>119</v>
      </c>
      <c r="M106" s="10">
        <v>0</v>
      </c>
      <c r="N106" s="10">
        <v>0</v>
      </c>
      <c r="O106" s="10">
        <f t="shared" si="13"/>
        <v>0</v>
      </c>
      <c r="P106" s="10">
        <v>89</v>
      </c>
      <c r="Q106" s="10">
        <v>137</v>
      </c>
      <c r="R106" s="10">
        <v>11</v>
      </c>
      <c r="S106" s="10">
        <v>0</v>
      </c>
      <c r="T106" s="10">
        <v>0</v>
      </c>
      <c r="U106" s="10">
        <v>0</v>
      </c>
    </row>
    <row r="107" spans="1:21" x14ac:dyDescent="0.2">
      <c r="A107" s="8">
        <v>36628</v>
      </c>
      <c r="B107" s="8">
        <v>36628</v>
      </c>
      <c r="C107" s="8">
        <v>36628</v>
      </c>
      <c r="D107" s="9" t="s">
        <v>5</v>
      </c>
      <c r="E107" s="10">
        <v>-14</v>
      </c>
      <c r="F107" s="10">
        <v>-28</v>
      </c>
      <c r="G107" s="10">
        <v>-35</v>
      </c>
      <c r="H107" s="10">
        <f t="shared" si="12"/>
        <v>-63</v>
      </c>
      <c r="I107" s="10">
        <v>-77</v>
      </c>
      <c r="J107" s="10">
        <v>4517</v>
      </c>
      <c r="K107" s="10">
        <v>4466</v>
      </c>
      <c r="L107" s="10">
        <v>97</v>
      </c>
      <c r="M107" s="10">
        <v>0</v>
      </c>
      <c r="N107" s="10">
        <v>0</v>
      </c>
      <c r="O107" s="10">
        <f t="shared" si="13"/>
        <v>0</v>
      </c>
      <c r="P107" s="10">
        <v>84</v>
      </c>
      <c r="Q107" s="10">
        <v>239</v>
      </c>
      <c r="R107" s="10">
        <v>11</v>
      </c>
      <c r="S107" s="10">
        <v>0</v>
      </c>
      <c r="T107" s="10">
        <v>0</v>
      </c>
      <c r="U107" s="10">
        <v>0</v>
      </c>
    </row>
    <row r="108" spans="1:21" x14ac:dyDescent="0.2">
      <c r="A108" s="8">
        <v>36629</v>
      </c>
      <c r="B108" s="8">
        <v>36629</v>
      </c>
      <c r="C108" s="8">
        <v>36629</v>
      </c>
      <c r="D108" s="9" t="s">
        <v>5</v>
      </c>
      <c r="E108" s="10">
        <v>-7</v>
      </c>
      <c r="F108" s="10">
        <v>49</v>
      </c>
      <c r="G108" s="10">
        <v>25</v>
      </c>
      <c r="H108" s="10">
        <f t="shared" si="12"/>
        <v>74</v>
      </c>
      <c r="I108" s="10">
        <v>67</v>
      </c>
      <c r="J108" s="10">
        <v>4466</v>
      </c>
      <c r="K108" s="10">
        <v>4469</v>
      </c>
      <c r="L108" s="10">
        <v>136</v>
      </c>
      <c r="M108" s="10">
        <v>0</v>
      </c>
      <c r="N108" s="10">
        <v>0</v>
      </c>
      <c r="O108" s="10">
        <f t="shared" si="13"/>
        <v>0</v>
      </c>
      <c r="P108" s="10">
        <v>82</v>
      </c>
      <c r="Q108" s="10">
        <v>162</v>
      </c>
      <c r="R108" s="10">
        <v>12</v>
      </c>
      <c r="S108" s="10">
        <v>0</v>
      </c>
      <c r="T108" s="10">
        <v>0</v>
      </c>
      <c r="U108" s="10">
        <v>0</v>
      </c>
    </row>
    <row r="109" spans="1:21" x14ac:dyDescent="0.2">
      <c r="A109" s="8">
        <v>36630</v>
      </c>
      <c r="B109" s="8">
        <v>36630</v>
      </c>
      <c r="C109" s="8">
        <v>36630</v>
      </c>
      <c r="D109" s="9" t="s">
        <v>5</v>
      </c>
      <c r="E109" s="10">
        <v>18</v>
      </c>
      <c r="F109" s="10">
        <v>58</v>
      </c>
      <c r="G109" s="10">
        <v>-30</v>
      </c>
      <c r="H109" s="10">
        <f t="shared" si="12"/>
        <v>28</v>
      </c>
      <c r="I109" s="10">
        <v>46</v>
      </c>
      <c r="J109" s="10">
        <v>4469</v>
      </c>
      <c r="K109" s="10">
        <v>4468</v>
      </c>
      <c r="L109" s="10">
        <v>87</v>
      </c>
      <c r="M109" s="10">
        <v>0</v>
      </c>
      <c r="N109" s="10">
        <v>0</v>
      </c>
      <c r="O109" s="10">
        <f t="shared" si="13"/>
        <v>0</v>
      </c>
      <c r="P109" s="10">
        <v>81</v>
      </c>
      <c r="Q109" s="10">
        <v>238</v>
      </c>
      <c r="R109" s="10">
        <v>12</v>
      </c>
      <c r="S109" s="10">
        <v>0</v>
      </c>
      <c r="T109" s="10">
        <v>0</v>
      </c>
      <c r="U109" s="10">
        <v>0</v>
      </c>
    </row>
    <row r="110" spans="1:21" x14ac:dyDescent="0.2">
      <c r="A110" s="8">
        <v>36631</v>
      </c>
      <c r="B110" s="8">
        <v>36631</v>
      </c>
      <c r="C110" s="8">
        <v>36631</v>
      </c>
      <c r="D110" s="9" t="s">
        <v>5</v>
      </c>
      <c r="E110" s="10">
        <v>-100</v>
      </c>
      <c r="F110" s="10">
        <v>54</v>
      </c>
      <c r="G110" s="10">
        <v>-12</v>
      </c>
      <c r="H110" s="10">
        <f t="shared" si="12"/>
        <v>42</v>
      </c>
      <c r="I110" s="10">
        <v>-58</v>
      </c>
      <c r="J110" s="10">
        <v>4468</v>
      </c>
      <c r="K110" s="10">
        <v>4390</v>
      </c>
      <c r="L110" s="10">
        <v>77</v>
      </c>
      <c r="M110" s="10">
        <v>0</v>
      </c>
      <c r="N110" s="10">
        <v>0</v>
      </c>
      <c r="O110" s="10">
        <f t="shared" si="13"/>
        <v>0</v>
      </c>
      <c r="P110" s="10">
        <v>83</v>
      </c>
      <c r="Q110" s="10">
        <v>286</v>
      </c>
      <c r="R110" s="10">
        <v>12</v>
      </c>
      <c r="S110" s="10">
        <v>0</v>
      </c>
      <c r="T110" s="10">
        <v>0</v>
      </c>
      <c r="U110" s="10">
        <v>0</v>
      </c>
    </row>
    <row r="111" spans="1:21" x14ac:dyDescent="0.2">
      <c r="A111" s="8">
        <v>36632</v>
      </c>
      <c r="B111" s="8">
        <v>36632</v>
      </c>
      <c r="C111" s="8">
        <v>36632</v>
      </c>
      <c r="D111" s="9" t="s">
        <v>5</v>
      </c>
      <c r="E111" s="10">
        <v>-148</v>
      </c>
      <c r="F111" s="10">
        <v>56</v>
      </c>
      <c r="G111" s="10">
        <v>-14</v>
      </c>
      <c r="H111" s="10">
        <f t="shared" si="12"/>
        <v>42</v>
      </c>
      <c r="I111" s="10">
        <v>-106</v>
      </c>
      <c r="J111" s="10">
        <v>4390</v>
      </c>
      <c r="K111" s="10">
        <v>4339</v>
      </c>
      <c r="L111" s="10">
        <v>77</v>
      </c>
      <c r="M111" s="10">
        <v>0</v>
      </c>
      <c r="N111" s="10">
        <v>0</v>
      </c>
      <c r="O111" s="10">
        <f t="shared" si="13"/>
        <v>0</v>
      </c>
      <c r="P111" s="10">
        <v>82</v>
      </c>
      <c r="Q111" s="10">
        <v>235</v>
      </c>
      <c r="R111" s="10">
        <v>12</v>
      </c>
      <c r="S111" s="10">
        <v>0</v>
      </c>
      <c r="T111" s="10">
        <v>0</v>
      </c>
      <c r="U111" s="10">
        <v>0</v>
      </c>
    </row>
    <row r="112" spans="1:21" x14ac:dyDescent="0.2">
      <c r="A112" s="8">
        <v>36633</v>
      </c>
      <c r="B112" s="8">
        <v>36633</v>
      </c>
      <c r="C112" s="8">
        <v>36633</v>
      </c>
      <c r="D112" s="9" t="s">
        <v>5</v>
      </c>
      <c r="E112" s="10">
        <v>-109</v>
      </c>
      <c r="F112" s="10">
        <v>-20</v>
      </c>
      <c r="G112" s="10">
        <v>-84</v>
      </c>
      <c r="H112" s="10">
        <f t="shared" si="12"/>
        <v>-104</v>
      </c>
      <c r="I112" s="10">
        <v>-213</v>
      </c>
      <c r="J112" s="10">
        <v>4339</v>
      </c>
      <c r="K112" s="10">
        <v>4170</v>
      </c>
      <c r="L112" s="10">
        <v>96</v>
      </c>
      <c r="M112" s="10">
        <v>0</v>
      </c>
      <c r="N112" s="10">
        <v>0</v>
      </c>
      <c r="O112" s="10">
        <f t="shared" si="13"/>
        <v>0</v>
      </c>
      <c r="P112" s="10">
        <v>85</v>
      </c>
      <c r="Q112" s="10">
        <v>77</v>
      </c>
      <c r="R112" s="10">
        <v>12</v>
      </c>
      <c r="S112" s="10">
        <v>0</v>
      </c>
      <c r="T112" s="10">
        <v>0</v>
      </c>
      <c r="U112" s="10">
        <v>0</v>
      </c>
    </row>
    <row r="113" spans="1:21" x14ac:dyDescent="0.2">
      <c r="A113" s="8">
        <v>36634</v>
      </c>
      <c r="B113" s="8">
        <v>36634</v>
      </c>
      <c r="C113" s="8">
        <v>36634</v>
      </c>
      <c r="D113" s="9" t="s">
        <v>5</v>
      </c>
      <c r="E113" s="10">
        <v>-33</v>
      </c>
      <c r="F113" s="10">
        <v>76</v>
      </c>
      <c r="G113" s="10">
        <v>99</v>
      </c>
      <c r="H113" s="10">
        <f t="shared" si="12"/>
        <v>175</v>
      </c>
      <c r="I113" s="10">
        <v>142</v>
      </c>
      <c r="J113" s="10">
        <v>4170</v>
      </c>
      <c r="K113" s="10">
        <v>4269</v>
      </c>
      <c r="L113" s="10">
        <v>128</v>
      </c>
      <c r="M113" s="10">
        <v>0</v>
      </c>
      <c r="N113" s="10">
        <v>0</v>
      </c>
      <c r="O113" s="10">
        <f t="shared" si="13"/>
        <v>0</v>
      </c>
      <c r="P113" s="10">
        <v>88</v>
      </c>
      <c r="Q113" s="10">
        <v>95</v>
      </c>
      <c r="R113" s="10">
        <v>9</v>
      </c>
      <c r="S113" s="10">
        <v>0</v>
      </c>
      <c r="T113" s="10">
        <v>0</v>
      </c>
      <c r="U113" s="10">
        <v>0</v>
      </c>
    </row>
    <row r="114" spans="1:21" x14ac:dyDescent="0.2">
      <c r="A114" s="8">
        <v>36635</v>
      </c>
      <c r="B114" s="8">
        <v>36635</v>
      </c>
      <c r="C114" s="8">
        <v>36635</v>
      </c>
      <c r="D114" s="9" t="s">
        <v>5</v>
      </c>
      <c r="E114" s="10">
        <v>-34</v>
      </c>
      <c r="F114" s="10">
        <v>-54</v>
      </c>
      <c r="G114" s="10">
        <v>123</v>
      </c>
      <c r="H114" s="10">
        <f t="shared" si="12"/>
        <v>69</v>
      </c>
      <c r="I114" s="10">
        <v>35</v>
      </c>
      <c r="J114" s="10">
        <v>4269</v>
      </c>
      <c r="K114" s="10">
        <v>4224</v>
      </c>
      <c r="L114" s="10">
        <v>88</v>
      </c>
      <c r="M114" s="10">
        <v>0</v>
      </c>
      <c r="N114" s="10">
        <v>0</v>
      </c>
      <c r="O114" s="10">
        <f t="shared" si="13"/>
        <v>0</v>
      </c>
      <c r="P114" s="10">
        <v>85</v>
      </c>
      <c r="Q114" s="10">
        <v>218</v>
      </c>
      <c r="R114" s="10">
        <v>10</v>
      </c>
      <c r="S114" s="10">
        <v>0</v>
      </c>
      <c r="T114" s="10">
        <v>0</v>
      </c>
      <c r="U114" s="10">
        <v>0</v>
      </c>
    </row>
    <row r="115" spans="1:21" x14ac:dyDescent="0.2">
      <c r="A115" s="8">
        <v>36636</v>
      </c>
      <c r="B115" s="8">
        <v>36636</v>
      </c>
      <c r="C115" s="8">
        <v>36636</v>
      </c>
      <c r="D115" s="9" t="s">
        <v>5</v>
      </c>
      <c r="E115" s="10">
        <v>14</v>
      </c>
      <c r="F115" s="10">
        <v>-4</v>
      </c>
      <c r="G115" s="10">
        <v>-13</v>
      </c>
      <c r="H115" s="10">
        <f t="shared" si="12"/>
        <v>-17</v>
      </c>
      <c r="I115" s="10">
        <v>-3</v>
      </c>
      <c r="J115" s="10">
        <v>4224</v>
      </c>
      <c r="K115" s="10">
        <v>4102</v>
      </c>
      <c r="L115" s="10">
        <v>72</v>
      </c>
      <c r="M115" s="10">
        <v>0</v>
      </c>
      <c r="N115" s="10">
        <v>0</v>
      </c>
      <c r="O115" s="10">
        <f t="shared" si="13"/>
        <v>0</v>
      </c>
      <c r="P115" s="10">
        <v>86</v>
      </c>
      <c r="Q115" s="10">
        <v>266</v>
      </c>
      <c r="R115" s="10">
        <v>9</v>
      </c>
      <c r="S115" s="10">
        <v>0</v>
      </c>
      <c r="T115" s="10">
        <v>0</v>
      </c>
      <c r="U115" s="10">
        <v>0</v>
      </c>
    </row>
    <row r="116" spans="1:21" x14ac:dyDescent="0.2">
      <c r="A116" s="8">
        <v>36637</v>
      </c>
      <c r="B116" s="8">
        <v>36637</v>
      </c>
      <c r="C116" s="8">
        <v>36637</v>
      </c>
      <c r="D116" s="9" t="s">
        <v>5</v>
      </c>
      <c r="E116" s="10">
        <v>-110</v>
      </c>
      <c r="F116" s="10">
        <v>79</v>
      </c>
      <c r="G116" s="10">
        <v>70</v>
      </c>
      <c r="H116" s="10">
        <f t="shared" si="12"/>
        <v>149</v>
      </c>
      <c r="I116" s="10">
        <v>39</v>
      </c>
      <c r="J116" s="10">
        <v>4102</v>
      </c>
      <c r="K116" s="10">
        <v>4098</v>
      </c>
      <c r="L116" s="10">
        <v>77</v>
      </c>
      <c r="M116" s="10">
        <v>0</v>
      </c>
      <c r="N116" s="10">
        <v>0</v>
      </c>
      <c r="O116" s="10">
        <f t="shared" si="13"/>
        <v>0</v>
      </c>
      <c r="P116" s="10">
        <v>84</v>
      </c>
      <c r="Q116" s="10">
        <v>276</v>
      </c>
      <c r="R116" s="10">
        <v>9</v>
      </c>
      <c r="S116" s="10">
        <v>0</v>
      </c>
      <c r="T116" s="10">
        <v>0</v>
      </c>
      <c r="U116" s="10">
        <v>0</v>
      </c>
    </row>
    <row r="117" spans="1:21" x14ac:dyDescent="0.2">
      <c r="A117" s="8">
        <v>36638</v>
      </c>
      <c r="B117" s="8">
        <v>36638</v>
      </c>
      <c r="C117" s="8">
        <v>36638</v>
      </c>
      <c r="D117" s="9" t="s">
        <v>5</v>
      </c>
      <c r="E117" s="10">
        <v>-12</v>
      </c>
      <c r="F117" s="10">
        <v>162</v>
      </c>
      <c r="G117" s="10">
        <v>63</v>
      </c>
      <c r="H117" s="10">
        <f t="shared" si="12"/>
        <v>225</v>
      </c>
      <c r="I117" s="10">
        <v>213</v>
      </c>
      <c r="J117" s="10">
        <v>4098</v>
      </c>
      <c r="K117" s="10">
        <v>4293</v>
      </c>
      <c r="L117" s="10">
        <v>77</v>
      </c>
      <c r="M117" s="10">
        <v>0</v>
      </c>
      <c r="N117" s="10">
        <v>0</v>
      </c>
      <c r="O117" s="10">
        <f t="shared" si="13"/>
        <v>0</v>
      </c>
      <c r="P117" s="10">
        <v>85</v>
      </c>
      <c r="Q117" s="10">
        <v>208</v>
      </c>
      <c r="R117" s="10">
        <v>10</v>
      </c>
      <c r="S117" s="10">
        <v>0</v>
      </c>
      <c r="T117" s="10">
        <v>0</v>
      </c>
      <c r="U117" s="10">
        <v>0</v>
      </c>
    </row>
    <row r="118" spans="1:21" x14ac:dyDescent="0.2">
      <c r="A118" s="8">
        <v>36639</v>
      </c>
      <c r="B118" s="8">
        <v>36639</v>
      </c>
      <c r="C118" s="8">
        <v>36639</v>
      </c>
      <c r="D118" s="9" t="s">
        <v>5</v>
      </c>
      <c r="E118" s="10">
        <v>-19</v>
      </c>
      <c r="F118" s="10">
        <v>163</v>
      </c>
      <c r="G118" s="10">
        <v>54</v>
      </c>
      <c r="H118" s="10">
        <f t="shared" ref="H118:H133" si="14">G118+F118</f>
        <v>217</v>
      </c>
      <c r="I118" s="10">
        <v>198</v>
      </c>
      <c r="J118" s="10">
        <v>4293</v>
      </c>
      <c r="K118" s="10">
        <v>4480</v>
      </c>
      <c r="L118" s="10">
        <v>77</v>
      </c>
      <c r="M118" s="10">
        <v>0</v>
      </c>
      <c r="N118" s="10">
        <v>0</v>
      </c>
      <c r="O118" s="10">
        <f t="shared" ref="O118:O133" si="15">N118+M118</f>
        <v>0</v>
      </c>
      <c r="P118" s="10">
        <v>88</v>
      </c>
      <c r="Q118" s="10">
        <v>166</v>
      </c>
      <c r="R118" s="10">
        <v>11</v>
      </c>
      <c r="S118" s="10">
        <v>0</v>
      </c>
      <c r="T118" s="10">
        <v>0</v>
      </c>
      <c r="U118" s="10">
        <v>0</v>
      </c>
    </row>
    <row r="119" spans="1:21" x14ac:dyDescent="0.2">
      <c r="A119" s="8">
        <v>36640</v>
      </c>
      <c r="B119" s="8">
        <v>36640</v>
      </c>
      <c r="C119" s="8">
        <v>36640</v>
      </c>
      <c r="D119" s="9" t="s">
        <v>5</v>
      </c>
      <c r="E119" s="10">
        <v>15</v>
      </c>
      <c r="F119" s="10">
        <v>48</v>
      </c>
      <c r="G119" s="10">
        <v>2</v>
      </c>
      <c r="H119" s="10">
        <f t="shared" si="14"/>
        <v>50</v>
      </c>
      <c r="I119" s="10">
        <v>65</v>
      </c>
      <c r="J119" s="10">
        <v>4480</v>
      </c>
      <c r="K119" s="10">
        <v>4499</v>
      </c>
      <c r="L119" s="10">
        <v>94</v>
      </c>
      <c r="M119" s="10">
        <v>0</v>
      </c>
      <c r="N119" s="10">
        <v>0</v>
      </c>
      <c r="O119" s="10">
        <f t="shared" si="15"/>
        <v>0</v>
      </c>
      <c r="P119" s="10">
        <v>86</v>
      </c>
      <c r="Q119" s="10">
        <v>178</v>
      </c>
      <c r="R119" s="10">
        <v>10</v>
      </c>
      <c r="S119" s="10">
        <v>0</v>
      </c>
      <c r="T119" s="10">
        <v>0</v>
      </c>
      <c r="U119" s="10">
        <v>0</v>
      </c>
    </row>
    <row r="120" spans="1:21" x14ac:dyDescent="0.2">
      <c r="A120" s="8">
        <v>36641</v>
      </c>
      <c r="B120" s="8">
        <v>36641</v>
      </c>
      <c r="C120" s="8">
        <v>36641</v>
      </c>
      <c r="D120" s="9" t="s">
        <v>5</v>
      </c>
      <c r="E120" s="10">
        <v>53</v>
      </c>
      <c r="F120" s="10">
        <v>41</v>
      </c>
      <c r="G120" s="10">
        <v>-63</v>
      </c>
      <c r="H120" s="10">
        <f t="shared" si="14"/>
        <v>-22</v>
      </c>
      <c r="I120" s="10">
        <v>31</v>
      </c>
      <c r="J120" s="10">
        <v>4499</v>
      </c>
      <c r="K120" s="10">
        <v>4481</v>
      </c>
      <c r="L120" s="10">
        <v>76</v>
      </c>
      <c r="M120" s="10">
        <v>0</v>
      </c>
      <c r="N120" s="10">
        <v>0</v>
      </c>
      <c r="O120" s="10">
        <f t="shared" si="15"/>
        <v>0</v>
      </c>
      <c r="P120" s="10">
        <v>86</v>
      </c>
      <c r="Q120" s="10">
        <v>261</v>
      </c>
      <c r="R120" s="10">
        <v>9</v>
      </c>
      <c r="S120" s="10">
        <v>0</v>
      </c>
      <c r="T120" s="10">
        <v>0</v>
      </c>
      <c r="U120" s="10">
        <v>0</v>
      </c>
    </row>
    <row r="121" spans="1:21" x14ac:dyDescent="0.2">
      <c r="A121" s="8">
        <v>36642</v>
      </c>
      <c r="B121" s="8">
        <v>36642</v>
      </c>
      <c r="C121" s="8">
        <v>36642</v>
      </c>
      <c r="D121" s="9" t="s">
        <v>5</v>
      </c>
      <c r="E121" s="10">
        <v>14</v>
      </c>
      <c r="F121" s="10">
        <v>-62</v>
      </c>
      <c r="G121" s="10">
        <v>-74</v>
      </c>
      <c r="H121" s="10">
        <f t="shared" si="14"/>
        <v>-136</v>
      </c>
      <c r="I121" s="10">
        <v>-122</v>
      </c>
      <c r="J121" s="10">
        <v>4481</v>
      </c>
      <c r="K121" s="10">
        <v>4345</v>
      </c>
      <c r="L121" s="10">
        <v>77</v>
      </c>
      <c r="M121" s="10">
        <v>0</v>
      </c>
      <c r="N121" s="10">
        <v>0</v>
      </c>
      <c r="O121" s="10">
        <f t="shared" si="15"/>
        <v>0</v>
      </c>
      <c r="P121" s="10">
        <v>82</v>
      </c>
      <c r="Q121" s="10">
        <v>254</v>
      </c>
      <c r="R121" s="10">
        <v>10</v>
      </c>
      <c r="S121" s="10">
        <v>0</v>
      </c>
      <c r="T121" s="10">
        <v>0</v>
      </c>
      <c r="U121" s="10">
        <v>0</v>
      </c>
    </row>
    <row r="122" spans="1:21" x14ac:dyDescent="0.2">
      <c r="A122" s="8">
        <v>36643</v>
      </c>
      <c r="B122" s="8">
        <v>36643</v>
      </c>
      <c r="C122" s="8">
        <v>36643</v>
      </c>
      <c r="D122" s="9" t="s">
        <v>5</v>
      </c>
      <c r="E122" s="10">
        <v>-32</v>
      </c>
      <c r="F122" s="10">
        <v>-59</v>
      </c>
      <c r="G122" s="10">
        <v>42</v>
      </c>
      <c r="H122" s="10">
        <f t="shared" si="14"/>
        <v>-17</v>
      </c>
      <c r="I122" s="10">
        <v>-49</v>
      </c>
      <c r="J122" s="10">
        <v>4345</v>
      </c>
      <c r="K122" s="10">
        <v>4190</v>
      </c>
      <c r="L122" s="10">
        <v>119</v>
      </c>
      <c r="M122" s="10">
        <v>0</v>
      </c>
      <c r="N122" s="10">
        <v>0</v>
      </c>
      <c r="O122" s="10">
        <f t="shared" si="15"/>
        <v>0</v>
      </c>
      <c r="P122" s="10">
        <v>87</v>
      </c>
      <c r="Q122" s="10">
        <v>158</v>
      </c>
      <c r="R122" s="10">
        <v>9</v>
      </c>
      <c r="S122" s="10">
        <v>0</v>
      </c>
      <c r="T122" s="10">
        <v>0</v>
      </c>
      <c r="U122" s="10">
        <v>0</v>
      </c>
    </row>
    <row r="123" spans="1:21" x14ac:dyDescent="0.2">
      <c r="A123" s="8">
        <v>36644</v>
      </c>
      <c r="B123" s="8">
        <v>36644</v>
      </c>
      <c r="C123" s="8">
        <v>36644</v>
      </c>
      <c r="D123" s="9" t="s">
        <v>5</v>
      </c>
      <c r="E123" s="10">
        <v>10</v>
      </c>
      <c r="F123" s="10">
        <v>-110</v>
      </c>
      <c r="G123" s="10">
        <v>-63</v>
      </c>
      <c r="H123" s="10">
        <f t="shared" si="14"/>
        <v>-173</v>
      </c>
      <c r="I123" s="10">
        <v>-163</v>
      </c>
      <c r="J123" s="10">
        <v>4190</v>
      </c>
      <c r="K123" s="10">
        <v>4040</v>
      </c>
      <c r="L123" s="10">
        <v>80</v>
      </c>
      <c r="M123" s="10">
        <v>0</v>
      </c>
      <c r="N123" s="10">
        <v>0</v>
      </c>
      <c r="O123" s="10">
        <f t="shared" si="15"/>
        <v>0</v>
      </c>
      <c r="P123" s="10">
        <v>84</v>
      </c>
      <c r="Q123" s="10">
        <v>251</v>
      </c>
      <c r="R123" s="10">
        <v>9</v>
      </c>
      <c r="S123" s="10">
        <v>0</v>
      </c>
      <c r="T123" s="10">
        <v>0</v>
      </c>
      <c r="U123" s="10">
        <v>0</v>
      </c>
    </row>
    <row r="124" spans="1:21" x14ac:dyDescent="0.2">
      <c r="A124" s="8">
        <v>36645</v>
      </c>
      <c r="B124" s="8">
        <v>36645</v>
      </c>
      <c r="C124" s="8">
        <v>36645</v>
      </c>
      <c r="D124" s="9" t="s">
        <v>5</v>
      </c>
      <c r="E124" s="10">
        <v>-29</v>
      </c>
      <c r="F124" s="10">
        <v>188</v>
      </c>
      <c r="G124" s="10">
        <v>27</v>
      </c>
      <c r="H124" s="10">
        <f t="shared" si="14"/>
        <v>215</v>
      </c>
      <c r="I124" s="10">
        <v>186</v>
      </c>
      <c r="J124" s="10">
        <v>4040</v>
      </c>
      <c r="K124" s="10">
        <v>4256</v>
      </c>
      <c r="L124" s="10">
        <v>80</v>
      </c>
      <c r="M124" s="10">
        <v>0</v>
      </c>
      <c r="N124" s="10">
        <v>0</v>
      </c>
      <c r="O124" s="10">
        <f t="shared" si="15"/>
        <v>0</v>
      </c>
      <c r="P124" s="10">
        <v>84</v>
      </c>
      <c r="Q124" s="10">
        <v>276</v>
      </c>
      <c r="R124" s="10">
        <v>10</v>
      </c>
      <c r="S124" s="10">
        <v>0</v>
      </c>
      <c r="T124" s="10">
        <v>0</v>
      </c>
      <c r="U124" s="10">
        <v>0</v>
      </c>
    </row>
    <row r="125" spans="1:21" x14ac:dyDescent="0.2">
      <c r="A125" s="8">
        <v>36646</v>
      </c>
      <c r="B125" s="8">
        <v>36646</v>
      </c>
      <c r="C125" s="8">
        <v>36646</v>
      </c>
      <c r="D125" s="9" t="s">
        <v>5</v>
      </c>
      <c r="E125" s="10">
        <v>-7</v>
      </c>
      <c r="F125" s="10">
        <v>256</v>
      </c>
      <c r="G125" s="10">
        <v>2</v>
      </c>
      <c r="H125" s="10">
        <f t="shared" si="14"/>
        <v>258</v>
      </c>
      <c r="I125" s="10">
        <v>251</v>
      </c>
      <c r="J125" s="10">
        <v>4256</v>
      </c>
      <c r="K125" s="10">
        <v>4486</v>
      </c>
      <c r="L125" s="10">
        <v>80</v>
      </c>
      <c r="M125" s="10">
        <v>0</v>
      </c>
      <c r="N125" s="10">
        <v>0</v>
      </c>
      <c r="O125" s="10">
        <f t="shared" si="15"/>
        <v>0</v>
      </c>
      <c r="P125" s="10">
        <v>82</v>
      </c>
      <c r="Q125" s="10">
        <v>267</v>
      </c>
      <c r="R125" s="10">
        <v>11</v>
      </c>
      <c r="S125" s="10">
        <v>0</v>
      </c>
      <c r="T125" s="10">
        <v>0</v>
      </c>
      <c r="U125" s="10">
        <v>0</v>
      </c>
    </row>
    <row r="126" spans="1:21" x14ac:dyDescent="0.2">
      <c r="A126" s="8">
        <v>36647</v>
      </c>
      <c r="B126" s="8">
        <v>36647</v>
      </c>
      <c r="C126" s="8">
        <v>36647</v>
      </c>
      <c r="D126" s="9" t="s">
        <v>5</v>
      </c>
      <c r="E126" s="10">
        <v>-56</v>
      </c>
      <c r="F126" s="10">
        <v>-26</v>
      </c>
      <c r="G126" s="10">
        <v>-30</v>
      </c>
      <c r="H126" s="10">
        <f t="shared" si="14"/>
        <v>-56</v>
      </c>
      <c r="I126" s="10">
        <v>-112</v>
      </c>
      <c r="J126" s="10">
        <v>4486</v>
      </c>
      <c r="K126" s="10">
        <v>4353</v>
      </c>
      <c r="L126" s="10">
        <v>109</v>
      </c>
      <c r="M126" s="10">
        <v>0</v>
      </c>
      <c r="N126" s="10">
        <v>0</v>
      </c>
      <c r="O126" s="10">
        <f t="shared" si="15"/>
        <v>0</v>
      </c>
      <c r="P126" s="10">
        <v>80</v>
      </c>
      <c r="Q126" s="10">
        <v>186</v>
      </c>
      <c r="R126" s="10">
        <v>10</v>
      </c>
      <c r="S126" s="10">
        <v>0</v>
      </c>
      <c r="T126" s="10">
        <v>0</v>
      </c>
      <c r="U126" s="10">
        <v>0</v>
      </c>
    </row>
    <row r="127" spans="1:21" x14ac:dyDescent="0.2">
      <c r="A127" s="8">
        <v>36648</v>
      </c>
      <c r="B127" s="8">
        <v>36648</v>
      </c>
      <c r="C127" s="8">
        <v>36648</v>
      </c>
      <c r="D127" s="9" t="s">
        <v>5</v>
      </c>
      <c r="E127" s="10">
        <v>75</v>
      </c>
      <c r="F127" s="10">
        <v>-6</v>
      </c>
      <c r="G127" s="10">
        <v>-3</v>
      </c>
      <c r="H127" s="10">
        <f t="shared" si="14"/>
        <v>-9</v>
      </c>
      <c r="I127" s="10">
        <v>66</v>
      </c>
      <c r="J127" s="10">
        <v>4353</v>
      </c>
      <c r="K127" s="10">
        <v>4359</v>
      </c>
      <c r="L127" s="10">
        <v>101</v>
      </c>
      <c r="M127" s="10">
        <v>0</v>
      </c>
      <c r="N127" s="10">
        <v>0</v>
      </c>
      <c r="O127" s="10">
        <f t="shared" si="15"/>
        <v>0</v>
      </c>
      <c r="P127" s="10">
        <v>77</v>
      </c>
      <c r="Q127" s="10">
        <v>115</v>
      </c>
      <c r="R127" s="10">
        <v>9</v>
      </c>
      <c r="S127" s="10">
        <v>0</v>
      </c>
      <c r="T127" s="10">
        <v>0</v>
      </c>
      <c r="U127" s="10">
        <v>0</v>
      </c>
    </row>
    <row r="128" spans="1:21" x14ac:dyDescent="0.2">
      <c r="A128" s="8">
        <v>36649</v>
      </c>
      <c r="B128" s="8">
        <v>36649</v>
      </c>
      <c r="C128" s="8">
        <v>36649</v>
      </c>
      <c r="D128" s="9" t="s">
        <v>5</v>
      </c>
      <c r="E128" s="10">
        <v>54</v>
      </c>
      <c r="F128" s="10">
        <v>-1</v>
      </c>
      <c r="G128" s="10">
        <v>26</v>
      </c>
      <c r="H128" s="10">
        <f t="shared" si="14"/>
        <v>25</v>
      </c>
      <c r="I128" s="10">
        <v>79</v>
      </c>
      <c r="J128" s="10">
        <v>4359</v>
      </c>
      <c r="K128" s="10">
        <v>4429</v>
      </c>
      <c r="L128" s="10">
        <v>98</v>
      </c>
      <c r="M128" s="10">
        <v>0</v>
      </c>
      <c r="N128" s="10">
        <v>0</v>
      </c>
      <c r="O128" s="10">
        <f t="shared" si="15"/>
        <v>0</v>
      </c>
      <c r="P128" s="10">
        <v>79</v>
      </c>
      <c r="Q128" s="10">
        <v>116</v>
      </c>
      <c r="R128" s="10">
        <v>10</v>
      </c>
      <c r="S128" s="10">
        <v>0</v>
      </c>
      <c r="T128" s="10">
        <v>0</v>
      </c>
      <c r="U128" s="10">
        <v>0</v>
      </c>
    </row>
    <row r="129" spans="1:21" x14ac:dyDescent="0.2">
      <c r="A129" s="8">
        <v>36650</v>
      </c>
      <c r="B129" s="8">
        <v>36650</v>
      </c>
      <c r="C129" s="8">
        <v>36650</v>
      </c>
      <c r="D129" s="9" t="s">
        <v>5</v>
      </c>
      <c r="E129" s="10">
        <v>-38</v>
      </c>
      <c r="F129" s="10">
        <v>-38</v>
      </c>
      <c r="G129" s="10">
        <v>11</v>
      </c>
      <c r="H129" s="10">
        <f t="shared" si="14"/>
        <v>-27</v>
      </c>
      <c r="I129" s="10">
        <v>-65</v>
      </c>
      <c r="J129" s="10">
        <v>4429</v>
      </c>
      <c r="K129" s="10">
        <v>4285</v>
      </c>
      <c r="L129" s="10">
        <v>101</v>
      </c>
      <c r="M129" s="10">
        <v>0</v>
      </c>
      <c r="N129" s="10">
        <v>0</v>
      </c>
      <c r="O129" s="10">
        <f t="shared" si="15"/>
        <v>0</v>
      </c>
      <c r="P129" s="10">
        <v>79</v>
      </c>
      <c r="Q129" s="10">
        <v>209</v>
      </c>
      <c r="R129" s="10">
        <v>9</v>
      </c>
      <c r="S129" s="10">
        <v>0</v>
      </c>
      <c r="T129" s="10">
        <v>0</v>
      </c>
      <c r="U129" s="10">
        <v>0</v>
      </c>
    </row>
    <row r="130" spans="1:21" x14ac:dyDescent="0.2">
      <c r="A130" s="8">
        <v>36651</v>
      </c>
      <c r="B130" s="8">
        <v>36651</v>
      </c>
      <c r="C130" s="8">
        <v>36651</v>
      </c>
      <c r="D130" s="9" t="s">
        <v>5</v>
      </c>
      <c r="E130" s="10">
        <v>-5</v>
      </c>
      <c r="F130" s="10">
        <v>-84</v>
      </c>
      <c r="G130" s="10">
        <v>36</v>
      </c>
      <c r="H130" s="10">
        <f t="shared" si="14"/>
        <v>-48</v>
      </c>
      <c r="I130" s="10">
        <v>-53</v>
      </c>
      <c r="J130" s="10">
        <v>4285</v>
      </c>
      <c r="K130" s="10">
        <v>4192</v>
      </c>
      <c r="L130" s="10">
        <v>107</v>
      </c>
      <c r="M130" s="10">
        <v>0</v>
      </c>
      <c r="N130" s="10">
        <v>0</v>
      </c>
      <c r="O130" s="10">
        <f t="shared" si="15"/>
        <v>0</v>
      </c>
      <c r="P130" s="10">
        <v>80</v>
      </c>
      <c r="Q130" s="10">
        <v>238</v>
      </c>
      <c r="R130" s="10">
        <v>9</v>
      </c>
      <c r="S130" s="10">
        <v>0</v>
      </c>
      <c r="T130" s="10">
        <v>0</v>
      </c>
      <c r="U130" s="10">
        <v>0</v>
      </c>
    </row>
    <row r="131" spans="1:21" x14ac:dyDescent="0.2">
      <c r="A131" s="8">
        <v>36652</v>
      </c>
      <c r="B131" s="8">
        <v>36652</v>
      </c>
      <c r="C131" s="8">
        <v>36652</v>
      </c>
      <c r="D131" s="9" t="s">
        <v>5</v>
      </c>
      <c r="E131" s="10">
        <v>-228</v>
      </c>
      <c r="F131" s="10">
        <v>159</v>
      </c>
      <c r="G131" s="10">
        <v>22</v>
      </c>
      <c r="H131" s="10">
        <f t="shared" si="14"/>
        <v>181</v>
      </c>
      <c r="I131" s="10">
        <v>-47</v>
      </c>
      <c r="J131" s="10">
        <v>4192</v>
      </c>
      <c r="K131" s="10">
        <v>4114</v>
      </c>
      <c r="L131" s="10">
        <v>101</v>
      </c>
      <c r="M131" s="10">
        <v>0</v>
      </c>
      <c r="N131" s="10">
        <v>0</v>
      </c>
      <c r="O131" s="10">
        <f t="shared" si="15"/>
        <v>0</v>
      </c>
      <c r="P131" s="10">
        <v>81</v>
      </c>
      <c r="Q131" s="10">
        <v>261</v>
      </c>
      <c r="R131" s="10">
        <v>9</v>
      </c>
      <c r="S131" s="10">
        <v>0</v>
      </c>
      <c r="T131" s="10">
        <v>0</v>
      </c>
      <c r="U131" s="10">
        <v>0</v>
      </c>
    </row>
    <row r="132" spans="1:21" x14ac:dyDescent="0.2">
      <c r="A132" s="8">
        <v>36653</v>
      </c>
      <c r="B132" s="8">
        <v>36653</v>
      </c>
      <c r="C132" s="8">
        <v>36653</v>
      </c>
      <c r="D132" s="9" t="s">
        <v>5</v>
      </c>
      <c r="E132" s="10">
        <v>-98</v>
      </c>
      <c r="F132" s="10">
        <v>166</v>
      </c>
      <c r="G132" s="10">
        <v>15</v>
      </c>
      <c r="H132" s="10">
        <f t="shared" si="14"/>
        <v>181</v>
      </c>
      <c r="I132" s="10">
        <v>83</v>
      </c>
      <c r="J132" s="10">
        <v>4114</v>
      </c>
      <c r="K132" s="10">
        <v>4188</v>
      </c>
      <c r="L132" s="10">
        <v>101</v>
      </c>
      <c r="M132" s="10">
        <v>0</v>
      </c>
      <c r="N132" s="10">
        <v>0</v>
      </c>
      <c r="O132" s="10">
        <f t="shared" si="15"/>
        <v>0</v>
      </c>
      <c r="P132" s="10">
        <v>80</v>
      </c>
      <c r="Q132" s="10">
        <v>108</v>
      </c>
      <c r="R132" s="10">
        <v>9</v>
      </c>
      <c r="S132" s="10">
        <v>0</v>
      </c>
      <c r="T132" s="10">
        <v>0</v>
      </c>
      <c r="U132" s="10">
        <v>0</v>
      </c>
    </row>
    <row r="133" spans="1:21" x14ac:dyDescent="0.2">
      <c r="A133" s="8">
        <v>36654</v>
      </c>
      <c r="B133" s="8">
        <v>36654</v>
      </c>
      <c r="C133" s="8">
        <v>36654</v>
      </c>
      <c r="D133" s="9" t="s">
        <v>5</v>
      </c>
      <c r="E133" s="10">
        <v>27</v>
      </c>
      <c r="F133" s="10">
        <v>64</v>
      </c>
      <c r="G133" s="10">
        <v>-226</v>
      </c>
      <c r="H133" s="10">
        <f t="shared" si="14"/>
        <v>-162</v>
      </c>
      <c r="I133" s="10">
        <v>-135</v>
      </c>
      <c r="J133" s="10">
        <v>4188</v>
      </c>
      <c r="K133" s="10">
        <v>4089</v>
      </c>
      <c r="L133" s="10">
        <v>101</v>
      </c>
      <c r="M133" s="10">
        <v>0</v>
      </c>
      <c r="N133" s="10">
        <v>0</v>
      </c>
      <c r="O133" s="10">
        <f t="shared" si="15"/>
        <v>0</v>
      </c>
      <c r="P133" s="10">
        <v>79</v>
      </c>
      <c r="Q133" s="10">
        <v>104</v>
      </c>
      <c r="R133" s="10">
        <v>9</v>
      </c>
      <c r="S133" s="10">
        <v>0</v>
      </c>
      <c r="T133" s="10">
        <v>0</v>
      </c>
      <c r="U133" s="10">
        <v>0</v>
      </c>
    </row>
    <row r="134" spans="1:21" x14ac:dyDescent="0.2">
      <c r="A134" s="8">
        <v>36655</v>
      </c>
      <c r="B134" s="8">
        <v>36655</v>
      </c>
      <c r="C134" s="8">
        <v>36655</v>
      </c>
      <c r="D134" s="9" t="s">
        <v>5</v>
      </c>
      <c r="E134" s="10">
        <v>7</v>
      </c>
      <c r="F134" s="10">
        <v>-144</v>
      </c>
      <c r="G134" s="10">
        <v>46</v>
      </c>
      <c r="H134" s="10">
        <f t="shared" ref="H134:H149" si="16">G134+F134</f>
        <v>-98</v>
      </c>
      <c r="I134" s="10">
        <v>-91</v>
      </c>
      <c r="J134" s="10">
        <v>4089</v>
      </c>
      <c r="K134" s="10">
        <v>4031</v>
      </c>
      <c r="L134" s="10">
        <v>101</v>
      </c>
      <c r="M134" s="10">
        <v>0</v>
      </c>
      <c r="N134" s="10">
        <v>0</v>
      </c>
      <c r="O134" s="10">
        <f t="shared" ref="O134:O149" si="17">N134+M134</f>
        <v>0</v>
      </c>
      <c r="P134" s="10">
        <v>79</v>
      </c>
      <c r="Q134" s="10">
        <v>170</v>
      </c>
      <c r="R134" s="10">
        <v>9</v>
      </c>
      <c r="S134" s="10">
        <v>0</v>
      </c>
      <c r="T134" s="10">
        <v>0</v>
      </c>
      <c r="U134" s="10">
        <v>0</v>
      </c>
    </row>
    <row r="135" spans="1:21" x14ac:dyDescent="0.2">
      <c r="A135" s="8">
        <v>36656</v>
      </c>
      <c r="B135" s="8">
        <v>36656</v>
      </c>
      <c r="C135" s="8">
        <v>36656</v>
      </c>
      <c r="D135" s="9" t="s">
        <v>5</v>
      </c>
      <c r="E135" s="10">
        <v>-93</v>
      </c>
      <c r="F135" s="10">
        <v>-117</v>
      </c>
      <c r="G135" s="10">
        <v>13</v>
      </c>
      <c r="H135" s="10">
        <f t="shared" si="16"/>
        <v>-104</v>
      </c>
      <c r="I135" s="10">
        <v>-197</v>
      </c>
      <c r="J135" s="10">
        <v>4031</v>
      </c>
      <c r="K135" s="10">
        <v>3905</v>
      </c>
      <c r="L135" s="10">
        <v>101</v>
      </c>
      <c r="M135" s="10">
        <v>0</v>
      </c>
      <c r="N135" s="10">
        <v>0</v>
      </c>
      <c r="O135" s="10">
        <f t="shared" si="17"/>
        <v>0</v>
      </c>
      <c r="P135" s="10">
        <v>57</v>
      </c>
      <c r="Q135" s="10">
        <v>68</v>
      </c>
      <c r="R135" s="10">
        <v>9</v>
      </c>
      <c r="S135" s="10">
        <v>0</v>
      </c>
      <c r="T135" s="10">
        <v>0</v>
      </c>
      <c r="U135" s="10">
        <v>0</v>
      </c>
    </row>
    <row r="136" spans="1:21" x14ac:dyDescent="0.2">
      <c r="A136" s="8">
        <v>36657</v>
      </c>
      <c r="B136" s="8">
        <v>36657</v>
      </c>
      <c r="C136" s="8">
        <v>36657</v>
      </c>
      <c r="D136" s="9" t="s">
        <v>5</v>
      </c>
      <c r="E136" s="10">
        <v>79</v>
      </c>
      <c r="F136" s="10">
        <v>-154</v>
      </c>
      <c r="G136" s="10">
        <v>14</v>
      </c>
      <c r="H136" s="10">
        <f t="shared" si="16"/>
        <v>-140</v>
      </c>
      <c r="I136" s="10">
        <v>-61</v>
      </c>
      <c r="J136" s="10">
        <v>3905</v>
      </c>
      <c r="K136" s="10">
        <v>3902</v>
      </c>
      <c r="L136" s="10">
        <v>101</v>
      </c>
      <c r="M136" s="10">
        <v>0</v>
      </c>
      <c r="N136" s="10">
        <v>0</v>
      </c>
      <c r="O136" s="10">
        <f t="shared" si="17"/>
        <v>0</v>
      </c>
      <c r="P136" s="10">
        <v>61</v>
      </c>
      <c r="Q136" s="10">
        <v>73</v>
      </c>
      <c r="R136" s="10">
        <v>8</v>
      </c>
      <c r="S136" s="10">
        <v>0</v>
      </c>
      <c r="T136" s="10">
        <v>0</v>
      </c>
      <c r="U136" s="10">
        <v>0</v>
      </c>
    </row>
    <row r="137" spans="1:21" x14ac:dyDescent="0.2">
      <c r="A137" s="8">
        <v>36658</v>
      </c>
      <c r="B137" s="8">
        <v>36658</v>
      </c>
      <c r="C137" s="8">
        <v>36658</v>
      </c>
      <c r="D137" s="9" t="s">
        <v>5</v>
      </c>
      <c r="E137" s="10">
        <v>20</v>
      </c>
      <c r="F137" s="10">
        <v>-143</v>
      </c>
      <c r="G137" s="10">
        <v>38</v>
      </c>
      <c r="H137" s="10">
        <f t="shared" si="16"/>
        <v>-105</v>
      </c>
      <c r="I137" s="10">
        <v>-85</v>
      </c>
      <c r="J137" s="10">
        <v>3902</v>
      </c>
      <c r="K137" s="10">
        <v>3876</v>
      </c>
      <c r="L137" s="10">
        <v>106</v>
      </c>
      <c r="M137" s="10">
        <v>0</v>
      </c>
      <c r="N137" s="10">
        <v>0</v>
      </c>
      <c r="O137" s="10">
        <f t="shared" si="17"/>
        <v>0</v>
      </c>
      <c r="P137" s="10">
        <v>65</v>
      </c>
      <c r="Q137" s="10">
        <v>94</v>
      </c>
      <c r="R137" s="10">
        <v>8</v>
      </c>
      <c r="S137" s="10">
        <v>0</v>
      </c>
      <c r="T137" s="10">
        <v>0</v>
      </c>
      <c r="U137" s="10">
        <v>0</v>
      </c>
    </row>
    <row r="138" spans="1:21" x14ac:dyDescent="0.2">
      <c r="A138" s="8">
        <v>36659</v>
      </c>
      <c r="B138" s="8">
        <v>36659</v>
      </c>
      <c r="C138" s="8">
        <v>36659</v>
      </c>
      <c r="D138" s="9" t="s">
        <v>5</v>
      </c>
      <c r="E138" s="10">
        <v>-23</v>
      </c>
      <c r="F138" s="10">
        <v>52</v>
      </c>
      <c r="G138" s="10">
        <v>74</v>
      </c>
      <c r="H138" s="10">
        <f t="shared" si="16"/>
        <v>126</v>
      </c>
      <c r="I138" s="10">
        <v>103</v>
      </c>
      <c r="J138" s="10">
        <v>3876</v>
      </c>
      <c r="K138" s="10">
        <v>4022</v>
      </c>
      <c r="L138" s="10">
        <v>101</v>
      </c>
      <c r="M138" s="10">
        <v>0</v>
      </c>
      <c r="N138" s="10">
        <v>0</v>
      </c>
      <c r="O138" s="10">
        <f t="shared" si="17"/>
        <v>0</v>
      </c>
      <c r="P138" s="10">
        <v>59</v>
      </c>
      <c r="Q138" s="10">
        <v>83</v>
      </c>
      <c r="R138" s="10">
        <v>8</v>
      </c>
      <c r="S138" s="10">
        <v>0</v>
      </c>
      <c r="T138" s="10">
        <v>0</v>
      </c>
      <c r="U138" s="10">
        <v>0</v>
      </c>
    </row>
    <row r="139" spans="1:21" x14ac:dyDescent="0.2">
      <c r="A139" s="8">
        <v>36660</v>
      </c>
      <c r="B139" s="8">
        <v>36660</v>
      </c>
      <c r="C139" s="8">
        <v>36660</v>
      </c>
      <c r="D139" s="9" t="s">
        <v>5</v>
      </c>
      <c r="E139" s="10">
        <v>-66</v>
      </c>
      <c r="F139" s="10">
        <v>82</v>
      </c>
      <c r="G139" s="10">
        <v>156</v>
      </c>
      <c r="H139" s="10">
        <f t="shared" si="16"/>
        <v>238</v>
      </c>
      <c r="I139" s="10">
        <v>172</v>
      </c>
      <c r="J139" s="10">
        <v>4022</v>
      </c>
      <c r="K139" s="10">
        <v>4258</v>
      </c>
      <c r="L139" s="10">
        <v>101</v>
      </c>
      <c r="M139" s="10">
        <v>0</v>
      </c>
      <c r="N139" s="10">
        <v>0</v>
      </c>
      <c r="O139" s="10">
        <f t="shared" si="17"/>
        <v>0</v>
      </c>
      <c r="P139" s="10">
        <v>78</v>
      </c>
      <c r="Q139" s="10">
        <v>15</v>
      </c>
      <c r="R139" s="10">
        <v>8</v>
      </c>
      <c r="S139" s="10">
        <v>0</v>
      </c>
      <c r="T139" s="10">
        <v>0</v>
      </c>
      <c r="U139" s="10">
        <v>0</v>
      </c>
    </row>
    <row r="140" spans="1:21" x14ac:dyDescent="0.2">
      <c r="A140" s="8">
        <v>36661</v>
      </c>
      <c r="B140" s="8">
        <v>36661</v>
      </c>
      <c r="C140" s="8">
        <v>36661</v>
      </c>
      <c r="D140" s="9" t="s">
        <v>5</v>
      </c>
      <c r="E140" s="10">
        <v>-40</v>
      </c>
      <c r="F140" s="10">
        <v>-35</v>
      </c>
      <c r="G140" s="10">
        <v>-78</v>
      </c>
      <c r="H140" s="10">
        <f t="shared" si="16"/>
        <v>-113</v>
      </c>
      <c r="I140" s="10">
        <v>-153</v>
      </c>
      <c r="J140" s="10">
        <v>4258</v>
      </c>
      <c r="K140" s="10">
        <v>4113</v>
      </c>
      <c r="L140" s="10">
        <v>101</v>
      </c>
      <c r="M140" s="10">
        <v>0</v>
      </c>
      <c r="N140" s="10">
        <v>0</v>
      </c>
      <c r="O140" s="10">
        <f t="shared" si="17"/>
        <v>0</v>
      </c>
      <c r="P140" s="10">
        <v>75</v>
      </c>
      <c r="Q140" s="10">
        <v>0</v>
      </c>
      <c r="R140" s="10">
        <v>7</v>
      </c>
      <c r="S140" s="10">
        <v>0</v>
      </c>
      <c r="T140" s="10">
        <v>0</v>
      </c>
      <c r="U140" s="10">
        <v>0</v>
      </c>
    </row>
    <row r="141" spans="1:21" x14ac:dyDescent="0.2">
      <c r="A141" s="8">
        <v>36662</v>
      </c>
      <c r="B141" s="8">
        <v>36662</v>
      </c>
      <c r="C141" s="8">
        <v>36662</v>
      </c>
      <c r="D141" s="9" t="s">
        <v>5</v>
      </c>
      <c r="E141" s="10">
        <v>-145</v>
      </c>
      <c r="F141" s="10">
        <v>-50</v>
      </c>
      <c r="G141" s="10">
        <v>115</v>
      </c>
      <c r="H141" s="10">
        <f t="shared" si="16"/>
        <v>65</v>
      </c>
      <c r="I141" s="10">
        <v>-80</v>
      </c>
      <c r="J141" s="10">
        <v>4113</v>
      </c>
      <c r="K141" s="10">
        <v>4080</v>
      </c>
      <c r="L141" s="10">
        <v>121</v>
      </c>
      <c r="M141" s="10">
        <v>0</v>
      </c>
      <c r="N141" s="10">
        <v>0</v>
      </c>
      <c r="O141" s="10">
        <f t="shared" si="17"/>
        <v>0</v>
      </c>
      <c r="P141" s="10">
        <v>21</v>
      </c>
      <c r="Q141" s="10">
        <v>0</v>
      </c>
      <c r="R141" s="10">
        <v>8</v>
      </c>
      <c r="S141" s="10">
        <v>0</v>
      </c>
      <c r="T141" s="10">
        <v>0</v>
      </c>
      <c r="U141" s="10">
        <v>0</v>
      </c>
    </row>
    <row r="142" spans="1:21" x14ac:dyDescent="0.2">
      <c r="A142" s="8">
        <v>36663</v>
      </c>
      <c r="B142" s="8">
        <v>36663</v>
      </c>
      <c r="C142" s="8">
        <v>36663</v>
      </c>
      <c r="D142" s="9" t="s">
        <v>5</v>
      </c>
      <c r="E142" s="10">
        <v>-65</v>
      </c>
      <c r="F142" s="10">
        <v>61</v>
      </c>
      <c r="G142" s="10">
        <v>98</v>
      </c>
      <c r="H142" s="10">
        <f t="shared" si="16"/>
        <v>159</v>
      </c>
      <c r="I142" s="10">
        <v>94</v>
      </c>
      <c r="J142" s="10">
        <v>4080</v>
      </c>
      <c r="K142" s="10">
        <v>4123</v>
      </c>
      <c r="L142" s="10">
        <v>131</v>
      </c>
      <c r="M142" s="10">
        <v>0</v>
      </c>
      <c r="N142" s="10">
        <v>0</v>
      </c>
      <c r="O142" s="10">
        <f t="shared" si="17"/>
        <v>0</v>
      </c>
      <c r="P142" s="10">
        <v>76</v>
      </c>
      <c r="Q142" s="10">
        <v>57</v>
      </c>
      <c r="R142" s="10">
        <v>8</v>
      </c>
      <c r="S142" s="10">
        <v>0</v>
      </c>
      <c r="T142" s="10">
        <v>0</v>
      </c>
      <c r="U142" s="10">
        <v>0</v>
      </c>
    </row>
    <row r="143" spans="1:21" x14ac:dyDescent="0.2">
      <c r="A143" s="8">
        <v>36664</v>
      </c>
      <c r="B143" s="8">
        <v>36664</v>
      </c>
      <c r="C143" s="8">
        <v>36664</v>
      </c>
      <c r="D143" s="9" t="s">
        <v>5</v>
      </c>
      <c r="E143" s="10">
        <v>27</v>
      </c>
      <c r="F143" s="10">
        <v>115</v>
      </c>
      <c r="G143" s="10">
        <v>-36</v>
      </c>
      <c r="H143" s="10">
        <f t="shared" si="16"/>
        <v>79</v>
      </c>
      <c r="I143" s="10">
        <v>106</v>
      </c>
      <c r="J143" s="10">
        <v>4123</v>
      </c>
      <c r="K143" s="10">
        <v>4161</v>
      </c>
      <c r="L143" s="10">
        <v>118</v>
      </c>
      <c r="M143" s="10">
        <v>0</v>
      </c>
      <c r="N143" s="10">
        <v>0</v>
      </c>
      <c r="O143" s="10">
        <f t="shared" si="17"/>
        <v>0</v>
      </c>
      <c r="P143" s="10">
        <v>67</v>
      </c>
      <c r="Q143" s="10">
        <v>97</v>
      </c>
      <c r="R143" s="10">
        <v>7</v>
      </c>
      <c r="S143" s="10">
        <v>0</v>
      </c>
      <c r="T143" s="10">
        <v>0</v>
      </c>
      <c r="U143" s="10">
        <v>0</v>
      </c>
    </row>
    <row r="144" spans="1:21" x14ac:dyDescent="0.2">
      <c r="A144" s="8">
        <v>36665</v>
      </c>
      <c r="B144" s="8">
        <v>36665</v>
      </c>
      <c r="C144" s="8">
        <v>36665</v>
      </c>
      <c r="D144" s="9" t="s">
        <v>5</v>
      </c>
      <c r="E144" s="10">
        <v>-24</v>
      </c>
      <c r="F144" s="10">
        <v>127</v>
      </c>
      <c r="G144" s="10">
        <v>-3</v>
      </c>
      <c r="H144" s="10">
        <f t="shared" si="16"/>
        <v>124</v>
      </c>
      <c r="I144" s="10">
        <v>100</v>
      </c>
      <c r="J144" s="10">
        <v>4161</v>
      </c>
      <c r="K144" s="10">
        <v>4221</v>
      </c>
      <c r="L144" s="10">
        <v>101</v>
      </c>
      <c r="M144" s="10">
        <v>0</v>
      </c>
      <c r="N144" s="10">
        <v>0</v>
      </c>
      <c r="O144" s="10">
        <f t="shared" si="17"/>
        <v>0</v>
      </c>
      <c r="P144" s="10">
        <v>64</v>
      </c>
      <c r="Q144" s="10">
        <v>175</v>
      </c>
      <c r="R144" s="10">
        <v>7</v>
      </c>
      <c r="S144" s="10">
        <v>0</v>
      </c>
      <c r="T144" s="10">
        <v>0</v>
      </c>
      <c r="U144" s="10">
        <v>0</v>
      </c>
    </row>
    <row r="145" spans="1:21" x14ac:dyDescent="0.2">
      <c r="A145" s="8">
        <v>36666</v>
      </c>
      <c r="B145" s="8">
        <v>36666</v>
      </c>
      <c r="C145" s="8">
        <v>36666</v>
      </c>
      <c r="D145" s="9" t="s">
        <v>5</v>
      </c>
      <c r="E145" s="10">
        <v>-22</v>
      </c>
      <c r="F145" s="10">
        <v>314</v>
      </c>
      <c r="G145" s="10">
        <v>63</v>
      </c>
      <c r="H145" s="10">
        <f t="shared" si="16"/>
        <v>377</v>
      </c>
      <c r="I145" s="10">
        <v>355</v>
      </c>
      <c r="J145" s="10">
        <v>4221</v>
      </c>
      <c r="K145" s="10">
        <v>4479</v>
      </c>
      <c r="L145" s="10">
        <v>107</v>
      </c>
      <c r="M145" s="10">
        <v>0</v>
      </c>
      <c r="N145" s="10">
        <v>0</v>
      </c>
      <c r="O145" s="10">
        <f t="shared" si="17"/>
        <v>0</v>
      </c>
      <c r="P145" s="10">
        <v>69</v>
      </c>
      <c r="Q145" s="10">
        <v>228</v>
      </c>
      <c r="R145" s="10">
        <v>8</v>
      </c>
      <c r="S145" s="10">
        <v>0</v>
      </c>
      <c r="T145" s="10">
        <v>0</v>
      </c>
      <c r="U145" s="10">
        <v>0</v>
      </c>
    </row>
    <row r="146" spans="1:21" x14ac:dyDescent="0.2">
      <c r="A146" s="8">
        <v>36667</v>
      </c>
      <c r="B146" s="8">
        <v>36667</v>
      </c>
      <c r="C146" s="8">
        <v>36667</v>
      </c>
      <c r="D146" s="9" t="s">
        <v>5</v>
      </c>
      <c r="E146" s="10">
        <v>-47</v>
      </c>
      <c r="F146" s="10">
        <v>86</v>
      </c>
      <c r="G146" s="10">
        <v>-99</v>
      </c>
      <c r="H146" s="10">
        <f t="shared" si="16"/>
        <v>-13</v>
      </c>
      <c r="I146" s="10">
        <v>-60</v>
      </c>
      <c r="J146" s="10">
        <v>4479</v>
      </c>
      <c r="K146" s="10">
        <v>4373</v>
      </c>
      <c r="L146" s="10">
        <v>98</v>
      </c>
      <c r="M146" s="10">
        <v>0</v>
      </c>
      <c r="N146" s="10">
        <v>0</v>
      </c>
      <c r="O146" s="10">
        <f t="shared" si="17"/>
        <v>0</v>
      </c>
      <c r="P146" s="10">
        <v>64</v>
      </c>
      <c r="Q146" s="10">
        <v>240</v>
      </c>
      <c r="R146" s="10">
        <v>9</v>
      </c>
      <c r="S146" s="10">
        <v>0</v>
      </c>
      <c r="T146" s="10">
        <v>0</v>
      </c>
      <c r="U146" s="10">
        <v>0</v>
      </c>
    </row>
    <row r="147" spans="1:21" x14ac:dyDescent="0.2">
      <c r="A147" s="8">
        <v>36668</v>
      </c>
      <c r="B147" s="8">
        <v>36668</v>
      </c>
      <c r="C147" s="8">
        <v>36668</v>
      </c>
      <c r="D147" s="9" t="s">
        <v>5</v>
      </c>
      <c r="E147" s="10">
        <v>4</v>
      </c>
      <c r="F147" s="10">
        <v>52</v>
      </c>
      <c r="G147" s="10">
        <v>-137</v>
      </c>
      <c r="H147" s="10">
        <f t="shared" si="16"/>
        <v>-85</v>
      </c>
      <c r="I147" s="10">
        <v>-81</v>
      </c>
      <c r="J147" s="10">
        <v>4373</v>
      </c>
      <c r="K147" s="10">
        <v>4247</v>
      </c>
      <c r="L147" s="10">
        <v>101</v>
      </c>
      <c r="M147" s="10">
        <v>0</v>
      </c>
      <c r="N147" s="10">
        <v>0</v>
      </c>
      <c r="O147" s="10">
        <f t="shared" si="17"/>
        <v>0</v>
      </c>
      <c r="P147" s="10">
        <v>64</v>
      </c>
      <c r="Q147" s="10">
        <v>122</v>
      </c>
      <c r="R147" s="10">
        <v>6</v>
      </c>
      <c r="S147" s="10">
        <v>0</v>
      </c>
      <c r="T147" s="10">
        <v>0</v>
      </c>
      <c r="U147" s="10">
        <v>0</v>
      </c>
    </row>
    <row r="148" spans="1:21" x14ac:dyDescent="0.2">
      <c r="A148" s="8">
        <v>36669</v>
      </c>
      <c r="B148" s="8">
        <v>36669</v>
      </c>
      <c r="C148" s="8">
        <v>36669</v>
      </c>
      <c r="D148" s="9" t="s">
        <v>5</v>
      </c>
      <c r="E148" s="10">
        <v>34</v>
      </c>
      <c r="F148" s="10">
        <v>32</v>
      </c>
      <c r="G148" s="10">
        <v>-65</v>
      </c>
      <c r="H148" s="10">
        <f t="shared" si="16"/>
        <v>-33</v>
      </c>
      <c r="I148" s="10">
        <v>1</v>
      </c>
      <c r="J148" s="10">
        <v>4247</v>
      </c>
      <c r="K148" s="10">
        <v>4133</v>
      </c>
      <c r="L148" s="10">
        <v>235</v>
      </c>
      <c r="M148" s="10">
        <v>0</v>
      </c>
      <c r="N148" s="10">
        <v>0</v>
      </c>
      <c r="O148" s="10">
        <f t="shared" si="17"/>
        <v>0</v>
      </c>
      <c r="P148" s="10">
        <v>64</v>
      </c>
      <c r="Q148" s="10">
        <v>65</v>
      </c>
      <c r="R148" s="10">
        <v>5</v>
      </c>
      <c r="S148" s="10">
        <v>0</v>
      </c>
      <c r="T148" s="10">
        <v>0</v>
      </c>
      <c r="U148" s="10">
        <v>0</v>
      </c>
    </row>
    <row r="149" spans="1:21" x14ac:dyDescent="0.2">
      <c r="A149" s="8">
        <v>36670</v>
      </c>
      <c r="B149" s="8">
        <v>36670</v>
      </c>
      <c r="C149" s="8">
        <v>36670</v>
      </c>
      <c r="D149" s="9" t="s">
        <v>5</v>
      </c>
      <c r="E149" s="10">
        <v>5</v>
      </c>
      <c r="F149" s="10">
        <v>111</v>
      </c>
      <c r="G149" s="10">
        <v>-8</v>
      </c>
      <c r="H149" s="10">
        <f t="shared" si="16"/>
        <v>103</v>
      </c>
      <c r="I149" s="10">
        <v>108</v>
      </c>
      <c r="J149" s="10">
        <v>4133</v>
      </c>
      <c r="K149" s="10">
        <v>4220</v>
      </c>
      <c r="L149" s="10">
        <v>223</v>
      </c>
      <c r="M149" s="10">
        <v>0</v>
      </c>
      <c r="N149" s="10">
        <v>0</v>
      </c>
      <c r="O149" s="10">
        <f t="shared" si="17"/>
        <v>0</v>
      </c>
      <c r="P149" s="10">
        <v>68</v>
      </c>
      <c r="Q149" s="10">
        <v>42</v>
      </c>
      <c r="R149" s="10">
        <v>5</v>
      </c>
      <c r="S149" s="10">
        <v>0</v>
      </c>
      <c r="T149" s="10">
        <v>0</v>
      </c>
      <c r="U149" s="10">
        <v>0</v>
      </c>
    </row>
    <row r="150" spans="1:21" x14ac:dyDescent="0.2">
      <c r="A150" s="8">
        <v>36671</v>
      </c>
      <c r="B150" s="8">
        <v>36671</v>
      </c>
      <c r="C150" s="8">
        <v>36671</v>
      </c>
      <c r="D150" s="9" t="s">
        <v>5</v>
      </c>
      <c r="E150" s="10">
        <v>29</v>
      </c>
      <c r="F150" s="10">
        <v>170</v>
      </c>
      <c r="G150" s="10">
        <v>9</v>
      </c>
      <c r="H150" s="10">
        <f t="shared" ref="H150:H165" si="18">G150+F150</f>
        <v>179</v>
      </c>
      <c r="I150" s="10">
        <v>208</v>
      </c>
      <c r="J150" s="10">
        <v>4220</v>
      </c>
      <c r="K150" s="10">
        <v>4314</v>
      </c>
      <c r="L150" s="10">
        <v>172</v>
      </c>
      <c r="M150" s="10">
        <v>0</v>
      </c>
      <c r="N150" s="10">
        <v>0</v>
      </c>
      <c r="O150" s="10">
        <f t="shared" ref="O150:O165" si="19">N150+M150</f>
        <v>0</v>
      </c>
      <c r="P150" s="10">
        <v>69</v>
      </c>
      <c r="Q150" s="10">
        <v>142</v>
      </c>
      <c r="R150" s="10">
        <v>6</v>
      </c>
      <c r="S150" s="10">
        <v>0</v>
      </c>
      <c r="T150" s="10">
        <v>0</v>
      </c>
      <c r="U150" s="10">
        <v>0</v>
      </c>
    </row>
    <row r="151" spans="1:21" x14ac:dyDescent="0.2">
      <c r="A151" s="8">
        <v>36672</v>
      </c>
      <c r="B151" s="8">
        <v>36672</v>
      </c>
      <c r="C151" s="8">
        <v>36672</v>
      </c>
      <c r="D151" s="9" t="s">
        <v>5</v>
      </c>
      <c r="E151" s="10">
        <v>7</v>
      </c>
      <c r="F151" s="10">
        <v>233</v>
      </c>
      <c r="G151" s="10">
        <v>64</v>
      </c>
      <c r="H151" s="10">
        <f t="shared" si="18"/>
        <v>297</v>
      </c>
      <c r="I151" s="10">
        <v>304</v>
      </c>
      <c r="J151" s="10">
        <v>4314</v>
      </c>
      <c r="K151" s="10">
        <v>4438</v>
      </c>
      <c r="L151" s="10">
        <v>152</v>
      </c>
      <c r="M151" s="10">
        <v>0</v>
      </c>
      <c r="N151" s="10">
        <v>0</v>
      </c>
      <c r="O151" s="10">
        <f t="shared" si="19"/>
        <v>0</v>
      </c>
      <c r="P151" s="10">
        <v>57</v>
      </c>
      <c r="Q151" s="10">
        <v>128</v>
      </c>
      <c r="R151" s="10">
        <v>6</v>
      </c>
      <c r="S151" s="10">
        <v>0</v>
      </c>
      <c r="T151" s="10">
        <v>0</v>
      </c>
      <c r="U151" s="10">
        <v>0</v>
      </c>
    </row>
    <row r="152" spans="1:21" x14ac:dyDescent="0.2">
      <c r="A152" s="8">
        <v>36673</v>
      </c>
      <c r="B152" s="8">
        <v>36673</v>
      </c>
      <c r="C152" s="8">
        <v>36673</v>
      </c>
      <c r="D152" s="9" t="s">
        <v>5</v>
      </c>
      <c r="E152" s="10">
        <v>-4</v>
      </c>
      <c r="F152" s="10">
        <v>40</v>
      </c>
      <c r="G152" s="10">
        <v>-112</v>
      </c>
      <c r="H152" s="10">
        <f t="shared" si="18"/>
        <v>-72</v>
      </c>
      <c r="I152" s="10">
        <v>-76</v>
      </c>
      <c r="J152" s="10">
        <v>4438</v>
      </c>
      <c r="K152" s="10">
        <v>4391</v>
      </c>
      <c r="L152" s="10">
        <v>116</v>
      </c>
      <c r="M152" s="10">
        <v>0</v>
      </c>
      <c r="N152" s="10">
        <v>0</v>
      </c>
      <c r="O152" s="10">
        <f t="shared" si="19"/>
        <v>0</v>
      </c>
      <c r="P152" s="10">
        <v>62</v>
      </c>
      <c r="Q152" s="10">
        <v>243</v>
      </c>
      <c r="R152" s="10">
        <v>7</v>
      </c>
      <c r="S152" s="10">
        <v>0</v>
      </c>
      <c r="T152" s="10">
        <v>0</v>
      </c>
      <c r="U152" s="10">
        <v>0</v>
      </c>
    </row>
    <row r="153" spans="1:21" x14ac:dyDescent="0.2">
      <c r="A153" s="8">
        <v>36674</v>
      </c>
      <c r="B153" s="8">
        <v>36674</v>
      </c>
      <c r="C153" s="8">
        <v>36674</v>
      </c>
      <c r="D153" s="9" t="s">
        <v>5</v>
      </c>
      <c r="E153" s="10">
        <v>12</v>
      </c>
      <c r="F153" s="10">
        <v>20</v>
      </c>
      <c r="G153" s="10">
        <v>-50</v>
      </c>
      <c r="H153" s="10">
        <f t="shared" si="18"/>
        <v>-30</v>
      </c>
      <c r="I153" s="10">
        <v>-18</v>
      </c>
      <c r="J153" s="10">
        <v>4391</v>
      </c>
      <c r="K153" s="10">
        <v>4387</v>
      </c>
      <c r="L153" s="10">
        <v>116</v>
      </c>
      <c r="M153" s="10">
        <v>0</v>
      </c>
      <c r="N153" s="10">
        <v>0</v>
      </c>
      <c r="O153" s="10">
        <f t="shared" si="19"/>
        <v>0</v>
      </c>
      <c r="P153" s="10">
        <v>68</v>
      </c>
      <c r="Q153" s="10">
        <v>252</v>
      </c>
      <c r="R153" s="10">
        <v>8</v>
      </c>
      <c r="S153" s="10">
        <v>0</v>
      </c>
      <c r="T153" s="10">
        <v>0</v>
      </c>
      <c r="U153" s="10">
        <v>0</v>
      </c>
    </row>
    <row r="154" spans="1:21" x14ac:dyDescent="0.2">
      <c r="A154" s="8">
        <v>36675</v>
      </c>
      <c r="B154" s="8">
        <v>36675</v>
      </c>
      <c r="C154" s="8">
        <v>36675</v>
      </c>
      <c r="D154" s="9" t="s">
        <v>5</v>
      </c>
      <c r="E154" s="10">
        <v>40</v>
      </c>
      <c r="F154" s="10">
        <v>76</v>
      </c>
      <c r="G154" s="10">
        <v>-85</v>
      </c>
      <c r="H154" s="10">
        <f t="shared" si="18"/>
        <v>-9</v>
      </c>
      <c r="I154" s="10">
        <v>31</v>
      </c>
      <c r="J154" s="10">
        <v>4387</v>
      </c>
      <c r="K154" s="10">
        <v>4404</v>
      </c>
      <c r="L154" s="10">
        <v>116</v>
      </c>
      <c r="M154" s="10">
        <v>0</v>
      </c>
      <c r="N154" s="10">
        <v>0</v>
      </c>
      <c r="O154" s="10">
        <f t="shared" si="19"/>
        <v>0</v>
      </c>
      <c r="P154" s="10">
        <v>69</v>
      </c>
      <c r="Q154" s="10">
        <v>143</v>
      </c>
      <c r="R154" s="10">
        <v>7</v>
      </c>
      <c r="S154" s="10">
        <v>0</v>
      </c>
      <c r="T154" s="10">
        <v>0</v>
      </c>
      <c r="U154" s="10">
        <v>0</v>
      </c>
    </row>
    <row r="155" spans="1:21" x14ac:dyDescent="0.2">
      <c r="A155" s="8">
        <v>36676</v>
      </c>
      <c r="B155" s="8">
        <v>36676</v>
      </c>
      <c r="C155" s="8">
        <v>36676</v>
      </c>
      <c r="D155" s="9" t="s">
        <v>5</v>
      </c>
      <c r="E155" s="10">
        <v>-4</v>
      </c>
      <c r="F155" s="10">
        <v>9</v>
      </c>
      <c r="G155" s="10">
        <v>-128</v>
      </c>
      <c r="H155" s="10">
        <f t="shared" si="18"/>
        <v>-119</v>
      </c>
      <c r="I155" s="10">
        <v>-123</v>
      </c>
      <c r="J155" s="10">
        <v>4404</v>
      </c>
      <c r="K155" s="10">
        <v>4244</v>
      </c>
      <c r="L155" s="10">
        <v>146</v>
      </c>
      <c r="M155" s="10">
        <v>0</v>
      </c>
      <c r="N155" s="10">
        <v>0</v>
      </c>
      <c r="O155" s="10">
        <f t="shared" si="19"/>
        <v>0</v>
      </c>
      <c r="P155" s="10">
        <v>65</v>
      </c>
      <c r="Q155" s="10">
        <v>120</v>
      </c>
      <c r="R155" s="10">
        <v>6</v>
      </c>
      <c r="S155" s="10">
        <v>0</v>
      </c>
      <c r="T155" s="10">
        <v>0</v>
      </c>
      <c r="U155" s="10">
        <v>0</v>
      </c>
    </row>
    <row r="156" spans="1:21" x14ac:dyDescent="0.2">
      <c r="A156" s="8">
        <v>36677</v>
      </c>
      <c r="B156" s="8">
        <v>36677</v>
      </c>
      <c r="C156" s="8">
        <v>36677</v>
      </c>
      <c r="D156" s="9" t="s">
        <v>5</v>
      </c>
      <c r="E156" s="10">
        <v>1</v>
      </c>
      <c r="F156" s="10">
        <v>164</v>
      </c>
      <c r="G156" s="10">
        <v>-43</v>
      </c>
      <c r="H156" s="10">
        <f t="shared" si="18"/>
        <v>121</v>
      </c>
      <c r="I156" s="10">
        <v>122</v>
      </c>
      <c r="J156" s="10">
        <v>4244</v>
      </c>
      <c r="K156" s="10">
        <v>4310</v>
      </c>
      <c r="L156" s="10">
        <v>166</v>
      </c>
      <c r="M156" s="10">
        <v>0</v>
      </c>
      <c r="N156" s="10">
        <v>0</v>
      </c>
      <c r="O156" s="10">
        <f t="shared" si="19"/>
        <v>0</v>
      </c>
      <c r="P156" s="10">
        <v>68</v>
      </c>
      <c r="Q156" s="10">
        <v>105</v>
      </c>
      <c r="R156" s="10">
        <v>6</v>
      </c>
      <c r="S156" s="10">
        <v>0</v>
      </c>
      <c r="T156" s="10">
        <v>0</v>
      </c>
      <c r="U156" s="10">
        <v>0</v>
      </c>
    </row>
    <row r="157" spans="1:21" x14ac:dyDescent="0.2">
      <c r="A157" s="8">
        <v>36678</v>
      </c>
      <c r="B157" s="8">
        <v>36678</v>
      </c>
      <c r="C157" s="8">
        <v>36678</v>
      </c>
      <c r="D157" s="9" t="s">
        <v>5</v>
      </c>
      <c r="E157" s="10">
        <v>21</v>
      </c>
      <c r="F157" s="10">
        <v>80</v>
      </c>
      <c r="G157" s="10">
        <v>-90</v>
      </c>
      <c r="H157" s="10">
        <f t="shared" si="18"/>
        <v>-10</v>
      </c>
      <c r="I157" s="10">
        <v>11</v>
      </c>
      <c r="J157" s="10">
        <v>4310</v>
      </c>
      <c r="K157" s="10">
        <v>4250</v>
      </c>
      <c r="L157" s="10">
        <v>132</v>
      </c>
      <c r="M157" s="10">
        <v>0</v>
      </c>
      <c r="N157" s="10">
        <v>0</v>
      </c>
      <c r="O157" s="10">
        <f t="shared" si="19"/>
        <v>0</v>
      </c>
      <c r="P157" s="10">
        <v>64</v>
      </c>
      <c r="Q157" s="10">
        <v>107</v>
      </c>
      <c r="R157" s="10">
        <v>6</v>
      </c>
      <c r="S157" s="10">
        <v>0</v>
      </c>
      <c r="T157" s="10">
        <v>0</v>
      </c>
      <c r="U157" s="10">
        <v>0</v>
      </c>
    </row>
    <row r="158" spans="1:21" x14ac:dyDescent="0.2">
      <c r="A158" s="8">
        <v>36679</v>
      </c>
      <c r="B158" s="8">
        <v>36679</v>
      </c>
      <c r="C158" s="8">
        <v>36679</v>
      </c>
      <c r="D158" s="9" t="s">
        <v>5</v>
      </c>
      <c r="E158" s="10">
        <v>-34</v>
      </c>
      <c r="F158" s="10">
        <v>-34</v>
      </c>
      <c r="G158" s="10">
        <v>120</v>
      </c>
      <c r="H158" s="10">
        <f t="shared" si="18"/>
        <v>86</v>
      </c>
      <c r="I158" s="10">
        <v>52</v>
      </c>
      <c r="J158" s="10">
        <v>4250</v>
      </c>
      <c r="K158" s="10">
        <v>4218</v>
      </c>
      <c r="L158" s="10">
        <v>133</v>
      </c>
      <c r="M158" s="10">
        <v>0</v>
      </c>
      <c r="N158" s="10">
        <v>0</v>
      </c>
      <c r="O158" s="10">
        <f t="shared" si="19"/>
        <v>0</v>
      </c>
      <c r="P158" s="10">
        <v>59</v>
      </c>
      <c r="Q158" s="10">
        <v>161</v>
      </c>
      <c r="R158" s="10">
        <v>6</v>
      </c>
      <c r="S158" s="10">
        <v>0</v>
      </c>
      <c r="T158" s="10">
        <v>0</v>
      </c>
      <c r="U158" s="10">
        <v>0</v>
      </c>
    </row>
    <row r="159" spans="1:21" x14ac:dyDescent="0.2">
      <c r="A159" s="8">
        <v>36680</v>
      </c>
      <c r="B159" s="8">
        <v>36680</v>
      </c>
      <c r="C159" s="8">
        <v>36680</v>
      </c>
      <c r="D159" s="9" t="s">
        <v>5</v>
      </c>
      <c r="E159" s="10">
        <v>-9</v>
      </c>
      <c r="F159" s="10">
        <v>211</v>
      </c>
      <c r="G159" s="10">
        <v>-53</v>
      </c>
      <c r="H159" s="10">
        <f t="shared" si="18"/>
        <v>158</v>
      </c>
      <c r="I159" s="10">
        <v>149</v>
      </c>
      <c r="J159" s="10">
        <v>4218</v>
      </c>
      <c r="K159" s="10">
        <v>4374</v>
      </c>
      <c r="L159" s="10">
        <v>125</v>
      </c>
      <c r="M159" s="10">
        <v>0</v>
      </c>
      <c r="N159" s="10">
        <v>0</v>
      </c>
      <c r="O159" s="10">
        <f t="shared" si="19"/>
        <v>0</v>
      </c>
      <c r="P159" s="10">
        <v>67</v>
      </c>
      <c r="Q159" s="10">
        <v>213</v>
      </c>
      <c r="R159" s="10">
        <v>6</v>
      </c>
      <c r="S159" s="10">
        <v>0</v>
      </c>
      <c r="T159" s="10">
        <v>0</v>
      </c>
      <c r="U159" s="10">
        <v>0</v>
      </c>
    </row>
    <row r="160" spans="1:21" x14ac:dyDescent="0.2">
      <c r="A160" s="8">
        <v>36681</v>
      </c>
      <c r="B160" s="8">
        <v>36681</v>
      </c>
      <c r="C160" s="8">
        <v>36681</v>
      </c>
      <c r="D160" s="9" t="s">
        <v>5</v>
      </c>
      <c r="E160" s="10">
        <v>-34</v>
      </c>
      <c r="F160" s="10">
        <v>107</v>
      </c>
      <c r="G160" s="10">
        <v>25</v>
      </c>
      <c r="H160" s="10">
        <f t="shared" si="18"/>
        <v>132</v>
      </c>
      <c r="I160" s="10">
        <v>98</v>
      </c>
      <c r="J160" s="10">
        <v>4374</v>
      </c>
      <c r="K160" s="10">
        <v>4471</v>
      </c>
      <c r="L160" s="10">
        <v>104</v>
      </c>
      <c r="M160" s="10">
        <v>0</v>
      </c>
      <c r="N160" s="10">
        <v>0</v>
      </c>
      <c r="O160" s="10">
        <f t="shared" si="19"/>
        <v>0</v>
      </c>
      <c r="P160" s="10">
        <v>68</v>
      </c>
      <c r="Q160" s="10">
        <v>228</v>
      </c>
      <c r="R160" s="10">
        <v>7</v>
      </c>
      <c r="S160" s="10">
        <v>0</v>
      </c>
      <c r="T160" s="10">
        <v>0</v>
      </c>
      <c r="U160" s="10">
        <v>0</v>
      </c>
    </row>
    <row r="161" spans="1:21" x14ac:dyDescent="0.2">
      <c r="A161" s="8">
        <v>36682</v>
      </c>
      <c r="B161" s="8">
        <v>36682</v>
      </c>
      <c r="C161" s="8">
        <v>36682</v>
      </c>
      <c r="D161" s="9" t="s">
        <v>5</v>
      </c>
      <c r="E161" s="10">
        <v>63</v>
      </c>
      <c r="F161" s="10">
        <v>-25</v>
      </c>
      <c r="G161" s="10">
        <v>-145</v>
      </c>
      <c r="H161" s="10">
        <f t="shared" si="18"/>
        <v>-170</v>
      </c>
      <c r="I161" s="10">
        <v>-107</v>
      </c>
      <c r="J161" s="10">
        <v>4471</v>
      </c>
      <c r="K161" s="10">
        <v>4316</v>
      </c>
      <c r="L161" s="10">
        <v>141</v>
      </c>
      <c r="M161" s="10">
        <v>0</v>
      </c>
      <c r="N161" s="10">
        <v>0</v>
      </c>
      <c r="O161" s="10">
        <f t="shared" si="19"/>
        <v>0</v>
      </c>
      <c r="P161" s="10">
        <v>68</v>
      </c>
      <c r="Q161" s="10">
        <v>113</v>
      </c>
      <c r="R161" s="10">
        <v>6</v>
      </c>
      <c r="S161" s="10">
        <v>0</v>
      </c>
      <c r="T161" s="10">
        <v>0</v>
      </c>
      <c r="U161" s="10">
        <v>0</v>
      </c>
    </row>
    <row r="162" spans="1:21" x14ac:dyDescent="0.2">
      <c r="A162" s="8">
        <v>36683</v>
      </c>
      <c r="B162" s="8">
        <v>36683</v>
      </c>
      <c r="C162" s="8">
        <v>36683</v>
      </c>
      <c r="D162" s="9" t="s">
        <v>5</v>
      </c>
      <c r="E162" s="10">
        <v>25</v>
      </c>
      <c r="F162" s="10">
        <v>30</v>
      </c>
      <c r="G162" s="10">
        <v>-42</v>
      </c>
      <c r="H162" s="10">
        <f t="shared" si="18"/>
        <v>-12</v>
      </c>
      <c r="I162" s="10">
        <v>13</v>
      </c>
      <c r="J162" s="10">
        <v>4316</v>
      </c>
      <c r="K162" s="10">
        <v>4288</v>
      </c>
      <c r="L162" s="10">
        <v>142</v>
      </c>
      <c r="M162" s="10">
        <v>0</v>
      </c>
      <c r="N162" s="10">
        <v>0</v>
      </c>
      <c r="O162" s="10">
        <f t="shared" si="19"/>
        <v>0</v>
      </c>
      <c r="P162" s="10">
        <v>44</v>
      </c>
      <c r="Q162" s="10">
        <v>14</v>
      </c>
      <c r="R162" s="10">
        <v>6</v>
      </c>
      <c r="S162" s="10">
        <v>0</v>
      </c>
      <c r="T162" s="10">
        <v>0</v>
      </c>
      <c r="U162" s="10">
        <v>0</v>
      </c>
    </row>
    <row r="163" spans="1:21" x14ac:dyDescent="0.2">
      <c r="A163" s="8">
        <v>36684</v>
      </c>
      <c r="B163" s="8">
        <v>36684</v>
      </c>
      <c r="C163" s="8">
        <v>36684</v>
      </c>
      <c r="D163" s="9" t="s">
        <v>5</v>
      </c>
      <c r="E163" s="10">
        <v>66</v>
      </c>
      <c r="F163" s="10">
        <v>36</v>
      </c>
      <c r="G163" s="10">
        <v>-17</v>
      </c>
      <c r="H163" s="10">
        <f t="shared" si="18"/>
        <v>19</v>
      </c>
      <c r="I163" s="10">
        <v>85</v>
      </c>
      <c r="J163" s="10">
        <v>4288</v>
      </c>
      <c r="K163" s="10">
        <v>4340</v>
      </c>
      <c r="L163" s="10">
        <v>132</v>
      </c>
      <c r="M163" s="10">
        <v>0</v>
      </c>
      <c r="N163" s="10">
        <v>0</v>
      </c>
      <c r="O163" s="10">
        <f t="shared" si="19"/>
        <v>0</v>
      </c>
      <c r="P163" s="10">
        <v>0</v>
      </c>
      <c r="Q163" s="10">
        <v>0</v>
      </c>
      <c r="R163" s="10">
        <v>5</v>
      </c>
      <c r="S163" s="10">
        <v>0</v>
      </c>
      <c r="T163" s="10">
        <v>0</v>
      </c>
      <c r="U163" s="10">
        <v>0</v>
      </c>
    </row>
    <row r="164" spans="1:21" x14ac:dyDescent="0.2">
      <c r="A164" s="8">
        <v>36685</v>
      </c>
      <c r="B164" s="8">
        <v>36685</v>
      </c>
      <c r="C164" s="8">
        <v>36685</v>
      </c>
      <c r="D164" s="9" t="s">
        <v>5</v>
      </c>
      <c r="E164" s="10">
        <v>-67</v>
      </c>
      <c r="F164" s="10">
        <v>-34</v>
      </c>
      <c r="G164" s="10">
        <v>12</v>
      </c>
      <c r="H164" s="10">
        <f t="shared" si="18"/>
        <v>-22</v>
      </c>
      <c r="I164" s="10">
        <v>-89</v>
      </c>
      <c r="J164" s="10">
        <v>4340</v>
      </c>
      <c r="K164" s="10">
        <v>4159</v>
      </c>
      <c r="L164" s="10">
        <v>130</v>
      </c>
      <c r="M164" s="10">
        <v>0</v>
      </c>
      <c r="N164" s="10">
        <v>0</v>
      </c>
      <c r="O164" s="10">
        <f t="shared" si="19"/>
        <v>0</v>
      </c>
      <c r="P164" s="10">
        <v>48</v>
      </c>
      <c r="Q164" s="10">
        <v>12</v>
      </c>
      <c r="R164" s="10">
        <v>6</v>
      </c>
      <c r="S164" s="10">
        <v>5</v>
      </c>
      <c r="T164" s="10">
        <v>0</v>
      </c>
      <c r="U164" s="10">
        <v>0</v>
      </c>
    </row>
    <row r="165" spans="1:21" x14ac:dyDescent="0.2">
      <c r="A165" s="8">
        <v>36686</v>
      </c>
      <c r="B165" s="8">
        <v>36686</v>
      </c>
      <c r="C165" s="8">
        <v>36686</v>
      </c>
      <c r="D165" s="9" t="s">
        <v>5</v>
      </c>
      <c r="E165" s="10">
        <v>-11</v>
      </c>
      <c r="F165" s="10">
        <v>-6</v>
      </c>
      <c r="G165" s="10">
        <v>142</v>
      </c>
      <c r="H165" s="10">
        <f t="shared" si="18"/>
        <v>136</v>
      </c>
      <c r="I165" s="10">
        <v>125</v>
      </c>
      <c r="J165" s="10">
        <v>4159</v>
      </c>
      <c r="K165" s="10">
        <v>4188</v>
      </c>
      <c r="L165" s="10">
        <v>97</v>
      </c>
      <c r="M165" s="10">
        <v>0</v>
      </c>
      <c r="N165" s="10">
        <v>0</v>
      </c>
      <c r="O165" s="10">
        <f t="shared" si="19"/>
        <v>0</v>
      </c>
      <c r="P165" s="10">
        <v>63</v>
      </c>
      <c r="Q165" s="10">
        <v>90</v>
      </c>
      <c r="R165" s="10">
        <v>6</v>
      </c>
      <c r="S165" s="10">
        <v>5</v>
      </c>
      <c r="T165" s="10">
        <v>0</v>
      </c>
      <c r="U165" s="10">
        <v>0</v>
      </c>
    </row>
    <row r="166" spans="1:21" x14ac:dyDescent="0.2">
      <c r="A166" s="8">
        <v>36687</v>
      </c>
      <c r="B166" s="8">
        <v>36687</v>
      </c>
      <c r="C166" s="8">
        <v>36687</v>
      </c>
      <c r="D166" s="9" t="s">
        <v>5</v>
      </c>
      <c r="E166" s="10">
        <v>10</v>
      </c>
      <c r="F166" s="10">
        <v>194</v>
      </c>
      <c r="G166" s="10">
        <v>101</v>
      </c>
      <c r="H166" s="10">
        <f t="shared" ref="H166:H181" si="20">G166+F166</f>
        <v>295</v>
      </c>
      <c r="I166" s="10">
        <v>305</v>
      </c>
      <c r="J166" s="10">
        <v>4188</v>
      </c>
      <c r="K166" s="10">
        <v>4456</v>
      </c>
      <c r="L166" s="10">
        <v>97</v>
      </c>
      <c r="M166" s="10">
        <v>0</v>
      </c>
      <c r="N166" s="10">
        <v>0</v>
      </c>
      <c r="O166" s="10">
        <f t="shared" ref="O166:O181" si="21">N166+M166</f>
        <v>0</v>
      </c>
      <c r="P166" s="10">
        <v>63</v>
      </c>
      <c r="Q166" s="10">
        <v>184</v>
      </c>
      <c r="R166" s="10">
        <v>6</v>
      </c>
      <c r="S166" s="10">
        <v>5</v>
      </c>
      <c r="T166" s="10">
        <v>0</v>
      </c>
      <c r="U166" s="10">
        <v>0</v>
      </c>
    </row>
    <row r="167" spans="1:21" x14ac:dyDescent="0.2">
      <c r="A167" s="8">
        <v>36688</v>
      </c>
      <c r="B167" s="8">
        <v>36688</v>
      </c>
      <c r="C167" s="8">
        <v>36688</v>
      </c>
      <c r="D167" s="9" t="s">
        <v>5</v>
      </c>
      <c r="E167" s="10">
        <v>1</v>
      </c>
      <c r="F167" s="10">
        <v>229</v>
      </c>
      <c r="G167" s="10">
        <v>103</v>
      </c>
      <c r="H167" s="10">
        <f t="shared" si="20"/>
        <v>332</v>
      </c>
      <c r="I167" s="10">
        <v>333</v>
      </c>
      <c r="J167" s="10">
        <v>4456</v>
      </c>
      <c r="K167" s="10">
        <v>4618</v>
      </c>
      <c r="L167" s="10">
        <v>96</v>
      </c>
      <c r="M167" s="10">
        <v>0</v>
      </c>
      <c r="N167" s="10">
        <v>0</v>
      </c>
      <c r="O167" s="10">
        <f t="shared" si="21"/>
        <v>0</v>
      </c>
      <c r="P167" s="10">
        <v>61</v>
      </c>
      <c r="Q167" s="10">
        <v>254</v>
      </c>
      <c r="R167" s="10">
        <v>7</v>
      </c>
      <c r="S167" s="10">
        <v>5</v>
      </c>
      <c r="T167" s="10">
        <v>0</v>
      </c>
      <c r="U167" s="10">
        <v>0</v>
      </c>
    </row>
    <row r="168" spans="1:21" x14ac:dyDescent="0.2">
      <c r="A168" s="8">
        <v>36689</v>
      </c>
      <c r="B168" s="8">
        <v>36689</v>
      </c>
      <c r="C168" s="8">
        <v>36689</v>
      </c>
      <c r="D168" s="9" t="s">
        <v>5</v>
      </c>
      <c r="E168" s="10">
        <v>-34</v>
      </c>
      <c r="F168" s="10">
        <v>-85</v>
      </c>
      <c r="G168" s="10">
        <v>-175</v>
      </c>
      <c r="H168" s="10">
        <f t="shared" si="20"/>
        <v>-260</v>
      </c>
      <c r="I168" s="10">
        <v>-294</v>
      </c>
      <c r="J168" s="10">
        <v>4618</v>
      </c>
      <c r="K168" s="10">
        <v>4366</v>
      </c>
      <c r="L168" s="10">
        <v>94</v>
      </c>
      <c r="M168" s="10">
        <v>0</v>
      </c>
      <c r="N168" s="10">
        <v>0</v>
      </c>
      <c r="O168" s="10">
        <f t="shared" si="21"/>
        <v>0</v>
      </c>
      <c r="P168" s="10">
        <v>58</v>
      </c>
      <c r="Q168" s="10">
        <v>209</v>
      </c>
      <c r="R168" s="10">
        <v>5</v>
      </c>
      <c r="S168" s="10">
        <v>5</v>
      </c>
      <c r="T168" s="10">
        <v>0</v>
      </c>
      <c r="U168" s="10">
        <v>0</v>
      </c>
    </row>
    <row r="169" spans="1:21" x14ac:dyDescent="0.2">
      <c r="A169" s="8">
        <v>36690</v>
      </c>
      <c r="B169" s="8">
        <v>36690</v>
      </c>
      <c r="C169" s="8">
        <v>36690</v>
      </c>
      <c r="D169" s="9" t="s">
        <v>5</v>
      </c>
      <c r="E169" s="10">
        <v>10</v>
      </c>
      <c r="F169" s="10">
        <v>24</v>
      </c>
      <c r="G169" s="10">
        <v>-135</v>
      </c>
      <c r="H169" s="10">
        <f t="shared" si="20"/>
        <v>-111</v>
      </c>
      <c r="I169" s="10">
        <v>-101</v>
      </c>
      <c r="J169" s="10">
        <v>4366</v>
      </c>
      <c r="K169" s="10">
        <v>4170</v>
      </c>
      <c r="L169" s="10">
        <v>132</v>
      </c>
      <c r="M169" s="10">
        <v>0</v>
      </c>
      <c r="N169" s="10">
        <v>0</v>
      </c>
      <c r="O169" s="10">
        <f t="shared" si="21"/>
        <v>0</v>
      </c>
      <c r="P169" s="10">
        <v>50</v>
      </c>
      <c r="Q169" s="10">
        <v>134</v>
      </c>
      <c r="R169" s="10">
        <v>6</v>
      </c>
      <c r="S169" s="10">
        <v>5</v>
      </c>
      <c r="T169" s="10">
        <v>0</v>
      </c>
      <c r="U169" s="10">
        <v>0</v>
      </c>
    </row>
    <row r="170" spans="1:21" x14ac:dyDescent="0.2">
      <c r="A170" s="8">
        <v>36691</v>
      </c>
      <c r="B170" s="8">
        <v>36691</v>
      </c>
      <c r="C170" s="8">
        <v>36691</v>
      </c>
      <c r="D170" s="9" t="s">
        <v>5</v>
      </c>
      <c r="E170" s="10">
        <v>8</v>
      </c>
      <c r="F170" s="10">
        <v>-27</v>
      </c>
      <c r="G170" s="10">
        <v>-103</v>
      </c>
      <c r="H170" s="10">
        <f t="shared" si="20"/>
        <v>-130</v>
      </c>
      <c r="I170" s="10">
        <v>-122</v>
      </c>
      <c r="J170" s="10">
        <v>4170</v>
      </c>
      <c r="K170" s="10">
        <v>4033</v>
      </c>
      <c r="L170" s="10">
        <v>121</v>
      </c>
      <c r="M170" s="10">
        <v>0</v>
      </c>
      <c r="N170" s="10">
        <v>0</v>
      </c>
      <c r="O170" s="10">
        <f t="shared" si="21"/>
        <v>0</v>
      </c>
      <c r="P170" s="10">
        <v>45</v>
      </c>
      <c r="Q170" s="10">
        <v>26</v>
      </c>
      <c r="R170" s="10">
        <v>4</v>
      </c>
      <c r="S170" s="10">
        <v>6</v>
      </c>
      <c r="T170" s="10">
        <v>0</v>
      </c>
      <c r="U170" s="10">
        <v>0</v>
      </c>
    </row>
    <row r="171" spans="1:21" x14ac:dyDescent="0.2">
      <c r="A171" s="8">
        <v>36692</v>
      </c>
      <c r="B171" s="8">
        <v>36692</v>
      </c>
      <c r="C171" s="8">
        <v>36692</v>
      </c>
      <c r="D171" s="9" t="s">
        <v>5</v>
      </c>
      <c r="E171" s="10">
        <v>61</v>
      </c>
      <c r="F171" s="10">
        <v>-152</v>
      </c>
      <c r="G171" s="10">
        <v>120</v>
      </c>
      <c r="H171" s="10">
        <f t="shared" si="20"/>
        <v>-32</v>
      </c>
      <c r="I171" s="10">
        <v>29</v>
      </c>
      <c r="J171" s="10">
        <v>4033</v>
      </c>
      <c r="K171" s="10">
        <v>4013</v>
      </c>
      <c r="L171" s="10">
        <v>116</v>
      </c>
      <c r="M171" s="10">
        <v>0</v>
      </c>
      <c r="N171" s="10">
        <v>0</v>
      </c>
      <c r="O171" s="10">
        <f t="shared" si="21"/>
        <v>0</v>
      </c>
      <c r="P171" s="10">
        <v>1</v>
      </c>
      <c r="Q171" s="10">
        <v>38</v>
      </c>
      <c r="R171" s="10">
        <v>5</v>
      </c>
      <c r="S171" s="10">
        <v>6</v>
      </c>
      <c r="T171" s="10">
        <v>0</v>
      </c>
      <c r="U171" s="10">
        <v>0</v>
      </c>
    </row>
    <row r="172" spans="1:21" x14ac:dyDescent="0.2">
      <c r="A172" s="8">
        <v>36693</v>
      </c>
      <c r="B172" s="8">
        <v>36693</v>
      </c>
      <c r="C172" s="8">
        <v>36693</v>
      </c>
      <c r="D172" s="9" t="s">
        <v>5</v>
      </c>
      <c r="E172" s="10">
        <v>50</v>
      </c>
      <c r="F172" s="10">
        <v>-58</v>
      </c>
      <c r="G172" s="10">
        <v>1</v>
      </c>
      <c r="H172" s="10">
        <f t="shared" si="20"/>
        <v>-57</v>
      </c>
      <c r="I172" s="10">
        <v>-7</v>
      </c>
      <c r="J172" s="10">
        <v>4013</v>
      </c>
      <c r="K172" s="10">
        <v>3973</v>
      </c>
      <c r="L172" s="10">
        <v>160</v>
      </c>
      <c r="M172" s="10">
        <v>0</v>
      </c>
      <c r="N172" s="10">
        <v>0</v>
      </c>
      <c r="O172" s="10">
        <f t="shared" si="21"/>
        <v>0</v>
      </c>
      <c r="P172" s="10">
        <v>19</v>
      </c>
      <c r="Q172" s="10">
        <v>88</v>
      </c>
      <c r="R172" s="10">
        <v>6</v>
      </c>
      <c r="S172" s="10">
        <v>6</v>
      </c>
      <c r="T172" s="10">
        <v>0</v>
      </c>
      <c r="U172" s="10">
        <v>0</v>
      </c>
    </row>
    <row r="173" spans="1:21" x14ac:dyDescent="0.2">
      <c r="A173" s="8">
        <v>36694</v>
      </c>
      <c r="B173" s="8">
        <v>36694</v>
      </c>
      <c r="C173" s="8">
        <v>36694</v>
      </c>
      <c r="D173" s="9" t="s">
        <v>5</v>
      </c>
      <c r="E173" s="10">
        <v>91</v>
      </c>
      <c r="F173" s="10">
        <v>123</v>
      </c>
      <c r="G173" s="10">
        <v>-15</v>
      </c>
      <c r="H173" s="10">
        <f t="shared" si="20"/>
        <v>108</v>
      </c>
      <c r="I173" s="10">
        <v>199</v>
      </c>
      <c r="J173" s="10">
        <v>3973</v>
      </c>
      <c r="K173" s="10">
        <v>4210</v>
      </c>
      <c r="L173" s="10">
        <v>99</v>
      </c>
      <c r="M173" s="10">
        <v>0</v>
      </c>
      <c r="N173" s="10">
        <v>0</v>
      </c>
      <c r="O173" s="10">
        <f t="shared" si="21"/>
        <v>0</v>
      </c>
      <c r="P173" s="10">
        <v>57</v>
      </c>
      <c r="Q173" s="10">
        <v>87</v>
      </c>
      <c r="R173" s="10">
        <v>7</v>
      </c>
      <c r="S173" s="10">
        <v>6</v>
      </c>
      <c r="T173" s="10">
        <v>0</v>
      </c>
      <c r="U173" s="10">
        <v>0</v>
      </c>
    </row>
    <row r="174" spans="1:21" x14ac:dyDescent="0.2">
      <c r="A174" s="8">
        <v>36695</v>
      </c>
      <c r="B174" s="8">
        <v>36695</v>
      </c>
      <c r="C174" s="8">
        <v>36695</v>
      </c>
      <c r="D174" s="9" t="s">
        <v>5</v>
      </c>
      <c r="E174" s="10">
        <v>41</v>
      </c>
      <c r="F174" s="10">
        <v>153</v>
      </c>
      <c r="G174" s="10">
        <v>64</v>
      </c>
      <c r="H174" s="10">
        <f t="shared" si="20"/>
        <v>217</v>
      </c>
      <c r="I174" s="10">
        <v>258</v>
      </c>
      <c r="J174" s="10">
        <v>4210</v>
      </c>
      <c r="K174" s="10">
        <v>4410</v>
      </c>
      <c r="L174" s="10">
        <v>99</v>
      </c>
      <c r="M174" s="10">
        <v>0</v>
      </c>
      <c r="N174" s="10">
        <v>0</v>
      </c>
      <c r="O174" s="10">
        <f t="shared" si="21"/>
        <v>0</v>
      </c>
      <c r="P174" s="10">
        <v>58</v>
      </c>
      <c r="Q174" s="10">
        <v>173</v>
      </c>
      <c r="R174" s="10">
        <v>7</v>
      </c>
      <c r="S174" s="10">
        <v>6</v>
      </c>
      <c r="T174" s="10">
        <v>0</v>
      </c>
      <c r="U174" s="10">
        <v>0</v>
      </c>
    </row>
    <row r="175" spans="1:21" x14ac:dyDescent="0.2">
      <c r="A175" s="8">
        <v>36696</v>
      </c>
      <c r="B175" s="8">
        <v>36696</v>
      </c>
      <c r="C175" s="8">
        <v>36696</v>
      </c>
      <c r="D175" s="9" t="s">
        <v>5</v>
      </c>
      <c r="E175" s="10">
        <v>33</v>
      </c>
      <c r="F175" s="10">
        <v>16</v>
      </c>
      <c r="G175" s="10">
        <v>-165</v>
      </c>
      <c r="H175" s="10">
        <f t="shared" si="20"/>
        <v>-149</v>
      </c>
      <c r="I175" s="10">
        <v>-116</v>
      </c>
      <c r="J175" s="10">
        <v>4410</v>
      </c>
      <c r="K175" s="10">
        <v>4259</v>
      </c>
      <c r="L175" s="10">
        <v>99</v>
      </c>
      <c r="M175" s="10">
        <v>0</v>
      </c>
      <c r="N175" s="10">
        <v>0</v>
      </c>
      <c r="O175" s="10">
        <f t="shared" si="21"/>
        <v>0</v>
      </c>
      <c r="P175" s="10">
        <v>54</v>
      </c>
      <c r="Q175" s="10">
        <v>189</v>
      </c>
      <c r="R175" s="10">
        <v>6</v>
      </c>
      <c r="S175" s="10">
        <v>0</v>
      </c>
      <c r="T175" s="10">
        <v>0</v>
      </c>
      <c r="U175" s="10">
        <v>0</v>
      </c>
    </row>
    <row r="176" spans="1:21" x14ac:dyDescent="0.2">
      <c r="A176" s="8">
        <v>36697</v>
      </c>
      <c r="B176" s="8">
        <v>36697</v>
      </c>
      <c r="C176" s="8">
        <v>36697</v>
      </c>
      <c r="D176" s="9" t="s">
        <v>5</v>
      </c>
      <c r="E176" s="10">
        <v>21</v>
      </c>
      <c r="F176" s="10">
        <v>-55</v>
      </c>
      <c r="G176" s="10">
        <v>-63</v>
      </c>
      <c r="H176" s="10">
        <f t="shared" si="20"/>
        <v>-118</v>
      </c>
      <c r="I176" s="10">
        <v>-97</v>
      </c>
      <c r="J176" s="10">
        <v>4259</v>
      </c>
      <c r="K176" s="10">
        <v>4124</v>
      </c>
      <c r="L176" s="10">
        <v>129</v>
      </c>
      <c r="M176" s="10">
        <v>0</v>
      </c>
      <c r="N176" s="10">
        <v>0</v>
      </c>
      <c r="O176" s="10">
        <f t="shared" si="21"/>
        <v>0</v>
      </c>
      <c r="P176" s="10">
        <v>55</v>
      </c>
      <c r="Q176" s="10">
        <v>88</v>
      </c>
      <c r="R176" s="10">
        <v>6</v>
      </c>
      <c r="S176" s="10">
        <v>0</v>
      </c>
      <c r="T176" s="10">
        <v>0</v>
      </c>
      <c r="U176" s="10">
        <v>0</v>
      </c>
    </row>
    <row r="177" spans="1:21" x14ac:dyDescent="0.2">
      <c r="A177" s="8">
        <v>36698</v>
      </c>
      <c r="B177" s="8">
        <v>36698</v>
      </c>
      <c r="C177" s="8">
        <v>36698</v>
      </c>
      <c r="D177" s="9" t="s">
        <v>5</v>
      </c>
      <c r="E177" s="10">
        <v>43</v>
      </c>
      <c r="F177" s="10">
        <v>-77</v>
      </c>
      <c r="G177" s="10">
        <v>-93</v>
      </c>
      <c r="H177" s="10">
        <f t="shared" si="20"/>
        <v>-170</v>
      </c>
      <c r="I177" s="10">
        <v>-127</v>
      </c>
      <c r="J177" s="10">
        <v>4124</v>
      </c>
      <c r="K177" s="10">
        <v>3986</v>
      </c>
      <c r="L177" s="10">
        <v>136</v>
      </c>
      <c r="M177" s="10">
        <v>0</v>
      </c>
      <c r="N177" s="10">
        <v>0</v>
      </c>
      <c r="O177" s="10">
        <f t="shared" si="21"/>
        <v>0</v>
      </c>
      <c r="P177" s="10">
        <v>55</v>
      </c>
      <c r="Q177" s="10">
        <v>19</v>
      </c>
      <c r="R177" s="10">
        <v>5</v>
      </c>
      <c r="S177" s="10">
        <v>0</v>
      </c>
      <c r="T177" s="10">
        <v>0</v>
      </c>
      <c r="U177" s="10">
        <v>0</v>
      </c>
    </row>
    <row r="178" spans="1:21" x14ac:dyDescent="0.2">
      <c r="A178" s="8">
        <v>36699</v>
      </c>
      <c r="B178" s="8">
        <v>36699</v>
      </c>
      <c r="C178" s="8">
        <v>36699</v>
      </c>
      <c r="D178" s="9" t="s">
        <v>5</v>
      </c>
      <c r="E178" s="10">
        <v>-44</v>
      </c>
      <c r="F178" s="10">
        <v>-30</v>
      </c>
      <c r="G178" s="10">
        <v>40</v>
      </c>
      <c r="H178" s="10">
        <f t="shared" si="20"/>
        <v>10</v>
      </c>
      <c r="I178" s="10">
        <v>-34</v>
      </c>
      <c r="J178" s="10">
        <v>3986</v>
      </c>
      <c r="K178" s="10">
        <v>3946</v>
      </c>
      <c r="L178" s="10">
        <v>180</v>
      </c>
      <c r="M178" s="10">
        <v>0</v>
      </c>
      <c r="N178" s="10">
        <v>0</v>
      </c>
      <c r="O178" s="10">
        <f t="shared" si="21"/>
        <v>0</v>
      </c>
      <c r="P178" s="10">
        <v>57</v>
      </c>
      <c r="Q178" s="10">
        <v>0</v>
      </c>
      <c r="R178" s="10">
        <v>5</v>
      </c>
      <c r="S178" s="10">
        <v>0</v>
      </c>
      <c r="T178" s="10">
        <v>0</v>
      </c>
      <c r="U178" s="10">
        <v>0</v>
      </c>
    </row>
    <row r="179" spans="1:21" x14ac:dyDescent="0.2">
      <c r="A179" s="8">
        <v>36700</v>
      </c>
      <c r="B179" s="8">
        <v>36700</v>
      </c>
      <c r="C179" s="8">
        <v>36700</v>
      </c>
      <c r="D179" s="9" t="s">
        <v>5</v>
      </c>
      <c r="E179" s="10">
        <v>35</v>
      </c>
      <c r="F179" s="10">
        <v>-61</v>
      </c>
      <c r="G179" s="10">
        <v>73</v>
      </c>
      <c r="H179" s="10">
        <f t="shared" si="20"/>
        <v>12</v>
      </c>
      <c r="I179" s="10">
        <v>47</v>
      </c>
      <c r="J179" s="10">
        <v>3946</v>
      </c>
      <c r="K179" s="10">
        <v>3957</v>
      </c>
      <c r="L179" s="10">
        <v>126</v>
      </c>
      <c r="M179" s="10">
        <v>0</v>
      </c>
      <c r="N179" s="10">
        <v>0</v>
      </c>
      <c r="O179" s="10">
        <f t="shared" si="21"/>
        <v>0</v>
      </c>
      <c r="P179" s="10">
        <v>58</v>
      </c>
      <c r="Q179" s="10">
        <v>80</v>
      </c>
      <c r="R179" s="10">
        <v>6</v>
      </c>
      <c r="S179" s="10">
        <v>0</v>
      </c>
      <c r="T179" s="10">
        <v>0</v>
      </c>
      <c r="U179" s="10">
        <v>0</v>
      </c>
    </row>
    <row r="180" spans="1:21" x14ac:dyDescent="0.2">
      <c r="A180" s="8">
        <v>36701</v>
      </c>
      <c r="B180" s="8">
        <v>36701</v>
      </c>
      <c r="C180" s="8">
        <v>36701</v>
      </c>
      <c r="D180" s="9" t="s">
        <v>5</v>
      </c>
      <c r="E180" s="10">
        <v>80</v>
      </c>
      <c r="F180" s="10">
        <v>101</v>
      </c>
      <c r="G180" s="10">
        <v>70</v>
      </c>
      <c r="H180" s="10">
        <f t="shared" si="20"/>
        <v>171</v>
      </c>
      <c r="I180" s="10">
        <v>251</v>
      </c>
      <c r="J180" s="10">
        <v>3957</v>
      </c>
      <c r="K180" s="10">
        <v>4130</v>
      </c>
      <c r="L180" s="10">
        <v>103</v>
      </c>
      <c r="M180" s="10">
        <v>0</v>
      </c>
      <c r="N180" s="10">
        <v>0</v>
      </c>
      <c r="O180" s="10">
        <f t="shared" si="21"/>
        <v>0</v>
      </c>
      <c r="P180" s="10">
        <v>57</v>
      </c>
      <c r="Q180" s="10">
        <v>232</v>
      </c>
      <c r="R180" s="10">
        <v>6</v>
      </c>
      <c r="S180" s="10">
        <v>0</v>
      </c>
      <c r="T180" s="10">
        <v>0</v>
      </c>
      <c r="U180" s="10">
        <v>0</v>
      </c>
    </row>
    <row r="181" spans="1:21" x14ac:dyDescent="0.2">
      <c r="A181" s="8">
        <v>36702</v>
      </c>
      <c r="B181" s="8">
        <v>36702</v>
      </c>
      <c r="C181" s="8">
        <v>36702</v>
      </c>
      <c r="D181" s="9" t="s">
        <v>5</v>
      </c>
      <c r="E181" s="10">
        <v>51</v>
      </c>
      <c r="F181" s="10">
        <v>168</v>
      </c>
      <c r="G181" s="10">
        <v>57</v>
      </c>
      <c r="H181" s="10">
        <f t="shared" si="20"/>
        <v>225</v>
      </c>
      <c r="I181" s="10">
        <v>276</v>
      </c>
      <c r="J181" s="10">
        <v>4130</v>
      </c>
      <c r="K181" s="10">
        <v>4334</v>
      </c>
      <c r="L181" s="10">
        <v>101</v>
      </c>
      <c r="M181" s="10">
        <v>0</v>
      </c>
      <c r="N181" s="10">
        <v>0</v>
      </c>
      <c r="O181" s="10">
        <f t="shared" si="21"/>
        <v>0</v>
      </c>
      <c r="P181" s="10">
        <v>58</v>
      </c>
      <c r="Q181" s="10">
        <v>210</v>
      </c>
      <c r="R181" s="10">
        <v>6</v>
      </c>
      <c r="S181" s="10">
        <v>0</v>
      </c>
      <c r="T181" s="10">
        <v>0</v>
      </c>
      <c r="U181" s="10">
        <v>0</v>
      </c>
    </row>
    <row r="182" spans="1:21" x14ac:dyDescent="0.2">
      <c r="A182" s="8">
        <v>36703</v>
      </c>
      <c r="B182" s="8">
        <v>36703</v>
      </c>
      <c r="C182" s="8">
        <v>36703</v>
      </c>
      <c r="D182" s="9" t="s">
        <v>5</v>
      </c>
      <c r="E182" s="10">
        <v>21</v>
      </c>
      <c r="F182" s="10">
        <v>64</v>
      </c>
      <c r="G182" s="10">
        <v>-164</v>
      </c>
      <c r="H182" s="10">
        <f>G182+F182</f>
        <v>-100</v>
      </c>
      <c r="I182" s="10">
        <v>-79</v>
      </c>
      <c r="J182" s="10">
        <v>4334</v>
      </c>
      <c r="K182" s="10">
        <v>4250</v>
      </c>
      <c r="L182" s="10">
        <v>101</v>
      </c>
      <c r="M182" s="10">
        <v>0</v>
      </c>
      <c r="N182" s="10">
        <v>0</v>
      </c>
      <c r="O182" s="10">
        <f>N182+M182</f>
        <v>0</v>
      </c>
      <c r="P182" s="10">
        <v>53</v>
      </c>
      <c r="Q182" s="10">
        <v>157</v>
      </c>
      <c r="R182" s="10">
        <v>5</v>
      </c>
      <c r="S182" s="10">
        <v>0</v>
      </c>
      <c r="T182" s="10">
        <v>0</v>
      </c>
      <c r="U182" s="10">
        <v>0</v>
      </c>
    </row>
    <row r="183" spans="1:21" x14ac:dyDescent="0.2">
      <c r="A183" s="8">
        <v>36704</v>
      </c>
      <c r="B183" s="8">
        <v>36704</v>
      </c>
      <c r="C183" s="8">
        <v>36704</v>
      </c>
      <c r="D183" s="9" t="s">
        <v>5</v>
      </c>
      <c r="E183" s="10">
        <v>16</v>
      </c>
      <c r="F183" s="10">
        <v>-115</v>
      </c>
      <c r="G183" s="10">
        <v>27</v>
      </c>
      <c r="H183" s="10">
        <f>G183+F183</f>
        <v>-88</v>
      </c>
      <c r="I183" s="10">
        <v>-72</v>
      </c>
      <c r="J183" s="10">
        <v>4250</v>
      </c>
      <c r="K183" s="10">
        <v>4132</v>
      </c>
      <c r="L183" s="10">
        <v>106</v>
      </c>
      <c r="M183" s="10">
        <v>0</v>
      </c>
      <c r="N183" s="10">
        <v>0</v>
      </c>
      <c r="O183" s="10">
        <f>N183+M183</f>
        <v>0</v>
      </c>
      <c r="P183" s="10">
        <v>46</v>
      </c>
      <c r="Q183" s="10">
        <v>81</v>
      </c>
      <c r="R183" s="10">
        <v>5</v>
      </c>
      <c r="S183" s="10">
        <v>0</v>
      </c>
      <c r="T183" s="10">
        <v>0</v>
      </c>
      <c r="U183" s="10">
        <v>0</v>
      </c>
    </row>
    <row r="184" spans="1:21" x14ac:dyDescent="0.2">
      <c r="A184" s="8">
        <v>36705</v>
      </c>
      <c r="B184" s="8">
        <v>36705</v>
      </c>
      <c r="C184" s="8">
        <v>36705</v>
      </c>
      <c r="D184" s="9" t="s">
        <v>5</v>
      </c>
      <c r="E184" s="10">
        <v>10</v>
      </c>
      <c r="F184" s="10">
        <v>-134</v>
      </c>
      <c r="G184" s="10">
        <v>-39</v>
      </c>
      <c r="H184" s="10">
        <f>G184+F184</f>
        <v>-173</v>
      </c>
      <c r="I184" s="10">
        <v>-163</v>
      </c>
      <c r="J184" s="10">
        <v>4132</v>
      </c>
      <c r="K184" s="10">
        <v>4023</v>
      </c>
      <c r="L184" s="10">
        <v>90</v>
      </c>
      <c r="M184" s="10">
        <v>0</v>
      </c>
      <c r="N184" s="10">
        <v>0</v>
      </c>
      <c r="O184" s="10">
        <f>N184+M184</f>
        <v>0</v>
      </c>
      <c r="P184" s="10">
        <v>43</v>
      </c>
      <c r="Q184" s="10">
        <v>56</v>
      </c>
      <c r="R184" s="10">
        <v>5</v>
      </c>
      <c r="S184" s="10">
        <v>0</v>
      </c>
      <c r="T184" s="10">
        <v>0</v>
      </c>
      <c r="U184" s="10">
        <v>0</v>
      </c>
    </row>
    <row r="185" spans="1:21" x14ac:dyDescent="0.2">
      <c r="A185" s="8">
        <v>36706</v>
      </c>
      <c r="B185" s="8">
        <v>36706</v>
      </c>
      <c r="C185" s="8">
        <v>36706</v>
      </c>
      <c r="D185" s="9" t="s">
        <v>5</v>
      </c>
      <c r="E185" s="10">
        <v>-10</v>
      </c>
      <c r="F185" s="10">
        <v>-58</v>
      </c>
      <c r="G185" s="10">
        <v>29</v>
      </c>
      <c r="H185" s="10">
        <f>G185+F185</f>
        <v>-29</v>
      </c>
      <c r="I185" s="10">
        <v>-39</v>
      </c>
      <c r="J185" s="10">
        <v>4023</v>
      </c>
      <c r="K185" s="10">
        <v>3900</v>
      </c>
      <c r="L185" s="10">
        <v>215</v>
      </c>
      <c r="M185" s="10">
        <v>0</v>
      </c>
      <c r="N185" s="10">
        <v>0</v>
      </c>
      <c r="O185" s="10">
        <f>N185+M185</f>
        <v>0</v>
      </c>
      <c r="P185" s="10">
        <v>0</v>
      </c>
      <c r="Q185" s="10">
        <v>0</v>
      </c>
      <c r="R185" s="10">
        <v>5</v>
      </c>
      <c r="S185" s="10">
        <v>10</v>
      </c>
      <c r="T185" s="10">
        <v>86</v>
      </c>
      <c r="U185" s="10">
        <v>0</v>
      </c>
    </row>
    <row r="186" spans="1:21" x14ac:dyDescent="0.2">
      <c r="A186" s="8">
        <v>36707</v>
      </c>
      <c r="B186" s="8">
        <v>36707</v>
      </c>
      <c r="C186" s="8">
        <v>36707</v>
      </c>
      <c r="D186" s="9" t="s">
        <v>5</v>
      </c>
      <c r="E186" s="10">
        <v>35</v>
      </c>
      <c r="F186" s="10">
        <v>-77</v>
      </c>
      <c r="G186" s="10">
        <v>131</v>
      </c>
      <c r="H186" s="10">
        <f>G186+F186</f>
        <v>54</v>
      </c>
      <c r="I186" s="10">
        <v>89</v>
      </c>
      <c r="J186" s="10">
        <v>3900</v>
      </c>
      <c r="K186" s="10">
        <v>3953</v>
      </c>
      <c r="L186" s="10">
        <v>165</v>
      </c>
      <c r="M186" s="10">
        <v>0</v>
      </c>
      <c r="N186" s="10">
        <v>0</v>
      </c>
      <c r="O186" s="10">
        <f>N186+M186</f>
        <v>0</v>
      </c>
      <c r="P186" s="10">
        <v>41</v>
      </c>
      <c r="Q186" s="10">
        <v>111</v>
      </c>
      <c r="R186" s="10">
        <v>6</v>
      </c>
      <c r="S186" s="10">
        <v>2</v>
      </c>
      <c r="T186" s="10">
        <v>1</v>
      </c>
      <c r="U186" s="10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workbookViewId="0">
      <selection activeCell="A68" sqref="A68:V68"/>
    </sheetView>
  </sheetViews>
  <sheetFormatPr defaultRowHeight="12.75" x14ac:dyDescent="0.2"/>
  <sheetData>
    <row r="1" spans="1:18" x14ac:dyDescent="0.2">
      <c r="A1" s="11" t="s">
        <v>89</v>
      </c>
      <c r="B1" s="11" t="s">
        <v>90</v>
      </c>
      <c r="C1" s="11" t="s">
        <v>91</v>
      </c>
      <c r="D1" s="11" t="s">
        <v>92</v>
      </c>
      <c r="E1" s="11" t="s">
        <v>93</v>
      </c>
      <c r="F1" s="11" t="s">
        <v>94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100</v>
      </c>
      <c r="L1" s="11" t="s">
        <v>101</v>
      </c>
      <c r="M1" s="11" t="s">
        <v>103</v>
      </c>
      <c r="N1" s="11" t="s">
        <v>104</v>
      </c>
      <c r="O1" s="11" t="s">
        <v>105</v>
      </c>
      <c r="P1" s="11" t="s">
        <v>106</v>
      </c>
      <c r="Q1" s="11" t="s">
        <v>107</v>
      </c>
      <c r="R1" s="11" t="s">
        <v>108</v>
      </c>
    </row>
    <row r="2" spans="1:18" x14ac:dyDescent="0.2">
      <c r="A2" s="12">
        <v>36526</v>
      </c>
      <c r="B2" s="12">
        <v>36526</v>
      </c>
      <c r="C2" s="13" t="s">
        <v>109</v>
      </c>
      <c r="D2" s="14">
        <v>-220</v>
      </c>
      <c r="E2" s="14">
        <v>153</v>
      </c>
      <c r="F2" s="14">
        <v>91</v>
      </c>
      <c r="G2" s="14">
        <v>24</v>
      </c>
      <c r="H2" s="14">
        <v>4098</v>
      </c>
      <c r="I2" s="14">
        <v>4172</v>
      </c>
      <c r="J2" s="14">
        <v>103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325</v>
      </c>
      <c r="R2" s="14">
        <v>0</v>
      </c>
    </row>
    <row r="3" spans="1:18" x14ac:dyDescent="0.2">
      <c r="A3" s="12">
        <v>36527</v>
      </c>
      <c r="B3" s="12">
        <v>36527</v>
      </c>
      <c r="C3" s="13" t="s">
        <v>109</v>
      </c>
      <c r="D3" s="14">
        <v>-44</v>
      </c>
      <c r="E3" s="14">
        <v>142</v>
      </c>
      <c r="F3" s="14">
        <v>-20</v>
      </c>
      <c r="G3" s="14">
        <v>78</v>
      </c>
      <c r="H3" s="14">
        <v>4156</v>
      </c>
      <c r="I3" s="14">
        <v>4396</v>
      </c>
      <c r="J3" s="14">
        <v>103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786</v>
      </c>
      <c r="R3" s="14">
        <v>0</v>
      </c>
    </row>
    <row r="4" spans="1:18" x14ac:dyDescent="0.2">
      <c r="A4" s="12">
        <v>36528</v>
      </c>
      <c r="B4" s="12">
        <v>36528</v>
      </c>
      <c r="C4" s="13" t="s">
        <v>109</v>
      </c>
      <c r="D4" s="14">
        <v>-124</v>
      </c>
      <c r="E4" s="14">
        <v>3</v>
      </c>
      <c r="F4" s="14">
        <v>-159</v>
      </c>
      <c r="G4" s="14">
        <v>-280</v>
      </c>
      <c r="H4" s="14">
        <v>4387</v>
      </c>
      <c r="I4" s="14">
        <v>4186</v>
      </c>
      <c r="J4" s="14">
        <v>103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225</v>
      </c>
      <c r="Q4" s="14">
        <v>388</v>
      </c>
      <c r="R4" s="14">
        <v>0</v>
      </c>
    </row>
    <row r="5" spans="1:18" x14ac:dyDescent="0.2">
      <c r="A5" s="12">
        <v>36529</v>
      </c>
      <c r="B5" s="12">
        <v>36529</v>
      </c>
      <c r="C5" s="13" t="s">
        <v>109</v>
      </c>
      <c r="D5" s="14">
        <v>51</v>
      </c>
      <c r="E5" s="14">
        <v>-47</v>
      </c>
      <c r="F5" s="14">
        <v>-91</v>
      </c>
      <c r="G5" s="14">
        <v>-87</v>
      </c>
      <c r="H5" s="14">
        <v>4175</v>
      </c>
      <c r="I5" s="14">
        <v>4174</v>
      </c>
      <c r="J5" s="14">
        <v>103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281</v>
      </c>
      <c r="Q5" s="14">
        <v>511</v>
      </c>
      <c r="R5" s="14">
        <v>0</v>
      </c>
    </row>
    <row r="6" spans="1:18" x14ac:dyDescent="0.2">
      <c r="A6" s="12">
        <v>36530</v>
      </c>
      <c r="B6" s="12">
        <v>36530</v>
      </c>
      <c r="C6" s="13" t="s">
        <v>109</v>
      </c>
      <c r="D6" s="14">
        <v>-8</v>
      </c>
      <c r="E6" s="14">
        <v>-44</v>
      </c>
      <c r="F6" s="14">
        <v>-47</v>
      </c>
      <c r="G6" s="14">
        <v>-99</v>
      </c>
      <c r="H6" s="14">
        <v>4184</v>
      </c>
      <c r="I6" s="14">
        <v>4101</v>
      </c>
      <c r="J6" s="14">
        <v>103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313</v>
      </c>
      <c r="Q6" s="14">
        <v>266</v>
      </c>
      <c r="R6" s="14">
        <v>0</v>
      </c>
    </row>
    <row r="7" spans="1:18" x14ac:dyDescent="0.2">
      <c r="A7" s="12">
        <v>36532</v>
      </c>
      <c r="B7" s="12">
        <v>36532</v>
      </c>
      <c r="C7" s="13" t="s">
        <v>109</v>
      </c>
      <c r="D7" s="14">
        <v>166</v>
      </c>
      <c r="E7" s="14">
        <v>-1</v>
      </c>
      <c r="F7" s="14">
        <v>-44</v>
      </c>
      <c r="G7" s="14">
        <v>121</v>
      </c>
      <c r="H7" s="14">
        <v>4055</v>
      </c>
      <c r="I7" s="14">
        <v>4162</v>
      </c>
      <c r="J7" s="14">
        <v>103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232</v>
      </c>
      <c r="Q7" s="14">
        <v>414</v>
      </c>
      <c r="R7" s="14">
        <v>0</v>
      </c>
    </row>
    <row r="8" spans="1:18" x14ac:dyDescent="0.2">
      <c r="A8" s="12">
        <v>36533</v>
      </c>
      <c r="B8" s="12">
        <v>36533</v>
      </c>
      <c r="C8" s="13" t="s">
        <v>109</v>
      </c>
      <c r="D8" s="14">
        <v>137</v>
      </c>
      <c r="E8" s="14">
        <v>8</v>
      </c>
      <c r="F8" s="14">
        <v>41</v>
      </c>
      <c r="G8" s="14">
        <v>186</v>
      </c>
      <c r="H8" s="14">
        <v>4135</v>
      </c>
      <c r="I8" s="14">
        <v>4293</v>
      </c>
      <c r="J8" s="14">
        <v>103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214</v>
      </c>
      <c r="Q8" s="14">
        <v>314</v>
      </c>
      <c r="R8" s="14">
        <v>0</v>
      </c>
    </row>
    <row r="9" spans="1:18" x14ac:dyDescent="0.2">
      <c r="A9" s="12">
        <v>36534</v>
      </c>
      <c r="B9" s="12">
        <v>36534</v>
      </c>
      <c r="C9" s="13" t="s">
        <v>109</v>
      </c>
      <c r="D9" s="14">
        <v>77</v>
      </c>
      <c r="E9" s="14">
        <v>42</v>
      </c>
      <c r="F9" s="14">
        <v>19</v>
      </c>
      <c r="G9" s="14">
        <v>138</v>
      </c>
      <c r="H9" s="14">
        <v>4285</v>
      </c>
      <c r="I9" s="14">
        <v>4365</v>
      </c>
      <c r="J9" s="14">
        <v>103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210</v>
      </c>
      <c r="Q9" s="14">
        <v>184</v>
      </c>
      <c r="R9" s="14">
        <v>0</v>
      </c>
    </row>
    <row r="10" spans="1:18" x14ac:dyDescent="0.2">
      <c r="A10" s="12">
        <v>36535</v>
      </c>
      <c r="B10" s="12">
        <v>36535</v>
      </c>
      <c r="C10" s="13" t="s">
        <v>109</v>
      </c>
      <c r="D10" s="14">
        <v>39</v>
      </c>
      <c r="E10" s="14">
        <v>-46</v>
      </c>
      <c r="F10" s="14">
        <v>-60</v>
      </c>
      <c r="G10" s="14">
        <v>-67</v>
      </c>
      <c r="H10" s="14">
        <v>4357</v>
      </c>
      <c r="I10" s="14">
        <v>4343</v>
      </c>
      <c r="J10" s="14">
        <v>103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285</v>
      </c>
      <c r="Q10" s="14">
        <v>68</v>
      </c>
      <c r="R10" s="14">
        <v>0</v>
      </c>
    </row>
    <row r="11" spans="1:18" x14ac:dyDescent="0.2">
      <c r="A11" s="12">
        <v>36536</v>
      </c>
      <c r="B11" s="12">
        <v>36536</v>
      </c>
      <c r="C11" s="13" t="s">
        <v>109</v>
      </c>
      <c r="D11" s="14">
        <v>-96</v>
      </c>
      <c r="E11" s="14">
        <v>-12</v>
      </c>
      <c r="F11" s="14">
        <v>-25</v>
      </c>
      <c r="G11" s="14">
        <v>-133</v>
      </c>
      <c r="H11" s="14">
        <v>4318</v>
      </c>
      <c r="I11" s="14">
        <v>4187</v>
      </c>
      <c r="J11" s="14">
        <v>103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268</v>
      </c>
      <c r="Q11" s="14">
        <v>71</v>
      </c>
      <c r="R11" s="14">
        <v>0</v>
      </c>
    </row>
    <row r="12" spans="1:18" x14ac:dyDescent="0.2">
      <c r="A12" s="12">
        <v>36537</v>
      </c>
      <c r="B12" s="12">
        <v>36537</v>
      </c>
      <c r="C12" s="13" t="s">
        <v>109</v>
      </c>
      <c r="D12" s="14">
        <v>42</v>
      </c>
      <c r="E12" s="14">
        <v>-59</v>
      </c>
      <c r="F12" s="14">
        <v>18</v>
      </c>
      <c r="G12" s="14">
        <v>1</v>
      </c>
      <c r="H12" s="14">
        <v>4184</v>
      </c>
      <c r="I12" s="14">
        <v>4184</v>
      </c>
      <c r="J12" s="14">
        <v>103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307</v>
      </c>
      <c r="Q12" s="14">
        <v>293</v>
      </c>
      <c r="R12" s="14">
        <v>0</v>
      </c>
    </row>
    <row r="13" spans="1:18" x14ac:dyDescent="0.2">
      <c r="A13" s="12">
        <v>36539</v>
      </c>
      <c r="B13" s="12">
        <v>36539</v>
      </c>
      <c r="C13" s="13" t="s">
        <v>109</v>
      </c>
      <c r="D13" s="14">
        <v>236</v>
      </c>
      <c r="E13" s="14">
        <v>-75</v>
      </c>
      <c r="F13" s="14">
        <v>32</v>
      </c>
      <c r="G13" s="14">
        <v>193</v>
      </c>
      <c r="H13" s="14">
        <v>4289</v>
      </c>
      <c r="I13" s="14">
        <v>4441</v>
      </c>
      <c r="J13" s="14">
        <v>103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290</v>
      </c>
      <c r="Q13" s="14">
        <v>158</v>
      </c>
      <c r="R13" s="14">
        <v>0</v>
      </c>
    </row>
    <row r="14" spans="1:18" x14ac:dyDescent="0.2">
      <c r="A14" s="12">
        <v>36540</v>
      </c>
      <c r="B14" s="12">
        <v>36540</v>
      </c>
      <c r="C14" s="13" t="s">
        <v>109</v>
      </c>
      <c r="D14" s="14">
        <v>129</v>
      </c>
      <c r="E14" s="14">
        <v>108</v>
      </c>
      <c r="F14" s="14">
        <v>59</v>
      </c>
      <c r="G14" s="14">
        <v>296</v>
      </c>
      <c r="H14" s="14">
        <v>4461</v>
      </c>
      <c r="I14" s="14">
        <v>4604</v>
      </c>
      <c r="J14" s="14">
        <v>103</v>
      </c>
      <c r="K14" s="14">
        <v>0</v>
      </c>
      <c r="L14" s="14">
        <v>0</v>
      </c>
      <c r="M14" s="14">
        <v>0</v>
      </c>
      <c r="N14" s="14">
        <v>31</v>
      </c>
      <c r="O14" s="14">
        <v>0</v>
      </c>
      <c r="P14" s="14">
        <v>35</v>
      </c>
      <c r="Q14" s="14">
        <v>35</v>
      </c>
      <c r="R14" s="14">
        <v>0</v>
      </c>
    </row>
    <row r="15" spans="1:18" x14ac:dyDescent="0.2">
      <c r="A15" s="12">
        <v>36541</v>
      </c>
      <c r="B15" s="12">
        <v>36541</v>
      </c>
      <c r="C15" s="13" t="s">
        <v>109</v>
      </c>
      <c r="D15" s="14">
        <v>127</v>
      </c>
      <c r="E15" s="14">
        <v>2</v>
      </c>
      <c r="F15" s="14">
        <v>16</v>
      </c>
      <c r="G15" s="14">
        <v>145</v>
      </c>
      <c r="H15" s="14">
        <v>4583</v>
      </c>
      <c r="I15" s="14">
        <v>4610</v>
      </c>
      <c r="J15" s="14">
        <v>88</v>
      </c>
      <c r="K15" s="14">
        <v>0</v>
      </c>
      <c r="L15" s="14">
        <v>0</v>
      </c>
      <c r="M15" s="14">
        <v>0</v>
      </c>
      <c r="N15" s="14">
        <v>17</v>
      </c>
      <c r="O15" s="14">
        <v>0</v>
      </c>
      <c r="P15" s="14">
        <v>27</v>
      </c>
      <c r="Q15" s="14">
        <v>43</v>
      </c>
      <c r="R15" s="14">
        <v>0</v>
      </c>
    </row>
    <row r="16" spans="1:18" x14ac:dyDescent="0.2">
      <c r="A16" s="12">
        <v>36542</v>
      </c>
      <c r="B16" s="12">
        <v>36542</v>
      </c>
      <c r="C16" s="13" t="s">
        <v>109</v>
      </c>
      <c r="D16" s="14">
        <v>-37</v>
      </c>
      <c r="E16" s="14">
        <v>-45</v>
      </c>
      <c r="F16" s="14">
        <v>-16</v>
      </c>
      <c r="G16" s="14">
        <v>-98</v>
      </c>
      <c r="H16" s="14">
        <v>4592</v>
      </c>
      <c r="I16" s="14">
        <v>4419</v>
      </c>
      <c r="J16" s="14">
        <v>88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234</v>
      </c>
      <c r="Q16" s="14">
        <v>100</v>
      </c>
      <c r="R16" s="14">
        <v>0</v>
      </c>
    </row>
    <row r="17" spans="1:18" x14ac:dyDescent="0.2">
      <c r="A17" s="12">
        <v>36543</v>
      </c>
      <c r="B17" s="12">
        <v>36543</v>
      </c>
      <c r="C17" s="13" t="s">
        <v>109</v>
      </c>
      <c r="D17" s="14">
        <v>298</v>
      </c>
      <c r="E17" s="14">
        <v>66</v>
      </c>
      <c r="F17" s="14">
        <v>39</v>
      </c>
      <c r="G17" s="14">
        <v>403</v>
      </c>
      <c r="H17" s="14">
        <v>4421</v>
      </c>
      <c r="I17" s="14">
        <v>4653</v>
      </c>
      <c r="J17" s="14">
        <v>103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203</v>
      </c>
      <c r="Q17" s="14">
        <v>58</v>
      </c>
      <c r="R17" s="14">
        <v>0</v>
      </c>
    </row>
    <row r="18" spans="1:18" x14ac:dyDescent="0.2">
      <c r="A18" s="12">
        <v>36544</v>
      </c>
      <c r="B18" s="12">
        <v>36544</v>
      </c>
      <c r="C18" s="13" t="s">
        <v>109</v>
      </c>
      <c r="D18" s="14">
        <v>116</v>
      </c>
      <c r="E18" s="14">
        <v>2</v>
      </c>
      <c r="F18" s="14">
        <v>31</v>
      </c>
      <c r="G18" s="14">
        <v>149</v>
      </c>
      <c r="H18" s="14">
        <v>4640</v>
      </c>
      <c r="I18" s="14">
        <v>4477</v>
      </c>
      <c r="J18" s="14">
        <v>105</v>
      </c>
      <c r="K18" s="14">
        <v>0</v>
      </c>
      <c r="L18" s="14">
        <v>0</v>
      </c>
      <c r="M18" s="14">
        <v>0</v>
      </c>
      <c r="N18" s="14">
        <v>32</v>
      </c>
      <c r="O18" s="14">
        <v>0</v>
      </c>
      <c r="P18" s="14">
        <v>0</v>
      </c>
      <c r="Q18" s="14">
        <v>7</v>
      </c>
      <c r="R18" s="14">
        <v>0</v>
      </c>
    </row>
    <row r="19" spans="1:18" x14ac:dyDescent="0.2">
      <c r="A19" s="12">
        <v>36545</v>
      </c>
      <c r="B19" s="12">
        <v>36545</v>
      </c>
      <c r="C19" s="13" t="s">
        <v>109</v>
      </c>
      <c r="D19" s="14">
        <v>-172</v>
      </c>
      <c r="E19" s="14">
        <v>-99</v>
      </c>
      <c r="F19" s="14">
        <v>-56</v>
      </c>
      <c r="G19" s="14">
        <v>-327</v>
      </c>
      <c r="H19" s="14">
        <v>4494</v>
      </c>
      <c r="I19" s="14">
        <v>4172</v>
      </c>
      <c r="J19" s="14">
        <v>105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52</v>
      </c>
      <c r="Q19" s="14">
        <v>0</v>
      </c>
      <c r="R19" s="14">
        <v>0</v>
      </c>
    </row>
    <row r="20" spans="1:18" x14ac:dyDescent="0.2">
      <c r="A20" s="12">
        <v>36546</v>
      </c>
      <c r="B20" s="12">
        <v>36546</v>
      </c>
      <c r="C20" s="13" t="s">
        <v>109</v>
      </c>
      <c r="D20" s="14">
        <v>111</v>
      </c>
      <c r="E20" s="14">
        <v>-5</v>
      </c>
      <c r="F20" s="14">
        <v>21</v>
      </c>
      <c r="G20" s="14">
        <v>127</v>
      </c>
      <c r="H20" s="14">
        <v>4148</v>
      </c>
      <c r="I20" s="14">
        <v>4251</v>
      </c>
      <c r="J20" s="14">
        <v>105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275</v>
      </c>
      <c r="Q20" s="14">
        <v>268</v>
      </c>
      <c r="R20" s="14">
        <v>0</v>
      </c>
    </row>
    <row r="21" spans="1:18" x14ac:dyDescent="0.2">
      <c r="A21" s="12">
        <v>36547</v>
      </c>
      <c r="B21" s="12">
        <v>36547</v>
      </c>
      <c r="C21" s="13" t="s">
        <v>109</v>
      </c>
      <c r="D21" s="14">
        <v>18</v>
      </c>
      <c r="E21" s="14">
        <v>129</v>
      </c>
      <c r="F21" s="14">
        <v>79</v>
      </c>
      <c r="G21" s="14">
        <v>226</v>
      </c>
      <c r="H21" s="14">
        <v>4296</v>
      </c>
      <c r="I21" s="14">
        <v>4484</v>
      </c>
      <c r="J21" s="14">
        <v>107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138</v>
      </c>
      <c r="Q21" s="14">
        <v>0</v>
      </c>
      <c r="R21" s="14">
        <v>0</v>
      </c>
    </row>
    <row r="22" spans="1:18" x14ac:dyDescent="0.2">
      <c r="A22" s="12">
        <v>36548</v>
      </c>
      <c r="B22" s="12">
        <v>36548</v>
      </c>
      <c r="C22" s="13" t="s">
        <v>109</v>
      </c>
      <c r="D22" s="14">
        <v>-72</v>
      </c>
      <c r="E22" s="14">
        <v>122</v>
      </c>
      <c r="F22" s="14">
        <v>71</v>
      </c>
      <c r="G22" s="14">
        <v>121</v>
      </c>
      <c r="H22" s="14">
        <v>4502</v>
      </c>
      <c r="I22" s="14">
        <v>4560</v>
      </c>
      <c r="J22" s="14">
        <v>107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134</v>
      </c>
      <c r="Q22" s="14">
        <v>0</v>
      </c>
      <c r="R22" s="14">
        <v>0</v>
      </c>
    </row>
    <row r="23" spans="1:18" x14ac:dyDescent="0.2">
      <c r="A23" s="12">
        <v>36549</v>
      </c>
      <c r="B23" s="12">
        <v>36549</v>
      </c>
      <c r="C23" s="13" t="s">
        <v>109</v>
      </c>
      <c r="D23" s="14">
        <v>-117</v>
      </c>
      <c r="E23" s="14">
        <v>8</v>
      </c>
      <c r="F23" s="14">
        <v>-50</v>
      </c>
      <c r="G23" s="14">
        <v>-159</v>
      </c>
      <c r="H23" s="14">
        <v>4530</v>
      </c>
      <c r="I23" s="14">
        <v>4318</v>
      </c>
      <c r="J23" s="14">
        <v>107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88</v>
      </c>
      <c r="Q23" s="14">
        <v>0</v>
      </c>
      <c r="R23" s="14">
        <v>0</v>
      </c>
    </row>
    <row r="24" spans="1:18" x14ac:dyDescent="0.2">
      <c r="A24" s="12">
        <v>36550</v>
      </c>
      <c r="B24" s="12">
        <v>36550</v>
      </c>
      <c r="C24" s="13" t="s">
        <v>109</v>
      </c>
      <c r="D24" s="14">
        <v>101</v>
      </c>
      <c r="E24" s="14">
        <v>101</v>
      </c>
      <c r="F24" s="14">
        <v>64</v>
      </c>
      <c r="G24" s="14">
        <v>266</v>
      </c>
      <c r="H24" s="14">
        <v>4298</v>
      </c>
      <c r="I24" s="14">
        <v>4497</v>
      </c>
      <c r="J24" s="14">
        <v>112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271</v>
      </c>
      <c r="Q24" s="14">
        <v>153</v>
      </c>
      <c r="R24" s="14">
        <v>0</v>
      </c>
    </row>
    <row r="25" spans="1:18" x14ac:dyDescent="0.2">
      <c r="A25" s="12">
        <v>36551</v>
      </c>
      <c r="B25" s="12">
        <v>36551</v>
      </c>
      <c r="C25" s="13" t="s">
        <v>109</v>
      </c>
      <c r="D25" s="14">
        <v>75</v>
      </c>
      <c r="E25" s="14">
        <v>30</v>
      </c>
      <c r="F25" s="14">
        <v>150</v>
      </c>
      <c r="G25" s="14">
        <v>255</v>
      </c>
      <c r="H25" s="14">
        <v>4501</v>
      </c>
      <c r="I25" s="14">
        <v>4632</v>
      </c>
      <c r="J25" s="14">
        <v>105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267</v>
      </c>
      <c r="Q25" s="14">
        <v>177</v>
      </c>
      <c r="R25" s="14">
        <v>0</v>
      </c>
    </row>
    <row r="26" spans="1:18" x14ac:dyDescent="0.2">
      <c r="A26" s="12">
        <v>36552</v>
      </c>
      <c r="B26" s="12">
        <v>36552</v>
      </c>
      <c r="C26" s="13" t="s">
        <v>109</v>
      </c>
      <c r="D26" s="14">
        <v>-19</v>
      </c>
      <c r="E26" s="14">
        <v>37</v>
      </c>
      <c r="F26" s="14">
        <v>-45</v>
      </c>
      <c r="G26" s="14">
        <v>-27</v>
      </c>
      <c r="H26" s="14">
        <v>4620</v>
      </c>
      <c r="I26" s="14">
        <v>4510</v>
      </c>
      <c r="J26" s="14">
        <v>105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260</v>
      </c>
      <c r="Q26" s="14">
        <v>62</v>
      </c>
      <c r="R26" s="14">
        <v>0</v>
      </c>
    </row>
    <row r="27" spans="1:18" x14ac:dyDescent="0.2">
      <c r="A27" s="12">
        <v>36553</v>
      </c>
      <c r="B27" s="12">
        <v>36553</v>
      </c>
      <c r="C27" s="13" t="s">
        <v>109</v>
      </c>
      <c r="D27" s="14">
        <v>-204</v>
      </c>
      <c r="E27" s="14">
        <v>-98</v>
      </c>
      <c r="F27" s="14">
        <v>-94</v>
      </c>
      <c r="G27" s="14">
        <v>-396</v>
      </c>
      <c r="H27" s="14">
        <v>4497</v>
      </c>
      <c r="I27" s="14">
        <v>4054</v>
      </c>
      <c r="J27" s="14">
        <v>145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235</v>
      </c>
      <c r="Q27" s="14">
        <v>72</v>
      </c>
      <c r="R27" s="14">
        <v>0</v>
      </c>
    </row>
    <row r="28" spans="1:18" x14ac:dyDescent="0.2">
      <c r="A28" s="12">
        <v>36554</v>
      </c>
      <c r="B28" s="12">
        <v>36554</v>
      </c>
      <c r="C28" s="13" t="s">
        <v>109</v>
      </c>
      <c r="D28" s="14">
        <v>92</v>
      </c>
      <c r="E28" s="14">
        <v>55</v>
      </c>
      <c r="F28" s="14">
        <v>9</v>
      </c>
      <c r="G28" s="14">
        <v>156</v>
      </c>
      <c r="H28" s="14">
        <v>4064</v>
      </c>
      <c r="I28" s="14">
        <v>4323</v>
      </c>
      <c r="J28" s="14">
        <v>107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261</v>
      </c>
      <c r="Q28" s="14">
        <v>84</v>
      </c>
      <c r="R28" s="14">
        <v>0</v>
      </c>
    </row>
    <row r="29" spans="1:18" x14ac:dyDescent="0.2">
      <c r="A29" s="12">
        <v>36555</v>
      </c>
      <c r="B29" s="12">
        <v>36555</v>
      </c>
      <c r="C29" s="13" t="s">
        <v>109</v>
      </c>
      <c r="D29" s="14">
        <v>-149</v>
      </c>
      <c r="E29" s="14">
        <v>12</v>
      </c>
      <c r="F29" s="14">
        <v>-32</v>
      </c>
      <c r="G29" s="14">
        <v>-169</v>
      </c>
      <c r="H29" s="14">
        <v>4312</v>
      </c>
      <c r="I29" s="14">
        <v>4271</v>
      </c>
      <c r="J29" s="14">
        <v>107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240</v>
      </c>
      <c r="Q29" s="14">
        <v>58</v>
      </c>
      <c r="R29" s="14">
        <v>0</v>
      </c>
    </row>
    <row r="30" spans="1:18" x14ac:dyDescent="0.2">
      <c r="A30" s="12">
        <v>36556</v>
      </c>
      <c r="B30" s="12">
        <v>36556</v>
      </c>
      <c r="C30" s="13" t="s">
        <v>109</v>
      </c>
      <c r="D30" s="14">
        <v>-111</v>
      </c>
      <c r="E30" s="14">
        <v>-46</v>
      </c>
      <c r="F30" s="14">
        <v>-172</v>
      </c>
      <c r="G30" s="14">
        <v>-329</v>
      </c>
      <c r="H30" s="14">
        <v>4252</v>
      </c>
      <c r="I30" s="14">
        <v>4032</v>
      </c>
      <c r="J30" s="14">
        <v>107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256</v>
      </c>
      <c r="Q30" s="14">
        <v>170</v>
      </c>
      <c r="R30" s="14">
        <v>0</v>
      </c>
    </row>
    <row r="31" spans="1:18" x14ac:dyDescent="0.2">
      <c r="A31" s="12">
        <v>36558</v>
      </c>
      <c r="B31" s="12">
        <v>36558</v>
      </c>
      <c r="C31" s="13" t="s">
        <v>109</v>
      </c>
      <c r="D31" s="14">
        <v>106</v>
      </c>
      <c r="E31" s="14">
        <v>-26</v>
      </c>
      <c r="F31" s="14">
        <v>-79</v>
      </c>
      <c r="G31" s="14">
        <v>1</v>
      </c>
      <c r="H31" s="14">
        <v>4107</v>
      </c>
      <c r="I31" s="14">
        <v>4119</v>
      </c>
      <c r="J31" s="14">
        <v>152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211</v>
      </c>
      <c r="R31" s="14">
        <v>11</v>
      </c>
    </row>
    <row r="32" spans="1:18" x14ac:dyDescent="0.2">
      <c r="A32" s="12">
        <v>36559</v>
      </c>
      <c r="B32" s="12">
        <v>36559</v>
      </c>
      <c r="C32" s="13" t="s">
        <v>109</v>
      </c>
      <c r="D32" s="14">
        <v>-195</v>
      </c>
      <c r="E32" s="14">
        <v>-29</v>
      </c>
      <c r="F32" s="14">
        <v>-84</v>
      </c>
      <c r="G32" s="14">
        <v>-308</v>
      </c>
      <c r="H32" s="14">
        <v>4112</v>
      </c>
      <c r="I32" s="14">
        <v>4025</v>
      </c>
      <c r="J32" s="14">
        <v>177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220</v>
      </c>
      <c r="Q32" s="14">
        <v>181</v>
      </c>
      <c r="R32" s="14">
        <v>65</v>
      </c>
    </row>
    <row r="33" spans="1:18" x14ac:dyDescent="0.2">
      <c r="A33" s="12">
        <v>36560</v>
      </c>
      <c r="B33" s="12">
        <v>36560</v>
      </c>
      <c r="C33" s="13" t="s">
        <v>109</v>
      </c>
      <c r="D33" s="14">
        <v>22</v>
      </c>
      <c r="E33" s="14">
        <v>19</v>
      </c>
      <c r="F33" s="14">
        <v>-67</v>
      </c>
      <c r="G33" s="14">
        <v>-26</v>
      </c>
      <c r="H33" s="14">
        <v>4026</v>
      </c>
      <c r="I33" s="14">
        <v>3985</v>
      </c>
      <c r="J33" s="14">
        <v>172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156</v>
      </c>
      <c r="Q33" s="14">
        <v>134</v>
      </c>
      <c r="R33" s="14">
        <v>69</v>
      </c>
    </row>
    <row r="34" spans="1:18" x14ac:dyDescent="0.2">
      <c r="A34" s="12">
        <v>36562</v>
      </c>
      <c r="B34" s="12">
        <v>36562</v>
      </c>
      <c r="C34" s="13" t="s">
        <v>109</v>
      </c>
      <c r="D34" s="14">
        <v>86</v>
      </c>
      <c r="E34" s="14">
        <v>134</v>
      </c>
      <c r="F34" s="14">
        <v>19</v>
      </c>
      <c r="G34" s="14">
        <v>239</v>
      </c>
      <c r="H34" s="14">
        <v>4122</v>
      </c>
      <c r="I34" s="14">
        <v>4340</v>
      </c>
      <c r="J34" s="14">
        <v>172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184</v>
      </c>
      <c r="Q34" s="14">
        <v>68</v>
      </c>
      <c r="R34" s="14">
        <v>66</v>
      </c>
    </row>
    <row r="35" spans="1:18" x14ac:dyDescent="0.2">
      <c r="A35" s="12">
        <v>36563</v>
      </c>
      <c r="B35" s="12">
        <v>36563</v>
      </c>
      <c r="C35" s="13" t="s">
        <v>109</v>
      </c>
      <c r="D35" s="14">
        <v>118</v>
      </c>
      <c r="E35" s="14">
        <v>-11</v>
      </c>
      <c r="F35" s="14">
        <v>-74</v>
      </c>
      <c r="G35" s="14">
        <v>33</v>
      </c>
      <c r="H35" s="14">
        <v>4343</v>
      </c>
      <c r="I35" s="14">
        <v>4333</v>
      </c>
      <c r="J35" s="14">
        <v>172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137</v>
      </c>
      <c r="Q35" s="14">
        <v>56</v>
      </c>
      <c r="R35" s="14">
        <v>63</v>
      </c>
    </row>
    <row r="36" spans="1:18" x14ac:dyDescent="0.2">
      <c r="A36" s="12">
        <v>36564</v>
      </c>
      <c r="B36" s="12">
        <v>36564</v>
      </c>
      <c r="C36" s="13" t="s">
        <v>109</v>
      </c>
      <c r="D36" s="14">
        <v>100</v>
      </c>
      <c r="E36" s="14">
        <v>56</v>
      </c>
      <c r="F36" s="14">
        <v>-81</v>
      </c>
      <c r="G36" s="14">
        <v>75</v>
      </c>
      <c r="H36" s="14">
        <v>4331</v>
      </c>
      <c r="I36" s="14">
        <v>4297</v>
      </c>
      <c r="J36" s="14">
        <v>172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22</v>
      </c>
      <c r="Q36" s="14">
        <v>53</v>
      </c>
      <c r="R36" s="14">
        <v>59</v>
      </c>
    </row>
    <row r="37" spans="1:18" x14ac:dyDescent="0.2">
      <c r="A37" s="12">
        <v>36565</v>
      </c>
      <c r="B37" s="12">
        <v>36565</v>
      </c>
      <c r="C37" s="13" t="s">
        <v>109</v>
      </c>
      <c r="D37" s="14">
        <v>52</v>
      </c>
      <c r="E37" s="14">
        <v>36</v>
      </c>
      <c r="F37" s="14">
        <v>-55</v>
      </c>
      <c r="G37" s="14">
        <v>33</v>
      </c>
      <c r="H37" s="14">
        <v>4291</v>
      </c>
      <c r="I37" s="14">
        <v>4250</v>
      </c>
      <c r="J37" s="14">
        <v>198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9</v>
      </c>
      <c r="Q37" s="14">
        <v>42</v>
      </c>
      <c r="R37" s="14">
        <v>63</v>
      </c>
    </row>
    <row r="38" spans="1:18" x14ac:dyDescent="0.2">
      <c r="A38" s="12">
        <v>36566</v>
      </c>
      <c r="B38" s="12">
        <v>36566</v>
      </c>
      <c r="C38" s="13" t="s">
        <v>109</v>
      </c>
      <c r="D38" s="14">
        <v>-159</v>
      </c>
      <c r="E38" s="14">
        <v>88</v>
      </c>
      <c r="F38" s="14">
        <v>-103</v>
      </c>
      <c r="G38" s="14">
        <v>-174</v>
      </c>
      <c r="H38" s="14">
        <v>4257</v>
      </c>
      <c r="I38" s="14">
        <v>4051</v>
      </c>
      <c r="J38" s="14">
        <v>187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104</v>
      </c>
      <c r="Q38" s="14">
        <v>37</v>
      </c>
      <c r="R38" s="14">
        <v>59</v>
      </c>
    </row>
    <row r="39" spans="1:18" x14ac:dyDescent="0.2">
      <c r="A39" s="12">
        <v>36567</v>
      </c>
      <c r="B39" s="12">
        <v>36567</v>
      </c>
      <c r="C39" s="13" t="s">
        <v>109</v>
      </c>
      <c r="D39" s="14">
        <v>-473</v>
      </c>
      <c r="E39" s="14">
        <v>84</v>
      </c>
      <c r="F39" s="14">
        <v>-89</v>
      </c>
      <c r="G39" s="14">
        <v>-478</v>
      </c>
      <c r="H39" s="14">
        <v>4053</v>
      </c>
      <c r="I39" s="14">
        <v>3981</v>
      </c>
      <c r="J39" s="14">
        <v>187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197</v>
      </c>
      <c r="Q39" s="14">
        <v>350</v>
      </c>
      <c r="R39" s="14">
        <v>62</v>
      </c>
    </row>
    <row r="40" spans="1:18" x14ac:dyDescent="0.2">
      <c r="A40" s="12">
        <v>36568</v>
      </c>
      <c r="B40" s="12">
        <v>36568</v>
      </c>
      <c r="C40" s="13" t="s">
        <v>109</v>
      </c>
      <c r="D40" s="14">
        <v>-116</v>
      </c>
      <c r="E40" s="14">
        <v>105</v>
      </c>
      <c r="F40" s="14">
        <v>71</v>
      </c>
      <c r="G40" s="14">
        <v>60</v>
      </c>
      <c r="H40" s="14">
        <v>4024</v>
      </c>
      <c r="I40" s="14">
        <v>4123</v>
      </c>
      <c r="J40" s="14">
        <v>187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174</v>
      </c>
      <c r="Q40" s="14">
        <v>48</v>
      </c>
      <c r="R40" s="14">
        <v>61</v>
      </c>
    </row>
    <row r="41" spans="1:18" x14ac:dyDescent="0.2">
      <c r="A41" s="12">
        <v>36569</v>
      </c>
      <c r="B41" s="12">
        <v>36569</v>
      </c>
      <c r="C41" s="13" t="s">
        <v>109</v>
      </c>
      <c r="D41" s="14">
        <v>4</v>
      </c>
      <c r="E41" s="14">
        <v>71</v>
      </c>
      <c r="F41" s="14">
        <v>35</v>
      </c>
      <c r="G41" s="14">
        <v>110</v>
      </c>
      <c r="H41" s="14">
        <v>4126</v>
      </c>
      <c r="I41" s="14">
        <v>4323</v>
      </c>
      <c r="J41" s="14">
        <v>187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176</v>
      </c>
      <c r="Q41" s="14">
        <v>46</v>
      </c>
      <c r="R41" s="14">
        <v>56</v>
      </c>
    </row>
    <row r="42" spans="1:18" x14ac:dyDescent="0.2">
      <c r="A42" s="12">
        <v>36570</v>
      </c>
      <c r="B42" s="12">
        <v>36570</v>
      </c>
      <c r="C42" s="13" t="s">
        <v>109</v>
      </c>
      <c r="D42" s="14">
        <v>171</v>
      </c>
      <c r="E42" s="14">
        <v>-83</v>
      </c>
      <c r="F42" s="14">
        <v>-43</v>
      </c>
      <c r="G42" s="14">
        <v>45</v>
      </c>
      <c r="H42" s="14">
        <v>4321</v>
      </c>
      <c r="I42" s="14">
        <v>4320</v>
      </c>
      <c r="J42" s="14">
        <v>202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138</v>
      </c>
      <c r="Q42" s="14">
        <v>50</v>
      </c>
      <c r="R42" s="14">
        <v>57</v>
      </c>
    </row>
    <row r="43" spans="1:18" x14ac:dyDescent="0.2">
      <c r="A43" s="12">
        <v>36571</v>
      </c>
      <c r="B43" s="12">
        <v>36571</v>
      </c>
      <c r="C43" s="13" t="s">
        <v>109</v>
      </c>
      <c r="D43" s="14">
        <v>125</v>
      </c>
      <c r="E43" s="14">
        <v>-19</v>
      </c>
      <c r="F43" s="14">
        <v>16</v>
      </c>
      <c r="G43" s="14">
        <v>122</v>
      </c>
      <c r="H43" s="14">
        <v>4298</v>
      </c>
      <c r="I43" s="14">
        <v>4351</v>
      </c>
      <c r="J43" s="14">
        <v>187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67</v>
      </c>
      <c r="Q43" s="14">
        <v>49</v>
      </c>
      <c r="R43" s="14">
        <v>57</v>
      </c>
    </row>
    <row r="44" spans="1:18" x14ac:dyDescent="0.2">
      <c r="A44" s="12">
        <v>36572</v>
      </c>
      <c r="B44" s="12">
        <v>36572</v>
      </c>
      <c r="C44" s="13" t="s">
        <v>109</v>
      </c>
      <c r="D44" s="14">
        <v>-231</v>
      </c>
      <c r="E44" s="14">
        <v>52</v>
      </c>
      <c r="F44" s="14">
        <v>-84</v>
      </c>
      <c r="G44" s="14">
        <v>-263</v>
      </c>
      <c r="H44" s="14">
        <v>4354</v>
      </c>
      <c r="I44" s="14">
        <v>4075</v>
      </c>
      <c r="J44" s="14">
        <v>187</v>
      </c>
      <c r="K44" s="14">
        <v>0</v>
      </c>
      <c r="L44" s="14">
        <v>0</v>
      </c>
      <c r="M44" s="14">
        <v>0</v>
      </c>
      <c r="N44" s="14">
        <v>3</v>
      </c>
      <c r="O44" s="14">
        <v>0</v>
      </c>
      <c r="P44" s="14">
        <v>115</v>
      </c>
      <c r="Q44" s="14">
        <v>108</v>
      </c>
      <c r="R44" s="14">
        <v>55</v>
      </c>
    </row>
    <row r="45" spans="1:18" x14ac:dyDescent="0.2">
      <c r="A45" s="12">
        <v>36573</v>
      </c>
      <c r="B45" s="12">
        <v>36573</v>
      </c>
      <c r="C45" s="13" t="s">
        <v>109</v>
      </c>
      <c r="D45" s="14">
        <v>-50</v>
      </c>
      <c r="E45" s="14">
        <v>5</v>
      </c>
      <c r="F45" s="14">
        <v>-58</v>
      </c>
      <c r="G45" s="14">
        <v>-103</v>
      </c>
      <c r="H45" s="14">
        <v>4080</v>
      </c>
      <c r="I45" s="14">
        <v>4000</v>
      </c>
      <c r="J45" s="14">
        <v>187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187</v>
      </c>
      <c r="Q45" s="14">
        <v>130</v>
      </c>
      <c r="R45" s="14">
        <v>30</v>
      </c>
    </row>
    <row r="46" spans="1:18" x14ac:dyDescent="0.2">
      <c r="A46" s="12">
        <v>36574</v>
      </c>
      <c r="B46" s="12">
        <v>36574</v>
      </c>
      <c r="C46" s="13" t="s">
        <v>109</v>
      </c>
      <c r="D46" s="14">
        <v>168</v>
      </c>
      <c r="E46" s="14">
        <v>34</v>
      </c>
      <c r="F46" s="14">
        <v>-5</v>
      </c>
      <c r="G46" s="14">
        <v>197</v>
      </c>
      <c r="H46" s="14">
        <v>4006</v>
      </c>
      <c r="I46" s="14">
        <v>4128</v>
      </c>
      <c r="J46" s="14">
        <v>187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190</v>
      </c>
      <c r="Q46" s="14">
        <v>54</v>
      </c>
      <c r="R46" s="14">
        <v>5</v>
      </c>
    </row>
    <row r="47" spans="1:18" x14ac:dyDescent="0.2">
      <c r="A47" s="12">
        <v>36575</v>
      </c>
      <c r="B47" s="12">
        <v>36575</v>
      </c>
      <c r="C47" s="13" t="s">
        <v>109</v>
      </c>
      <c r="D47" s="14">
        <v>165</v>
      </c>
      <c r="E47" s="14">
        <v>175</v>
      </c>
      <c r="F47" s="14">
        <v>142</v>
      </c>
      <c r="G47" s="14">
        <v>482</v>
      </c>
      <c r="H47" s="14">
        <v>4103</v>
      </c>
      <c r="I47" s="14">
        <v>4511</v>
      </c>
      <c r="J47" s="14">
        <v>187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55</v>
      </c>
      <c r="Q47" s="14">
        <v>42</v>
      </c>
      <c r="R47" s="14">
        <v>0</v>
      </c>
    </row>
    <row r="48" spans="1:18" x14ac:dyDescent="0.2">
      <c r="A48" s="12">
        <v>36576</v>
      </c>
      <c r="B48" s="12">
        <v>36576</v>
      </c>
      <c r="C48" s="13" t="s">
        <v>109</v>
      </c>
      <c r="D48" s="14">
        <v>-27</v>
      </c>
      <c r="E48" s="14">
        <v>172</v>
      </c>
      <c r="F48" s="14">
        <v>162</v>
      </c>
      <c r="G48" s="14">
        <v>307</v>
      </c>
      <c r="H48" s="14">
        <v>4516</v>
      </c>
      <c r="I48" s="14">
        <v>4597</v>
      </c>
      <c r="J48" s="14">
        <v>187</v>
      </c>
      <c r="K48" s="14">
        <v>0</v>
      </c>
      <c r="L48" s="14">
        <v>0</v>
      </c>
      <c r="M48" s="14">
        <v>0</v>
      </c>
      <c r="N48" s="14">
        <v>169</v>
      </c>
      <c r="O48" s="14">
        <v>0</v>
      </c>
      <c r="P48" s="14">
        <v>0</v>
      </c>
      <c r="Q48" s="14">
        <v>12</v>
      </c>
      <c r="R48" s="14">
        <v>0</v>
      </c>
    </row>
    <row r="49" spans="1:18" x14ac:dyDescent="0.2">
      <c r="A49" s="12">
        <v>36577</v>
      </c>
      <c r="B49" s="12">
        <v>36577</v>
      </c>
      <c r="C49" s="13" t="s">
        <v>109</v>
      </c>
      <c r="D49" s="14">
        <v>71</v>
      </c>
      <c r="E49" s="14">
        <v>-32</v>
      </c>
      <c r="F49" s="14">
        <v>-46</v>
      </c>
      <c r="G49" s="14">
        <v>-7</v>
      </c>
      <c r="H49" s="14">
        <v>4580</v>
      </c>
      <c r="I49" s="14">
        <v>4567</v>
      </c>
      <c r="J49" s="14">
        <v>162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26</v>
      </c>
      <c r="Q49" s="14">
        <v>45</v>
      </c>
      <c r="R49" s="14">
        <v>0</v>
      </c>
    </row>
    <row r="50" spans="1:18" x14ac:dyDescent="0.2">
      <c r="A50" s="12">
        <v>36578</v>
      </c>
      <c r="B50" s="12">
        <v>36578</v>
      </c>
      <c r="C50" s="13" t="s">
        <v>109</v>
      </c>
      <c r="D50" s="14">
        <v>-441</v>
      </c>
      <c r="E50" s="14">
        <v>71</v>
      </c>
      <c r="F50" s="14">
        <v>-58</v>
      </c>
      <c r="G50" s="14">
        <v>-428</v>
      </c>
      <c r="H50" s="14">
        <v>4546</v>
      </c>
      <c r="I50" s="14">
        <v>4096</v>
      </c>
      <c r="J50" s="14">
        <v>187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67</v>
      </c>
      <c r="R50" s="14">
        <v>0</v>
      </c>
    </row>
    <row r="51" spans="1:18" x14ac:dyDescent="0.2">
      <c r="A51" s="12">
        <v>36579</v>
      </c>
      <c r="B51" s="12">
        <v>36579</v>
      </c>
      <c r="C51" s="13" t="s">
        <v>109</v>
      </c>
      <c r="D51" s="14">
        <v>-133</v>
      </c>
      <c r="E51" s="14">
        <v>53</v>
      </c>
      <c r="F51" s="14">
        <v>-112</v>
      </c>
      <c r="G51" s="14">
        <v>-192</v>
      </c>
      <c r="H51" s="14">
        <v>4104</v>
      </c>
      <c r="I51" s="14">
        <v>4030</v>
      </c>
      <c r="J51" s="14">
        <v>212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195</v>
      </c>
      <c r="Q51" s="14">
        <v>443</v>
      </c>
      <c r="R51" s="14">
        <v>27</v>
      </c>
    </row>
    <row r="52" spans="1:18" x14ac:dyDescent="0.2">
      <c r="A52" s="12">
        <v>36580</v>
      </c>
      <c r="B52" s="12">
        <v>36580</v>
      </c>
      <c r="C52" s="13" t="s">
        <v>109</v>
      </c>
      <c r="D52" s="14">
        <v>-296</v>
      </c>
      <c r="E52" s="14">
        <v>-69</v>
      </c>
      <c r="F52" s="14">
        <v>11</v>
      </c>
      <c r="G52" s="14">
        <v>-354</v>
      </c>
      <c r="H52" s="14">
        <v>4046</v>
      </c>
      <c r="I52" s="14">
        <v>4000</v>
      </c>
      <c r="J52" s="14">
        <v>190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119</v>
      </c>
      <c r="Q52" s="14">
        <v>543</v>
      </c>
      <c r="R52" s="14">
        <v>32</v>
      </c>
    </row>
    <row r="53" spans="1:18" x14ac:dyDescent="0.2">
      <c r="A53" s="12">
        <v>36581</v>
      </c>
      <c r="B53" s="12">
        <v>36581</v>
      </c>
      <c r="C53" s="13" t="s">
        <v>109</v>
      </c>
      <c r="D53" s="14">
        <v>205</v>
      </c>
      <c r="E53" s="14">
        <v>-29</v>
      </c>
      <c r="F53" s="14">
        <v>113</v>
      </c>
      <c r="G53" s="14">
        <v>289</v>
      </c>
      <c r="H53" s="14">
        <v>4020</v>
      </c>
      <c r="I53" s="14">
        <v>4215</v>
      </c>
      <c r="J53" s="14">
        <v>190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258</v>
      </c>
      <c r="R53" s="14">
        <v>32</v>
      </c>
    </row>
    <row r="54" spans="1:18" x14ac:dyDescent="0.2">
      <c r="A54" s="12">
        <v>36582</v>
      </c>
      <c r="B54" s="12">
        <v>36582</v>
      </c>
      <c r="C54" s="13" t="s">
        <v>109</v>
      </c>
      <c r="D54" s="14">
        <v>72</v>
      </c>
      <c r="E54" s="14">
        <v>119</v>
      </c>
      <c r="F54" s="14">
        <v>99</v>
      </c>
      <c r="G54" s="14">
        <v>290</v>
      </c>
      <c r="H54" s="14">
        <v>4218</v>
      </c>
      <c r="I54" s="14">
        <v>4442</v>
      </c>
      <c r="J54" s="14">
        <v>190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16</v>
      </c>
      <c r="R54" s="14">
        <v>2</v>
      </c>
    </row>
    <row r="55" spans="1:18" x14ac:dyDescent="0.2">
      <c r="A55" s="12">
        <v>36582</v>
      </c>
      <c r="B55" s="12">
        <v>36582</v>
      </c>
      <c r="C55" s="13" t="s">
        <v>109</v>
      </c>
      <c r="D55" s="14">
        <v>72</v>
      </c>
      <c r="E55" s="14">
        <v>119</v>
      </c>
      <c r="F55" s="14">
        <v>99</v>
      </c>
      <c r="G55" s="14">
        <v>290</v>
      </c>
      <c r="H55" s="14">
        <v>4218</v>
      </c>
      <c r="I55" s="14">
        <v>4442</v>
      </c>
      <c r="J55" s="14">
        <v>190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16</v>
      </c>
      <c r="R55" s="14">
        <v>2</v>
      </c>
    </row>
    <row r="56" spans="1:18" x14ac:dyDescent="0.2">
      <c r="A56" s="12">
        <v>36583</v>
      </c>
      <c r="B56" s="12">
        <v>36583</v>
      </c>
      <c r="C56" s="13" t="s">
        <v>109</v>
      </c>
      <c r="D56" s="14">
        <v>-3</v>
      </c>
      <c r="E56" s="14">
        <v>176</v>
      </c>
      <c r="F56" s="14">
        <v>99</v>
      </c>
      <c r="G56" s="14">
        <v>272</v>
      </c>
      <c r="H56" s="14">
        <v>4435</v>
      </c>
      <c r="I56" s="14">
        <v>4533</v>
      </c>
      <c r="J56" s="14">
        <v>190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89</v>
      </c>
      <c r="R56" s="14">
        <v>0</v>
      </c>
    </row>
    <row r="57" spans="1:18" x14ac:dyDescent="0.2">
      <c r="A57" s="12">
        <v>36585</v>
      </c>
      <c r="B57" s="12">
        <v>36585</v>
      </c>
      <c r="C57" s="13" t="s">
        <v>109</v>
      </c>
      <c r="D57" s="14">
        <v>-1</v>
      </c>
      <c r="E57" s="14">
        <v>82</v>
      </c>
      <c r="F57" s="14">
        <v>-23</v>
      </c>
      <c r="G57" s="14">
        <v>58</v>
      </c>
      <c r="H57" s="14">
        <v>4240</v>
      </c>
      <c r="I57" s="14">
        <v>4191</v>
      </c>
      <c r="J57" s="14">
        <v>258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166</v>
      </c>
      <c r="Q57" s="14">
        <v>169</v>
      </c>
      <c r="R57" s="14">
        <v>32</v>
      </c>
    </row>
    <row r="58" spans="1:18" x14ac:dyDescent="0.2">
      <c r="A58" s="12">
        <v>36587</v>
      </c>
      <c r="B58" s="12">
        <v>36587</v>
      </c>
      <c r="C58" s="13" t="s">
        <v>109</v>
      </c>
      <c r="D58" s="14">
        <v>-139</v>
      </c>
      <c r="E58" s="14">
        <v>-67</v>
      </c>
      <c r="F58" s="14">
        <v>23</v>
      </c>
      <c r="G58" s="14">
        <v>-183</v>
      </c>
      <c r="H58" s="14">
        <v>4063</v>
      </c>
      <c r="I58" s="14">
        <v>3944</v>
      </c>
      <c r="J58" s="14">
        <v>191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175</v>
      </c>
      <c r="Q58" s="14">
        <v>155</v>
      </c>
      <c r="R58" s="14">
        <v>11</v>
      </c>
    </row>
    <row r="59" spans="1:18" x14ac:dyDescent="0.2">
      <c r="A59" s="12">
        <v>36588</v>
      </c>
      <c r="B59" s="12">
        <v>36588</v>
      </c>
      <c r="C59" s="13" t="s">
        <v>109</v>
      </c>
      <c r="D59" s="14">
        <v>52</v>
      </c>
      <c r="E59" s="14">
        <v>-136</v>
      </c>
      <c r="F59" s="14">
        <v>54</v>
      </c>
      <c r="G59" s="14">
        <v>-30</v>
      </c>
      <c r="H59" s="14">
        <v>3963</v>
      </c>
      <c r="I59" s="14">
        <v>3955</v>
      </c>
      <c r="J59" s="14">
        <v>190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55</v>
      </c>
      <c r="Q59" s="14">
        <v>22</v>
      </c>
      <c r="R59" s="14">
        <v>0</v>
      </c>
    </row>
    <row r="60" spans="1:18" x14ac:dyDescent="0.2">
      <c r="A60" s="12">
        <v>36589</v>
      </c>
      <c r="B60" s="12">
        <v>36589</v>
      </c>
      <c r="C60" s="13" t="s">
        <v>109</v>
      </c>
      <c r="D60" s="14">
        <v>62</v>
      </c>
      <c r="E60" s="14">
        <v>67</v>
      </c>
      <c r="F60" s="14">
        <v>89</v>
      </c>
      <c r="G60" s="14">
        <v>218</v>
      </c>
      <c r="H60" s="14">
        <v>3956</v>
      </c>
      <c r="I60" s="14">
        <v>4196</v>
      </c>
      <c r="J60" s="14">
        <v>161</v>
      </c>
      <c r="K60" s="14">
        <v>0</v>
      </c>
      <c r="L60" s="14">
        <v>0</v>
      </c>
      <c r="M60" s="14">
        <v>0</v>
      </c>
      <c r="N60" s="14">
        <v>57</v>
      </c>
      <c r="O60" s="14">
        <v>0</v>
      </c>
      <c r="P60" s="14">
        <v>5</v>
      </c>
      <c r="Q60" s="14">
        <v>0</v>
      </c>
      <c r="R60" s="14">
        <v>0</v>
      </c>
    </row>
    <row r="61" spans="1:18" x14ac:dyDescent="0.2">
      <c r="A61" s="12">
        <v>36590</v>
      </c>
      <c r="B61" s="12">
        <v>36590</v>
      </c>
      <c r="C61" s="13" t="s">
        <v>109</v>
      </c>
      <c r="D61" s="14">
        <v>-172</v>
      </c>
      <c r="E61" s="14">
        <v>87</v>
      </c>
      <c r="F61" s="14">
        <v>82</v>
      </c>
      <c r="G61" s="14">
        <v>-3</v>
      </c>
      <c r="H61" s="14">
        <v>4198</v>
      </c>
      <c r="I61" s="14">
        <v>4249</v>
      </c>
      <c r="J61" s="14">
        <v>161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172</v>
      </c>
      <c r="Q61" s="14">
        <v>54</v>
      </c>
      <c r="R61" s="14">
        <v>0</v>
      </c>
    </row>
    <row r="62" spans="1:18" x14ac:dyDescent="0.2">
      <c r="A62" s="12">
        <v>36591</v>
      </c>
      <c r="B62" s="12">
        <v>36591</v>
      </c>
      <c r="C62" s="13" t="s">
        <v>109</v>
      </c>
      <c r="D62" s="14">
        <v>76</v>
      </c>
      <c r="E62" s="14">
        <v>6</v>
      </c>
      <c r="F62" s="14">
        <v>-49</v>
      </c>
      <c r="G62" s="14">
        <v>33</v>
      </c>
      <c r="H62" s="14">
        <v>4243</v>
      </c>
      <c r="I62" s="14">
        <v>4244</v>
      </c>
      <c r="J62" s="14">
        <v>152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177</v>
      </c>
      <c r="Q62" s="14">
        <v>67</v>
      </c>
      <c r="R62" s="14">
        <v>24</v>
      </c>
    </row>
    <row r="63" spans="1:18" x14ac:dyDescent="0.2">
      <c r="A63" s="12">
        <v>36592</v>
      </c>
      <c r="B63" s="12">
        <v>36592</v>
      </c>
      <c r="C63" s="13" t="s">
        <v>109</v>
      </c>
      <c r="D63" s="14">
        <v>-296</v>
      </c>
      <c r="E63" s="14">
        <v>-26</v>
      </c>
      <c r="F63" s="14">
        <v>78</v>
      </c>
      <c r="G63" s="14">
        <v>-244</v>
      </c>
      <c r="H63" s="14">
        <v>4238</v>
      </c>
      <c r="I63" s="14">
        <v>4070</v>
      </c>
      <c r="J63" s="14">
        <v>110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289</v>
      </c>
      <c r="R63" s="14">
        <v>28</v>
      </c>
    </row>
    <row r="64" spans="1:18" x14ac:dyDescent="0.2">
      <c r="A64" s="12">
        <v>36593</v>
      </c>
      <c r="B64" s="12">
        <v>36593</v>
      </c>
      <c r="C64" s="13" t="s">
        <v>109</v>
      </c>
      <c r="D64" s="14">
        <v>2</v>
      </c>
      <c r="E64" s="14">
        <v>-45</v>
      </c>
      <c r="F64" s="14">
        <v>46</v>
      </c>
      <c r="G64" s="14">
        <v>3</v>
      </c>
      <c r="H64" s="14">
        <v>4071</v>
      </c>
      <c r="I64" s="14">
        <v>4122</v>
      </c>
      <c r="J64" s="14">
        <v>112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593</v>
      </c>
      <c r="R64" s="14">
        <v>26</v>
      </c>
    </row>
    <row r="65" spans="1:18" x14ac:dyDescent="0.2">
      <c r="A65" s="12">
        <v>36594</v>
      </c>
      <c r="B65" s="12">
        <v>36594</v>
      </c>
      <c r="C65" s="13" t="s">
        <v>109</v>
      </c>
      <c r="D65" s="14">
        <v>66</v>
      </c>
      <c r="E65" s="14">
        <v>-41</v>
      </c>
      <c r="F65" s="14">
        <v>-146</v>
      </c>
      <c r="G65" s="14">
        <v>-121</v>
      </c>
      <c r="H65" s="14">
        <v>4123</v>
      </c>
      <c r="I65" s="14">
        <v>4026</v>
      </c>
      <c r="J65" s="14">
        <v>99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153</v>
      </c>
      <c r="R65" s="14">
        <v>28</v>
      </c>
    </row>
    <row r="66" spans="1:18" x14ac:dyDescent="0.2">
      <c r="A66" s="12">
        <v>36595</v>
      </c>
      <c r="B66" s="12">
        <v>36595</v>
      </c>
      <c r="C66" s="13" t="s">
        <v>109</v>
      </c>
      <c r="D66" s="14">
        <v>75</v>
      </c>
      <c r="E66" s="14">
        <v>14</v>
      </c>
      <c r="F66" s="14">
        <v>68</v>
      </c>
      <c r="G66" s="14">
        <v>157</v>
      </c>
      <c r="H66" s="14">
        <v>4017</v>
      </c>
      <c r="I66" s="14">
        <v>4167</v>
      </c>
      <c r="J66" s="14">
        <v>99</v>
      </c>
      <c r="K66" s="14">
        <v>0</v>
      </c>
      <c r="L66" s="14">
        <v>0</v>
      </c>
      <c r="M66" s="14">
        <v>0</v>
      </c>
      <c r="N66" s="14">
        <v>143</v>
      </c>
      <c r="O66" s="14">
        <v>0</v>
      </c>
      <c r="P66" s="14">
        <v>0</v>
      </c>
      <c r="Q66" s="14">
        <v>107</v>
      </c>
      <c r="R66" s="14">
        <v>2</v>
      </c>
    </row>
    <row r="67" spans="1:18" x14ac:dyDescent="0.2">
      <c r="A67" s="12">
        <v>36596</v>
      </c>
      <c r="B67" s="12">
        <v>36596</v>
      </c>
      <c r="C67" s="13" t="s">
        <v>109</v>
      </c>
      <c r="D67" s="14">
        <v>96</v>
      </c>
      <c r="E67" s="14">
        <v>174</v>
      </c>
      <c r="F67" s="14">
        <v>169</v>
      </c>
      <c r="G67" s="14">
        <v>439</v>
      </c>
      <c r="H67" s="14">
        <v>4184</v>
      </c>
      <c r="I67" s="14">
        <v>4522</v>
      </c>
      <c r="J67" s="14">
        <v>126</v>
      </c>
      <c r="K67" s="14">
        <v>0</v>
      </c>
      <c r="L67" s="14">
        <v>0</v>
      </c>
      <c r="M67" s="14">
        <v>0</v>
      </c>
      <c r="N67" s="14">
        <v>151</v>
      </c>
      <c r="O67" s="14">
        <v>0</v>
      </c>
      <c r="P67" s="14">
        <v>0</v>
      </c>
      <c r="Q67" s="14">
        <v>0</v>
      </c>
      <c r="R67" s="14">
        <v>0</v>
      </c>
    </row>
    <row r="68" spans="1:18" x14ac:dyDescent="0.2">
      <c r="A68" s="12">
        <v>36597</v>
      </c>
      <c r="B68" s="12">
        <v>36597</v>
      </c>
      <c r="C68" s="13" t="s">
        <v>109</v>
      </c>
      <c r="D68" s="14">
        <v>45</v>
      </c>
      <c r="E68" s="14">
        <v>21</v>
      </c>
      <c r="F68" s="14">
        <v>1</v>
      </c>
      <c r="G68" s="14">
        <v>67</v>
      </c>
      <c r="H68" s="14">
        <v>4507</v>
      </c>
      <c r="I68" s="14">
        <v>4550</v>
      </c>
      <c r="J68" s="14">
        <v>117</v>
      </c>
      <c r="K68" s="14">
        <v>0</v>
      </c>
      <c r="L68" s="14">
        <v>0</v>
      </c>
      <c r="M68" s="14">
        <v>0</v>
      </c>
      <c r="N68" s="14">
        <v>138</v>
      </c>
      <c r="O68" s="14">
        <v>0</v>
      </c>
      <c r="P68" s="14">
        <v>0</v>
      </c>
      <c r="Q68" s="14">
        <v>0</v>
      </c>
      <c r="R68" s="14">
        <v>0</v>
      </c>
    </row>
    <row r="69" spans="1:18" x14ac:dyDescent="0.2">
      <c r="A69" s="12">
        <v>36598</v>
      </c>
      <c r="B69" s="12">
        <v>36598</v>
      </c>
      <c r="C69" s="13" t="s">
        <v>109</v>
      </c>
      <c r="D69" s="14">
        <v>95</v>
      </c>
      <c r="E69" s="14">
        <v>39</v>
      </c>
      <c r="F69" s="14">
        <v>28</v>
      </c>
      <c r="G69" s="14">
        <v>162</v>
      </c>
      <c r="H69" s="14">
        <v>4531</v>
      </c>
      <c r="I69" s="14">
        <v>4640</v>
      </c>
      <c r="J69" s="14">
        <v>126</v>
      </c>
      <c r="K69" s="14">
        <v>0</v>
      </c>
      <c r="L69" s="14">
        <v>0</v>
      </c>
      <c r="M69" s="14">
        <v>0</v>
      </c>
      <c r="N69" s="14">
        <v>237</v>
      </c>
      <c r="O69" s="14">
        <v>0</v>
      </c>
      <c r="P69" s="14">
        <v>0</v>
      </c>
      <c r="Q69" s="14">
        <v>0</v>
      </c>
      <c r="R69" s="14">
        <v>0</v>
      </c>
    </row>
    <row r="70" spans="1:18" x14ac:dyDescent="0.2">
      <c r="A70" s="12">
        <v>36599</v>
      </c>
      <c r="B70" s="12">
        <v>36599</v>
      </c>
      <c r="C70" s="13" t="s">
        <v>109</v>
      </c>
      <c r="D70" s="14">
        <v>175</v>
      </c>
      <c r="E70" s="14">
        <v>79</v>
      </c>
      <c r="F70" s="14">
        <v>-45</v>
      </c>
      <c r="G70" s="14">
        <v>209</v>
      </c>
      <c r="H70" s="14">
        <v>4627</v>
      </c>
      <c r="I70" s="14">
        <v>4600</v>
      </c>
      <c r="J70" s="14">
        <v>128</v>
      </c>
      <c r="K70" s="14">
        <v>0</v>
      </c>
      <c r="L70" s="14">
        <v>0</v>
      </c>
      <c r="M70" s="14">
        <v>92</v>
      </c>
      <c r="N70" s="14">
        <v>247</v>
      </c>
      <c r="O70" s="14">
        <v>0</v>
      </c>
      <c r="P70" s="14">
        <v>0</v>
      </c>
      <c r="Q70" s="14">
        <v>0</v>
      </c>
      <c r="R70" s="14">
        <v>0</v>
      </c>
    </row>
    <row r="71" spans="1:18" x14ac:dyDescent="0.2">
      <c r="A71" s="12">
        <v>36600</v>
      </c>
      <c r="B71" s="12">
        <v>36600</v>
      </c>
      <c r="C71" s="13" t="s">
        <v>109</v>
      </c>
      <c r="D71" s="14">
        <v>110</v>
      </c>
      <c r="E71" s="14">
        <v>-37</v>
      </c>
      <c r="F71" s="14">
        <v>-86</v>
      </c>
      <c r="G71" s="14">
        <v>-13</v>
      </c>
      <c r="H71" s="14">
        <v>4595</v>
      </c>
      <c r="I71" s="14">
        <v>4485</v>
      </c>
      <c r="J71" s="14">
        <v>109</v>
      </c>
      <c r="K71" s="14">
        <v>0</v>
      </c>
      <c r="L71" s="14">
        <v>0</v>
      </c>
      <c r="M71" s="14">
        <v>119</v>
      </c>
      <c r="N71" s="14">
        <v>134</v>
      </c>
      <c r="O71" s="14">
        <v>0</v>
      </c>
      <c r="P71" s="14">
        <v>0</v>
      </c>
      <c r="Q71" s="14">
        <v>0</v>
      </c>
      <c r="R71" s="14">
        <v>0</v>
      </c>
    </row>
    <row r="72" spans="1:18" x14ac:dyDescent="0.2">
      <c r="A72" s="12">
        <v>36601</v>
      </c>
      <c r="B72" s="12">
        <v>36601</v>
      </c>
      <c r="C72" s="13" t="s">
        <v>109</v>
      </c>
      <c r="D72" s="14">
        <v>-30</v>
      </c>
      <c r="E72" s="14">
        <v>-43</v>
      </c>
      <c r="F72" s="14">
        <v>-31</v>
      </c>
      <c r="G72" s="14">
        <v>-104</v>
      </c>
      <c r="H72" s="14">
        <v>4486</v>
      </c>
      <c r="I72" s="14">
        <v>4350</v>
      </c>
      <c r="J72" s="14">
        <v>119</v>
      </c>
      <c r="K72" s="14">
        <v>0</v>
      </c>
      <c r="L72" s="14">
        <v>0</v>
      </c>
      <c r="M72" s="14">
        <v>108</v>
      </c>
      <c r="N72" s="14">
        <v>157</v>
      </c>
      <c r="O72" s="14">
        <v>0</v>
      </c>
      <c r="P72" s="14">
        <v>0</v>
      </c>
      <c r="Q72" s="14">
        <v>0</v>
      </c>
      <c r="R72" s="14">
        <v>0</v>
      </c>
    </row>
    <row r="73" spans="1:18" x14ac:dyDescent="0.2">
      <c r="A73" s="12">
        <v>36602</v>
      </c>
      <c r="B73" s="12">
        <v>36602</v>
      </c>
      <c r="C73" s="13" t="s">
        <v>109</v>
      </c>
      <c r="D73" s="14">
        <v>-103</v>
      </c>
      <c r="E73" s="14">
        <v>-52</v>
      </c>
      <c r="F73" s="14">
        <v>-52</v>
      </c>
      <c r="G73" s="14">
        <v>-207</v>
      </c>
      <c r="H73" s="14">
        <v>4337</v>
      </c>
      <c r="I73" s="14">
        <v>4129</v>
      </c>
      <c r="J73" s="14">
        <v>99</v>
      </c>
      <c r="K73" s="14">
        <v>0</v>
      </c>
      <c r="L73" s="14">
        <v>0</v>
      </c>
      <c r="M73" s="14">
        <v>110</v>
      </c>
      <c r="N73" s="14">
        <v>207</v>
      </c>
      <c r="O73" s="14">
        <v>0</v>
      </c>
      <c r="P73" s="14">
        <v>0</v>
      </c>
      <c r="Q73" s="14">
        <v>0</v>
      </c>
      <c r="R73" s="14">
        <v>0</v>
      </c>
    </row>
    <row r="74" spans="1:18" x14ac:dyDescent="0.2">
      <c r="A74" s="12">
        <v>36603</v>
      </c>
      <c r="B74" s="12">
        <v>36603</v>
      </c>
      <c r="C74" s="13" t="s">
        <v>109</v>
      </c>
      <c r="D74" s="14">
        <v>36</v>
      </c>
      <c r="E74" s="14">
        <v>132</v>
      </c>
      <c r="F74" s="14">
        <v>-36</v>
      </c>
      <c r="G74" s="14">
        <v>132</v>
      </c>
      <c r="H74" s="14">
        <v>4124</v>
      </c>
      <c r="I74" s="14">
        <v>4195</v>
      </c>
      <c r="J74" s="14">
        <v>99</v>
      </c>
      <c r="K74" s="14">
        <v>0</v>
      </c>
      <c r="L74" s="14">
        <v>0</v>
      </c>
      <c r="M74" s="14">
        <v>109</v>
      </c>
      <c r="N74" s="14">
        <v>199</v>
      </c>
      <c r="O74" s="14">
        <v>0</v>
      </c>
      <c r="P74" s="14">
        <v>0</v>
      </c>
      <c r="Q74" s="14">
        <v>0</v>
      </c>
      <c r="R74" s="14">
        <v>0</v>
      </c>
    </row>
    <row r="75" spans="1:18" x14ac:dyDescent="0.2">
      <c r="A75" s="12">
        <v>36604</v>
      </c>
      <c r="B75" s="12">
        <v>36604</v>
      </c>
      <c r="C75" s="13" t="s">
        <v>109</v>
      </c>
      <c r="D75" s="14">
        <v>-57</v>
      </c>
      <c r="E75" s="14">
        <v>103</v>
      </c>
      <c r="F75" s="14">
        <v>-54</v>
      </c>
      <c r="G75" s="14">
        <v>-8</v>
      </c>
      <c r="H75" s="14">
        <v>4187</v>
      </c>
      <c r="I75" s="14">
        <v>4137</v>
      </c>
      <c r="J75" s="14">
        <v>99</v>
      </c>
      <c r="K75" s="14">
        <v>0</v>
      </c>
      <c r="L75" s="14">
        <v>0</v>
      </c>
      <c r="M75" s="14">
        <v>117</v>
      </c>
      <c r="N75" s="14">
        <v>134</v>
      </c>
      <c r="O75" s="14">
        <v>0</v>
      </c>
      <c r="P75" s="14">
        <v>0</v>
      </c>
      <c r="Q75" s="14">
        <v>0</v>
      </c>
      <c r="R75" s="14">
        <v>0</v>
      </c>
    </row>
    <row r="76" spans="1:18" x14ac:dyDescent="0.2">
      <c r="A76" s="12">
        <v>36605</v>
      </c>
      <c r="B76" s="12">
        <v>36605</v>
      </c>
      <c r="C76" s="13" t="s">
        <v>109</v>
      </c>
      <c r="D76" s="14">
        <v>-87</v>
      </c>
      <c r="E76" s="14">
        <v>0</v>
      </c>
      <c r="F76" s="14">
        <v>-39</v>
      </c>
      <c r="G76" s="14">
        <v>-126</v>
      </c>
      <c r="H76" s="14">
        <v>4100</v>
      </c>
      <c r="I76" s="14">
        <v>3943</v>
      </c>
      <c r="J76" s="14">
        <v>134</v>
      </c>
      <c r="K76" s="14">
        <v>0</v>
      </c>
      <c r="L76" s="14">
        <v>0</v>
      </c>
      <c r="M76" s="14">
        <v>80</v>
      </c>
      <c r="N76" s="14">
        <v>31</v>
      </c>
      <c r="O76" s="14">
        <v>0</v>
      </c>
      <c r="P76" s="14">
        <v>0</v>
      </c>
      <c r="Q76" s="14">
        <v>0</v>
      </c>
      <c r="R76" s="14">
        <v>0</v>
      </c>
    </row>
    <row r="77" spans="1:18" x14ac:dyDescent="0.2">
      <c r="A77" s="12">
        <v>36606</v>
      </c>
      <c r="B77" s="12">
        <v>36606</v>
      </c>
      <c r="C77" s="13" t="s">
        <v>109</v>
      </c>
      <c r="D77" s="14">
        <v>150</v>
      </c>
      <c r="E77" s="14">
        <v>18</v>
      </c>
      <c r="F77" s="14">
        <v>40</v>
      </c>
      <c r="G77" s="14">
        <v>208</v>
      </c>
      <c r="H77" s="14">
        <v>3920</v>
      </c>
      <c r="I77" s="14">
        <v>4094</v>
      </c>
      <c r="J77" s="14">
        <v>223</v>
      </c>
      <c r="K77" s="14">
        <v>0</v>
      </c>
      <c r="L77" s="14">
        <v>0</v>
      </c>
      <c r="M77" s="14">
        <v>3</v>
      </c>
      <c r="N77" s="14">
        <v>12</v>
      </c>
      <c r="O77" s="14">
        <v>0</v>
      </c>
      <c r="P77" s="14">
        <v>0</v>
      </c>
      <c r="Q77" s="14">
        <v>0</v>
      </c>
      <c r="R77" s="14">
        <v>0</v>
      </c>
    </row>
    <row r="78" spans="1:18" x14ac:dyDescent="0.2">
      <c r="A78" s="12">
        <v>36607</v>
      </c>
      <c r="B78" s="12">
        <v>36607</v>
      </c>
      <c r="C78" s="13" t="s">
        <v>109</v>
      </c>
      <c r="D78" s="14">
        <v>178</v>
      </c>
      <c r="E78" s="14">
        <v>-33</v>
      </c>
      <c r="F78" s="14">
        <v>-38</v>
      </c>
      <c r="G78" s="14">
        <v>107</v>
      </c>
      <c r="H78" s="14">
        <v>4083</v>
      </c>
      <c r="I78" s="14">
        <v>4141</v>
      </c>
      <c r="J78" s="14">
        <v>136</v>
      </c>
      <c r="K78" s="14">
        <v>0</v>
      </c>
      <c r="L78" s="14">
        <v>0</v>
      </c>
      <c r="M78" s="14">
        <v>86</v>
      </c>
      <c r="N78" s="14">
        <v>75</v>
      </c>
      <c r="O78" s="14">
        <v>0</v>
      </c>
      <c r="P78" s="14">
        <v>0</v>
      </c>
      <c r="Q78" s="14">
        <v>0</v>
      </c>
      <c r="R78" s="14">
        <v>0</v>
      </c>
    </row>
    <row r="79" spans="1:18" x14ac:dyDescent="0.2">
      <c r="A79" s="12">
        <v>36608</v>
      </c>
      <c r="B79" s="12">
        <v>36608</v>
      </c>
      <c r="C79" s="13" t="s">
        <v>109</v>
      </c>
      <c r="D79" s="14">
        <v>35</v>
      </c>
      <c r="E79" s="14">
        <v>76</v>
      </c>
      <c r="F79" s="14">
        <v>9</v>
      </c>
      <c r="G79" s="14">
        <v>120</v>
      </c>
      <c r="H79" s="14">
        <v>4161</v>
      </c>
      <c r="I79" s="14">
        <v>4166</v>
      </c>
      <c r="J79" s="14">
        <v>156</v>
      </c>
      <c r="K79" s="14">
        <v>0</v>
      </c>
      <c r="L79" s="14">
        <v>0</v>
      </c>
      <c r="M79" s="14">
        <v>78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</row>
    <row r="80" spans="1:18" x14ac:dyDescent="0.2">
      <c r="A80" s="12">
        <v>36609</v>
      </c>
      <c r="B80" s="12">
        <v>36609</v>
      </c>
      <c r="C80" s="13" t="s">
        <v>109</v>
      </c>
      <c r="D80" s="14">
        <v>32</v>
      </c>
      <c r="E80" s="14">
        <v>21</v>
      </c>
      <c r="F80" s="14">
        <v>32</v>
      </c>
      <c r="G80" s="14">
        <v>85</v>
      </c>
      <c r="H80" s="14">
        <v>4177</v>
      </c>
      <c r="I80" s="14">
        <v>4150</v>
      </c>
      <c r="J80" s="14">
        <v>102</v>
      </c>
      <c r="K80" s="14">
        <v>0</v>
      </c>
      <c r="L80" s="14">
        <v>0</v>
      </c>
      <c r="M80" s="14">
        <v>60</v>
      </c>
      <c r="N80" s="14">
        <v>26</v>
      </c>
      <c r="O80" s="14">
        <v>0</v>
      </c>
      <c r="P80" s="14">
        <v>0</v>
      </c>
      <c r="Q80" s="14">
        <v>0</v>
      </c>
      <c r="R80" s="14">
        <v>0</v>
      </c>
    </row>
    <row r="81" spans="1:18" x14ac:dyDescent="0.2">
      <c r="A81" s="12">
        <v>36610</v>
      </c>
      <c r="B81" s="12">
        <v>36610</v>
      </c>
      <c r="C81" s="13" t="s">
        <v>109</v>
      </c>
      <c r="D81" s="14">
        <v>6</v>
      </c>
      <c r="E81" s="14">
        <v>124</v>
      </c>
      <c r="F81" s="14">
        <v>-17</v>
      </c>
      <c r="G81" s="14">
        <v>113</v>
      </c>
      <c r="H81" s="14">
        <v>4148</v>
      </c>
      <c r="I81" s="14">
        <v>4210</v>
      </c>
      <c r="J81" s="14">
        <v>99</v>
      </c>
      <c r="K81" s="14">
        <v>0</v>
      </c>
      <c r="L81" s="14">
        <v>0</v>
      </c>
      <c r="M81" s="14">
        <v>101</v>
      </c>
      <c r="N81" s="14">
        <v>224</v>
      </c>
      <c r="O81" s="14">
        <v>0</v>
      </c>
      <c r="P81" s="14">
        <v>0</v>
      </c>
      <c r="Q81" s="14">
        <v>0</v>
      </c>
      <c r="R81" s="14">
        <v>0</v>
      </c>
    </row>
    <row r="82" spans="1:18" x14ac:dyDescent="0.2">
      <c r="A82" s="12">
        <v>36611</v>
      </c>
      <c r="B82" s="12">
        <v>36611</v>
      </c>
      <c r="C82" s="13" t="s">
        <v>109</v>
      </c>
      <c r="D82" s="14">
        <v>3</v>
      </c>
      <c r="E82" s="14">
        <v>155</v>
      </c>
      <c r="F82" s="14">
        <v>-68</v>
      </c>
      <c r="G82" s="14">
        <v>90</v>
      </c>
      <c r="H82" s="14">
        <v>4217</v>
      </c>
      <c r="I82" s="14">
        <v>4260</v>
      </c>
      <c r="J82" s="14">
        <v>99</v>
      </c>
      <c r="K82" s="14">
        <v>0</v>
      </c>
      <c r="L82" s="14">
        <v>0</v>
      </c>
      <c r="M82" s="14">
        <v>104</v>
      </c>
      <c r="N82" s="14">
        <v>188</v>
      </c>
      <c r="O82" s="14">
        <v>0</v>
      </c>
      <c r="P82" s="14">
        <v>0</v>
      </c>
      <c r="Q82" s="14">
        <v>0</v>
      </c>
      <c r="R82" s="14">
        <v>0</v>
      </c>
    </row>
    <row r="83" spans="1:18" x14ac:dyDescent="0.2">
      <c r="A83" s="12">
        <v>36612</v>
      </c>
      <c r="B83" s="12">
        <v>36612</v>
      </c>
      <c r="C83" s="13" t="s">
        <v>109</v>
      </c>
      <c r="D83" s="14">
        <v>-152</v>
      </c>
      <c r="E83" s="14">
        <v>40</v>
      </c>
      <c r="F83" s="14">
        <v>-189</v>
      </c>
      <c r="G83" s="14">
        <v>-301</v>
      </c>
      <c r="H83" s="14">
        <v>4275</v>
      </c>
      <c r="I83" s="14">
        <v>4010</v>
      </c>
      <c r="J83" s="14">
        <v>99</v>
      </c>
      <c r="K83" s="14">
        <v>0</v>
      </c>
      <c r="L83" s="14">
        <v>0</v>
      </c>
      <c r="M83" s="14">
        <v>100</v>
      </c>
      <c r="N83" s="14">
        <v>126</v>
      </c>
      <c r="O83" s="14">
        <v>1</v>
      </c>
      <c r="P83" s="14">
        <v>0</v>
      </c>
      <c r="Q83" s="14">
        <v>0</v>
      </c>
      <c r="R83" s="14">
        <v>0</v>
      </c>
    </row>
    <row r="84" spans="1:18" x14ac:dyDescent="0.2">
      <c r="A84" s="12">
        <v>36613</v>
      </c>
      <c r="B84" s="12">
        <v>36613</v>
      </c>
      <c r="C84" s="13" t="s">
        <v>109</v>
      </c>
      <c r="D84" s="14">
        <v>-75</v>
      </c>
      <c r="E84" s="14">
        <v>112</v>
      </c>
      <c r="F84" s="14">
        <v>45</v>
      </c>
      <c r="G84" s="14">
        <v>82</v>
      </c>
      <c r="H84" s="14">
        <v>4008</v>
      </c>
      <c r="I84" s="14">
        <v>4038</v>
      </c>
      <c r="J84" s="14">
        <v>176</v>
      </c>
      <c r="K84" s="14">
        <v>0</v>
      </c>
      <c r="L84" s="14">
        <v>0</v>
      </c>
      <c r="M84" s="14">
        <v>61</v>
      </c>
      <c r="N84" s="14">
        <v>4</v>
      </c>
      <c r="O84" s="14">
        <v>2</v>
      </c>
      <c r="P84" s="14">
        <v>0</v>
      </c>
      <c r="Q84" s="14">
        <v>0</v>
      </c>
      <c r="R84" s="14">
        <v>0</v>
      </c>
    </row>
    <row r="85" spans="1:18" x14ac:dyDescent="0.2">
      <c r="A85" s="12">
        <v>36615</v>
      </c>
      <c r="B85" s="12">
        <v>36615</v>
      </c>
      <c r="C85" s="13" t="s">
        <v>109</v>
      </c>
      <c r="D85" s="14">
        <v>12</v>
      </c>
      <c r="E85" s="14">
        <v>76</v>
      </c>
      <c r="F85" s="14">
        <v>-42</v>
      </c>
      <c r="G85" s="14">
        <v>46</v>
      </c>
      <c r="H85" s="14">
        <v>4030</v>
      </c>
      <c r="I85" s="14">
        <v>4041</v>
      </c>
      <c r="J85" s="14">
        <v>128</v>
      </c>
      <c r="K85" s="14">
        <v>0</v>
      </c>
      <c r="L85" s="14">
        <v>0</v>
      </c>
      <c r="M85" s="14">
        <v>95</v>
      </c>
      <c r="N85" s="14">
        <v>206</v>
      </c>
      <c r="O85" s="14">
        <v>7</v>
      </c>
      <c r="P85" s="14">
        <v>0</v>
      </c>
      <c r="Q85" s="14">
        <v>0</v>
      </c>
      <c r="R85" s="14">
        <v>0</v>
      </c>
    </row>
    <row r="86" spans="1:18" x14ac:dyDescent="0.2">
      <c r="A86" s="12">
        <v>36616</v>
      </c>
      <c r="B86" s="12">
        <v>36616</v>
      </c>
      <c r="C86" s="13" t="s">
        <v>109</v>
      </c>
      <c r="D86" s="14">
        <v>-2</v>
      </c>
      <c r="E86" s="14">
        <v>129</v>
      </c>
      <c r="F86" s="14">
        <v>41</v>
      </c>
      <c r="G86" s="14">
        <v>168</v>
      </c>
      <c r="H86" s="14">
        <v>4037</v>
      </c>
      <c r="I86" s="14">
        <v>4170</v>
      </c>
      <c r="J86" s="14">
        <v>128</v>
      </c>
      <c r="K86" s="14">
        <v>0</v>
      </c>
      <c r="L86" s="14">
        <v>0</v>
      </c>
      <c r="M86" s="14">
        <v>95</v>
      </c>
      <c r="N86" s="14">
        <v>234</v>
      </c>
      <c r="O86" s="14">
        <v>9</v>
      </c>
      <c r="P86" s="14">
        <v>0</v>
      </c>
      <c r="Q86" s="14">
        <v>0</v>
      </c>
      <c r="R86" s="14">
        <v>0</v>
      </c>
    </row>
    <row r="87" spans="1:18" x14ac:dyDescent="0.2">
      <c r="A87" s="12">
        <v>36617</v>
      </c>
      <c r="B87" s="12">
        <v>36617</v>
      </c>
      <c r="C87" s="13" t="s">
        <v>109</v>
      </c>
      <c r="D87" s="14">
        <v>-41</v>
      </c>
      <c r="E87" s="14">
        <v>205</v>
      </c>
      <c r="F87" s="14">
        <v>25</v>
      </c>
      <c r="G87" s="14">
        <v>189</v>
      </c>
      <c r="H87" s="14">
        <v>4183</v>
      </c>
      <c r="I87" s="14">
        <v>4311</v>
      </c>
      <c r="J87" s="14">
        <v>77</v>
      </c>
      <c r="K87" s="14">
        <v>0</v>
      </c>
      <c r="L87" s="14">
        <v>0</v>
      </c>
      <c r="M87" s="14">
        <v>74</v>
      </c>
      <c r="N87" s="14">
        <v>256</v>
      </c>
      <c r="O87" s="14">
        <v>12</v>
      </c>
      <c r="P87" s="14">
        <v>0</v>
      </c>
      <c r="Q87" s="14">
        <v>0</v>
      </c>
      <c r="R87" s="14">
        <v>0</v>
      </c>
    </row>
    <row r="88" spans="1:18" x14ac:dyDescent="0.2">
      <c r="A88" s="12">
        <v>36618</v>
      </c>
      <c r="B88" s="12">
        <v>36618</v>
      </c>
      <c r="C88" s="13" t="s">
        <v>109</v>
      </c>
      <c r="D88" s="14">
        <v>40</v>
      </c>
      <c r="E88" s="14">
        <v>160</v>
      </c>
      <c r="F88" s="14">
        <v>63</v>
      </c>
      <c r="G88" s="14">
        <v>263</v>
      </c>
      <c r="H88" s="14">
        <v>4322</v>
      </c>
      <c r="I88" s="14">
        <v>4513</v>
      </c>
      <c r="J88" s="14">
        <v>77</v>
      </c>
      <c r="K88" s="14">
        <v>0</v>
      </c>
      <c r="L88" s="14">
        <v>0</v>
      </c>
      <c r="M88" s="14">
        <v>86</v>
      </c>
      <c r="N88" s="14">
        <v>220</v>
      </c>
      <c r="O88" s="14">
        <v>13</v>
      </c>
      <c r="P88" s="14">
        <v>0</v>
      </c>
      <c r="Q88" s="14">
        <v>0</v>
      </c>
      <c r="R88" s="14">
        <v>0</v>
      </c>
    </row>
    <row r="89" spans="1:18" x14ac:dyDescent="0.2">
      <c r="A89" s="12">
        <v>36619</v>
      </c>
      <c r="B89" s="12">
        <v>36619</v>
      </c>
      <c r="C89" s="13" t="s">
        <v>109</v>
      </c>
      <c r="D89" s="14">
        <v>22</v>
      </c>
      <c r="E89" s="14">
        <v>13</v>
      </c>
      <c r="F89" s="14">
        <v>-229</v>
      </c>
      <c r="G89" s="14">
        <v>-194</v>
      </c>
      <c r="H89" s="14">
        <v>4500</v>
      </c>
      <c r="I89" s="14">
        <v>4362</v>
      </c>
      <c r="J89" s="14">
        <v>77</v>
      </c>
      <c r="K89" s="14">
        <v>0</v>
      </c>
      <c r="L89" s="14">
        <v>0</v>
      </c>
      <c r="M89" s="14">
        <v>71</v>
      </c>
      <c r="N89" s="14">
        <v>114</v>
      </c>
      <c r="O89" s="14">
        <v>13</v>
      </c>
      <c r="P89" s="14">
        <v>0</v>
      </c>
      <c r="Q89" s="14">
        <v>0</v>
      </c>
      <c r="R89" s="14">
        <v>0</v>
      </c>
    </row>
    <row r="90" spans="1:18" x14ac:dyDescent="0.2">
      <c r="A90" s="12">
        <v>36620</v>
      </c>
      <c r="B90" s="12">
        <v>36620</v>
      </c>
      <c r="C90" s="13" t="s">
        <v>109</v>
      </c>
      <c r="D90" s="14">
        <v>142</v>
      </c>
      <c r="E90" s="14">
        <v>24</v>
      </c>
      <c r="F90" s="14">
        <v>-30</v>
      </c>
      <c r="G90" s="14">
        <v>136</v>
      </c>
      <c r="H90" s="14">
        <v>4399</v>
      </c>
      <c r="I90" s="14">
        <v>4450</v>
      </c>
      <c r="J90" s="14">
        <v>130</v>
      </c>
      <c r="K90" s="14">
        <v>0</v>
      </c>
      <c r="L90" s="14">
        <v>0</v>
      </c>
      <c r="M90" s="14">
        <v>4</v>
      </c>
      <c r="N90" s="14">
        <v>88</v>
      </c>
      <c r="O90" s="14">
        <v>11</v>
      </c>
      <c r="P90" s="14">
        <v>0</v>
      </c>
      <c r="Q90" s="14">
        <v>0</v>
      </c>
      <c r="R90" s="14">
        <v>0</v>
      </c>
    </row>
    <row r="91" spans="1:18" x14ac:dyDescent="0.2">
      <c r="A91" s="12">
        <v>36621</v>
      </c>
      <c r="B91" s="12">
        <v>36621</v>
      </c>
      <c r="C91" s="13" t="s">
        <v>109</v>
      </c>
      <c r="D91" s="14">
        <v>48</v>
      </c>
      <c r="E91" s="14">
        <v>-21</v>
      </c>
      <c r="F91" s="14">
        <v>88</v>
      </c>
      <c r="G91" s="14">
        <v>115</v>
      </c>
      <c r="H91" s="14">
        <v>4448</v>
      </c>
      <c r="I91" s="14">
        <v>4471</v>
      </c>
      <c r="J91" s="14">
        <v>189</v>
      </c>
      <c r="K91" s="14">
        <v>0</v>
      </c>
      <c r="L91" s="14">
        <v>0</v>
      </c>
      <c r="M91" s="14">
        <v>0</v>
      </c>
      <c r="N91" s="14">
        <v>107</v>
      </c>
      <c r="O91" s="14">
        <v>11</v>
      </c>
      <c r="P91" s="14">
        <v>0</v>
      </c>
      <c r="Q91" s="14">
        <v>0</v>
      </c>
      <c r="R91" s="14">
        <v>0</v>
      </c>
    </row>
    <row r="92" spans="1:18" x14ac:dyDescent="0.2">
      <c r="A92" s="12">
        <v>36622</v>
      </c>
      <c r="B92" s="12">
        <v>36622</v>
      </c>
      <c r="C92" s="13" t="s">
        <v>109</v>
      </c>
      <c r="D92" s="14">
        <v>-42</v>
      </c>
      <c r="E92" s="14">
        <v>2</v>
      </c>
      <c r="F92" s="14">
        <v>62</v>
      </c>
      <c r="G92" s="14">
        <v>22</v>
      </c>
      <c r="H92" s="14">
        <v>4468</v>
      </c>
      <c r="I92" s="14">
        <v>4444</v>
      </c>
      <c r="J92" s="14">
        <v>169</v>
      </c>
      <c r="K92" s="14">
        <v>0</v>
      </c>
      <c r="L92" s="14">
        <v>0</v>
      </c>
      <c r="M92" s="14">
        <v>0</v>
      </c>
      <c r="N92" s="14">
        <v>120</v>
      </c>
      <c r="O92" s="14">
        <v>11</v>
      </c>
      <c r="P92" s="14">
        <v>0</v>
      </c>
      <c r="Q92" s="14">
        <v>0</v>
      </c>
      <c r="R92" s="14">
        <v>0</v>
      </c>
    </row>
    <row r="93" spans="1:18" x14ac:dyDescent="0.2">
      <c r="A93" s="12">
        <v>36623</v>
      </c>
      <c r="B93" s="12">
        <v>36623</v>
      </c>
      <c r="C93" s="13" t="s">
        <v>109</v>
      </c>
      <c r="D93" s="14">
        <v>-51</v>
      </c>
      <c r="E93" s="14">
        <v>-11</v>
      </c>
      <c r="F93" s="14">
        <v>-52</v>
      </c>
      <c r="G93" s="14">
        <v>-114</v>
      </c>
      <c r="H93" s="14">
        <v>4440</v>
      </c>
      <c r="I93" s="14">
        <v>4312</v>
      </c>
      <c r="J93" s="14">
        <v>77</v>
      </c>
      <c r="K93" s="14">
        <v>0</v>
      </c>
      <c r="L93" s="14">
        <v>0</v>
      </c>
      <c r="M93" s="14">
        <v>0</v>
      </c>
      <c r="N93" s="14">
        <v>235</v>
      </c>
      <c r="O93" s="14">
        <v>12</v>
      </c>
      <c r="P93" s="14">
        <v>0</v>
      </c>
      <c r="Q93" s="14">
        <v>0</v>
      </c>
      <c r="R93" s="14">
        <v>0</v>
      </c>
    </row>
    <row r="94" spans="1:18" x14ac:dyDescent="0.2">
      <c r="A94" s="12">
        <v>36624</v>
      </c>
      <c r="B94" s="12">
        <v>36624</v>
      </c>
      <c r="C94" s="13" t="s">
        <v>109</v>
      </c>
      <c r="D94" s="14">
        <v>-134</v>
      </c>
      <c r="E94" s="14">
        <v>179</v>
      </c>
      <c r="F94" s="14">
        <v>48</v>
      </c>
      <c r="G94" s="14">
        <v>93</v>
      </c>
      <c r="H94" s="14">
        <v>4311</v>
      </c>
      <c r="I94" s="14">
        <v>4296</v>
      </c>
      <c r="J94" s="14">
        <v>114</v>
      </c>
      <c r="K94" s="14">
        <v>0</v>
      </c>
      <c r="L94" s="14">
        <v>0</v>
      </c>
      <c r="M94" s="14">
        <v>67</v>
      </c>
      <c r="N94" s="14">
        <v>187</v>
      </c>
      <c r="O94" s="14">
        <v>12</v>
      </c>
      <c r="P94" s="14">
        <v>0</v>
      </c>
      <c r="Q94" s="14">
        <v>0</v>
      </c>
      <c r="R94" s="14">
        <v>0</v>
      </c>
    </row>
    <row r="95" spans="1:18" x14ac:dyDescent="0.2">
      <c r="A95" s="12">
        <v>36625</v>
      </c>
      <c r="B95" s="12">
        <v>36625</v>
      </c>
      <c r="C95" s="13" t="s">
        <v>109</v>
      </c>
      <c r="D95" s="14">
        <v>65</v>
      </c>
      <c r="E95" s="14">
        <v>108</v>
      </c>
      <c r="F95" s="14">
        <v>48</v>
      </c>
      <c r="G95" s="14">
        <v>221</v>
      </c>
      <c r="H95" s="14">
        <v>4308</v>
      </c>
      <c r="I95" s="14">
        <v>4559</v>
      </c>
      <c r="J95" s="14">
        <v>167</v>
      </c>
      <c r="K95" s="14">
        <v>0</v>
      </c>
      <c r="L95" s="14">
        <v>0</v>
      </c>
      <c r="M95" s="14">
        <v>91</v>
      </c>
      <c r="N95" s="14">
        <v>80</v>
      </c>
      <c r="O95" s="14">
        <v>12</v>
      </c>
      <c r="P95" s="14">
        <v>0</v>
      </c>
      <c r="Q95" s="14">
        <v>0</v>
      </c>
      <c r="R95" s="14">
        <v>0</v>
      </c>
    </row>
    <row r="96" spans="1:18" x14ac:dyDescent="0.2">
      <c r="A96" s="12">
        <v>36626</v>
      </c>
      <c r="B96" s="12">
        <v>36626</v>
      </c>
      <c r="C96" s="13" t="s">
        <v>109</v>
      </c>
      <c r="D96" s="14">
        <v>-3</v>
      </c>
      <c r="E96" s="14">
        <v>32</v>
      </c>
      <c r="F96" s="14">
        <v>-74</v>
      </c>
      <c r="G96" s="14">
        <v>-45</v>
      </c>
      <c r="H96" s="14">
        <v>4534</v>
      </c>
      <c r="I96" s="14">
        <v>4427</v>
      </c>
      <c r="J96" s="14">
        <v>105</v>
      </c>
      <c r="K96" s="14">
        <v>0</v>
      </c>
      <c r="L96" s="14">
        <v>0</v>
      </c>
      <c r="M96" s="14">
        <v>89</v>
      </c>
      <c r="N96" s="14">
        <v>120</v>
      </c>
      <c r="O96" s="14">
        <v>12</v>
      </c>
      <c r="P96" s="14">
        <v>0</v>
      </c>
      <c r="Q96" s="14">
        <v>0</v>
      </c>
      <c r="R96" s="14">
        <v>0</v>
      </c>
    </row>
    <row r="97" spans="1:18" x14ac:dyDescent="0.2">
      <c r="A97" s="12">
        <v>36627</v>
      </c>
      <c r="B97" s="12">
        <v>36627</v>
      </c>
      <c r="C97" s="13" t="s">
        <v>109</v>
      </c>
      <c r="D97" s="14">
        <v>90</v>
      </c>
      <c r="E97" s="14">
        <v>28</v>
      </c>
      <c r="F97" s="14">
        <v>136</v>
      </c>
      <c r="G97" s="14">
        <v>254</v>
      </c>
      <c r="H97" s="14">
        <v>4457</v>
      </c>
      <c r="I97" s="14">
        <v>4517</v>
      </c>
      <c r="J97" s="14">
        <v>119</v>
      </c>
      <c r="K97" s="14">
        <v>0</v>
      </c>
      <c r="L97" s="14">
        <v>0</v>
      </c>
      <c r="M97" s="14">
        <v>89</v>
      </c>
      <c r="N97" s="14">
        <v>137</v>
      </c>
      <c r="O97" s="14">
        <v>11</v>
      </c>
      <c r="P97" s="14">
        <v>0</v>
      </c>
      <c r="Q97" s="14">
        <v>0</v>
      </c>
      <c r="R97" s="14">
        <v>0</v>
      </c>
    </row>
    <row r="98" spans="1:18" x14ac:dyDescent="0.2">
      <c r="A98" s="12">
        <v>36628</v>
      </c>
      <c r="B98" s="12">
        <v>36628</v>
      </c>
      <c r="C98" s="13" t="s">
        <v>109</v>
      </c>
      <c r="D98" s="14">
        <v>-2</v>
      </c>
      <c r="E98" s="14">
        <v>-36</v>
      </c>
      <c r="F98" s="14">
        <v>-32</v>
      </c>
      <c r="G98" s="14">
        <v>-70</v>
      </c>
      <c r="H98" s="14">
        <v>4517</v>
      </c>
      <c r="I98" s="14">
        <v>4460</v>
      </c>
      <c r="J98" s="14">
        <v>97</v>
      </c>
      <c r="K98" s="14">
        <v>0</v>
      </c>
      <c r="L98" s="14">
        <v>0</v>
      </c>
      <c r="M98" s="14">
        <v>84</v>
      </c>
      <c r="N98" s="14">
        <v>239</v>
      </c>
      <c r="O98" s="14">
        <v>12</v>
      </c>
      <c r="P98" s="14">
        <v>0</v>
      </c>
      <c r="Q98" s="14">
        <v>0</v>
      </c>
      <c r="R98" s="14">
        <v>0</v>
      </c>
    </row>
    <row r="99" spans="1:18" x14ac:dyDescent="0.2">
      <c r="A99" s="12">
        <v>36629</v>
      </c>
      <c r="B99" s="12">
        <v>36629</v>
      </c>
      <c r="C99" s="13" t="s">
        <v>109</v>
      </c>
      <c r="D99" s="14">
        <v>9</v>
      </c>
      <c r="E99" s="14">
        <v>53</v>
      </c>
      <c r="F99" s="14">
        <v>27</v>
      </c>
      <c r="G99" s="14">
        <v>89</v>
      </c>
      <c r="H99" s="14">
        <v>4466</v>
      </c>
      <c r="I99" s="14">
        <v>4490</v>
      </c>
      <c r="J99" s="14">
        <v>136</v>
      </c>
      <c r="K99" s="14">
        <v>0</v>
      </c>
      <c r="L99" s="14">
        <v>0</v>
      </c>
      <c r="M99" s="14">
        <v>82</v>
      </c>
      <c r="N99" s="14">
        <v>158</v>
      </c>
      <c r="O99" s="14">
        <v>12</v>
      </c>
      <c r="P99" s="14">
        <v>0</v>
      </c>
      <c r="Q99" s="14">
        <v>0</v>
      </c>
      <c r="R99" s="14">
        <v>0</v>
      </c>
    </row>
    <row r="100" spans="1:18" x14ac:dyDescent="0.2">
      <c r="A100" s="12">
        <v>36630</v>
      </c>
      <c r="B100" s="12">
        <v>36630</v>
      </c>
      <c r="C100" s="13" t="s">
        <v>109</v>
      </c>
      <c r="D100" s="14">
        <v>-5</v>
      </c>
      <c r="E100" s="14">
        <v>82</v>
      </c>
      <c r="F100" s="14">
        <v>-35</v>
      </c>
      <c r="G100" s="14">
        <v>42</v>
      </c>
      <c r="H100" s="14">
        <v>4469</v>
      </c>
      <c r="I100" s="14">
        <v>4461</v>
      </c>
      <c r="J100" s="14">
        <v>87</v>
      </c>
      <c r="K100" s="14">
        <v>0</v>
      </c>
      <c r="L100" s="14">
        <v>0</v>
      </c>
      <c r="M100" s="14">
        <v>81</v>
      </c>
      <c r="N100" s="14">
        <v>238</v>
      </c>
      <c r="O100" s="14">
        <v>12</v>
      </c>
      <c r="P100" s="14">
        <v>0</v>
      </c>
      <c r="Q100" s="14">
        <v>0</v>
      </c>
      <c r="R100" s="14">
        <v>0</v>
      </c>
    </row>
    <row r="101" spans="1:18" x14ac:dyDescent="0.2">
      <c r="A101" s="12">
        <v>36631</v>
      </c>
      <c r="B101" s="12">
        <v>36631</v>
      </c>
      <c r="C101" s="13" t="s">
        <v>109</v>
      </c>
      <c r="D101" s="14">
        <v>-101</v>
      </c>
      <c r="E101" s="14">
        <v>55</v>
      </c>
      <c r="F101" s="14">
        <v>-9</v>
      </c>
      <c r="G101" s="14">
        <v>-55</v>
      </c>
      <c r="H101" s="14">
        <v>4468</v>
      </c>
      <c r="I101" s="14">
        <v>4386</v>
      </c>
      <c r="J101" s="14">
        <v>77</v>
      </c>
      <c r="K101" s="14">
        <v>0</v>
      </c>
      <c r="L101" s="14">
        <v>0</v>
      </c>
      <c r="M101" s="14">
        <v>83</v>
      </c>
      <c r="N101" s="14">
        <v>286</v>
      </c>
      <c r="O101" s="14">
        <v>12</v>
      </c>
      <c r="P101" s="14">
        <v>0</v>
      </c>
      <c r="Q101" s="14">
        <v>0</v>
      </c>
      <c r="R101" s="14">
        <v>0</v>
      </c>
    </row>
    <row r="102" spans="1:18" x14ac:dyDescent="0.2">
      <c r="A102" s="12">
        <v>36632</v>
      </c>
      <c r="B102" s="12">
        <v>36632</v>
      </c>
      <c r="C102" s="13" t="s">
        <v>109</v>
      </c>
      <c r="D102" s="14">
        <v>-103</v>
      </c>
      <c r="E102" s="14">
        <v>21</v>
      </c>
      <c r="F102" s="14">
        <v>-19</v>
      </c>
      <c r="G102" s="14">
        <v>-101</v>
      </c>
      <c r="H102" s="14">
        <v>4390</v>
      </c>
      <c r="I102" s="14">
        <v>4337</v>
      </c>
      <c r="J102" s="14">
        <v>77</v>
      </c>
      <c r="K102" s="14">
        <v>0</v>
      </c>
      <c r="L102" s="14">
        <v>0</v>
      </c>
      <c r="M102" s="14">
        <v>82</v>
      </c>
      <c r="N102" s="14">
        <v>234</v>
      </c>
      <c r="O102" s="14">
        <v>12</v>
      </c>
      <c r="P102" s="14">
        <v>0</v>
      </c>
      <c r="Q102" s="14">
        <v>0</v>
      </c>
      <c r="R102" s="14">
        <v>0</v>
      </c>
    </row>
    <row r="103" spans="1:18" x14ac:dyDescent="0.2">
      <c r="A103" s="12">
        <v>36633</v>
      </c>
      <c r="B103" s="12">
        <v>36633</v>
      </c>
      <c r="C103" s="13" t="s">
        <v>109</v>
      </c>
      <c r="D103" s="14">
        <v>-91</v>
      </c>
      <c r="E103" s="14">
        <v>-20</v>
      </c>
      <c r="F103" s="14">
        <v>-86</v>
      </c>
      <c r="G103" s="14">
        <v>-197</v>
      </c>
      <c r="H103" s="14">
        <v>4339</v>
      </c>
      <c r="I103" s="14">
        <v>4178</v>
      </c>
      <c r="J103" s="14">
        <v>96</v>
      </c>
      <c r="K103" s="14">
        <v>0</v>
      </c>
      <c r="L103" s="14">
        <v>0</v>
      </c>
      <c r="M103" s="14">
        <v>85</v>
      </c>
      <c r="N103" s="14">
        <v>77</v>
      </c>
      <c r="O103" s="14">
        <v>12</v>
      </c>
      <c r="P103" s="14">
        <v>0</v>
      </c>
      <c r="Q103" s="14">
        <v>0</v>
      </c>
      <c r="R103" s="14">
        <v>0</v>
      </c>
    </row>
    <row r="104" spans="1:18" x14ac:dyDescent="0.2">
      <c r="A104" s="12">
        <v>36634</v>
      </c>
      <c r="B104" s="12">
        <v>36634</v>
      </c>
      <c r="C104" s="13" t="s">
        <v>109</v>
      </c>
      <c r="D104" s="14">
        <v>14</v>
      </c>
      <c r="E104" s="14">
        <v>52</v>
      </c>
      <c r="F104" s="14">
        <v>100</v>
      </c>
      <c r="G104" s="14">
        <v>166</v>
      </c>
      <c r="H104" s="14">
        <v>4170</v>
      </c>
      <c r="I104" s="14">
        <v>4294</v>
      </c>
      <c r="J104" s="14">
        <v>128</v>
      </c>
      <c r="K104" s="14">
        <v>0</v>
      </c>
      <c r="L104" s="14">
        <v>0</v>
      </c>
      <c r="M104" s="14">
        <v>88</v>
      </c>
      <c r="N104" s="14">
        <v>95</v>
      </c>
      <c r="O104" s="14">
        <v>9</v>
      </c>
      <c r="P104" s="14">
        <v>0</v>
      </c>
      <c r="Q104" s="14">
        <v>0</v>
      </c>
      <c r="R104" s="14">
        <v>0</v>
      </c>
    </row>
    <row r="105" spans="1:18" x14ac:dyDescent="0.2">
      <c r="A105" s="12">
        <v>36635</v>
      </c>
      <c r="B105" s="12">
        <v>36635</v>
      </c>
      <c r="C105" s="13" t="s">
        <v>109</v>
      </c>
      <c r="D105" s="14">
        <v>-35</v>
      </c>
      <c r="E105" s="14">
        <v>-54</v>
      </c>
      <c r="F105" s="14">
        <v>122</v>
      </c>
      <c r="G105" s="14">
        <v>33</v>
      </c>
      <c r="H105" s="14">
        <v>4269</v>
      </c>
      <c r="I105" s="14">
        <v>4218</v>
      </c>
      <c r="J105" s="14">
        <v>88</v>
      </c>
      <c r="K105" s="14">
        <v>0</v>
      </c>
      <c r="L105" s="14">
        <v>0</v>
      </c>
      <c r="M105" s="14">
        <v>85</v>
      </c>
      <c r="N105" s="14">
        <v>219</v>
      </c>
      <c r="O105" s="14">
        <v>10</v>
      </c>
      <c r="P105" s="14">
        <v>0</v>
      </c>
      <c r="Q105" s="14">
        <v>0</v>
      </c>
      <c r="R105" s="14">
        <v>0</v>
      </c>
    </row>
    <row r="106" spans="1:18" x14ac:dyDescent="0.2">
      <c r="A106" s="12">
        <v>36636</v>
      </c>
      <c r="B106" s="12">
        <v>36636</v>
      </c>
      <c r="C106" s="13" t="s">
        <v>109</v>
      </c>
      <c r="D106" s="14">
        <v>76</v>
      </c>
      <c r="E106" s="14">
        <v>-68</v>
      </c>
      <c r="F106" s="14">
        <v>-15</v>
      </c>
      <c r="G106" s="14">
        <v>-7</v>
      </c>
      <c r="H106" s="14">
        <v>4224</v>
      </c>
      <c r="I106" s="14">
        <v>4091</v>
      </c>
      <c r="J106" s="14">
        <v>66</v>
      </c>
      <c r="K106" s="14">
        <v>0</v>
      </c>
      <c r="L106" s="14">
        <v>0</v>
      </c>
      <c r="M106" s="14">
        <v>86</v>
      </c>
      <c r="N106" s="14">
        <v>266</v>
      </c>
      <c r="O106" s="14">
        <v>9</v>
      </c>
      <c r="P106" s="14">
        <v>0</v>
      </c>
      <c r="Q106" s="14">
        <v>0</v>
      </c>
      <c r="R106" s="14">
        <v>0</v>
      </c>
    </row>
    <row r="107" spans="1:18" x14ac:dyDescent="0.2">
      <c r="A107" s="12">
        <v>36637</v>
      </c>
      <c r="B107" s="12">
        <v>36637</v>
      </c>
      <c r="C107" s="13" t="s">
        <v>109</v>
      </c>
      <c r="D107" s="14">
        <v>-112</v>
      </c>
      <c r="E107" s="14">
        <v>74</v>
      </c>
      <c r="F107" s="14">
        <v>59</v>
      </c>
      <c r="G107" s="14">
        <v>21</v>
      </c>
      <c r="H107" s="14">
        <v>4102</v>
      </c>
      <c r="I107" s="14">
        <v>4082</v>
      </c>
      <c r="J107" s="14">
        <v>77</v>
      </c>
      <c r="K107" s="14">
        <v>0</v>
      </c>
      <c r="L107" s="14">
        <v>0</v>
      </c>
      <c r="M107" s="14">
        <v>84</v>
      </c>
      <c r="N107" s="14">
        <v>276</v>
      </c>
      <c r="O107" s="14">
        <v>9</v>
      </c>
      <c r="P107" s="14">
        <v>0</v>
      </c>
      <c r="Q107" s="14">
        <v>0</v>
      </c>
      <c r="R107" s="14">
        <v>0</v>
      </c>
    </row>
    <row r="108" spans="1:18" x14ac:dyDescent="0.2">
      <c r="A108" s="12">
        <v>36638</v>
      </c>
      <c r="B108" s="12">
        <v>36638</v>
      </c>
      <c r="C108" s="13" t="s">
        <v>109</v>
      </c>
      <c r="D108" s="14">
        <v>-13</v>
      </c>
      <c r="E108" s="14">
        <v>193</v>
      </c>
      <c r="F108" s="14">
        <v>66</v>
      </c>
      <c r="G108" s="14">
        <v>246</v>
      </c>
      <c r="H108" s="14">
        <v>4098</v>
      </c>
      <c r="I108" s="14">
        <v>4325</v>
      </c>
      <c r="J108" s="14">
        <v>77</v>
      </c>
      <c r="K108" s="14">
        <v>0</v>
      </c>
      <c r="L108" s="14">
        <v>0</v>
      </c>
      <c r="M108" s="14">
        <v>84</v>
      </c>
      <c r="N108" s="14">
        <v>208</v>
      </c>
      <c r="O108" s="14">
        <v>10</v>
      </c>
      <c r="P108" s="14">
        <v>0</v>
      </c>
      <c r="Q108" s="14">
        <v>0</v>
      </c>
      <c r="R108" s="14">
        <v>0</v>
      </c>
    </row>
    <row r="109" spans="1:18" x14ac:dyDescent="0.2">
      <c r="A109" s="12">
        <v>36639</v>
      </c>
      <c r="B109" s="12">
        <v>36639</v>
      </c>
      <c r="C109" s="13" t="s">
        <v>109</v>
      </c>
      <c r="D109" s="14">
        <v>-37</v>
      </c>
      <c r="E109" s="14">
        <v>191</v>
      </c>
      <c r="F109" s="14">
        <v>52</v>
      </c>
      <c r="G109" s="14">
        <v>206</v>
      </c>
      <c r="H109" s="14">
        <v>4293</v>
      </c>
      <c r="I109" s="14">
        <v>4486</v>
      </c>
      <c r="J109" s="14">
        <v>77</v>
      </c>
      <c r="K109" s="14">
        <v>0</v>
      </c>
      <c r="L109" s="14">
        <v>0</v>
      </c>
      <c r="M109" s="14">
        <v>87</v>
      </c>
      <c r="N109" s="14">
        <v>166</v>
      </c>
      <c r="O109" s="14">
        <v>11</v>
      </c>
      <c r="P109" s="14">
        <v>0</v>
      </c>
      <c r="Q109" s="14">
        <v>0</v>
      </c>
      <c r="R109" s="14">
        <v>0</v>
      </c>
    </row>
    <row r="110" spans="1:18" x14ac:dyDescent="0.2">
      <c r="A110" s="12">
        <v>36640</v>
      </c>
      <c r="B110" s="12">
        <v>36640</v>
      </c>
      <c r="C110" s="13" t="s">
        <v>109</v>
      </c>
      <c r="D110" s="14">
        <v>13</v>
      </c>
      <c r="E110" s="14">
        <v>19</v>
      </c>
      <c r="F110" s="14">
        <v>31</v>
      </c>
      <c r="G110" s="14">
        <v>63</v>
      </c>
      <c r="H110" s="14">
        <v>4480</v>
      </c>
      <c r="I110" s="14">
        <v>4499</v>
      </c>
      <c r="J110" s="14">
        <v>94</v>
      </c>
      <c r="K110" s="14">
        <v>0</v>
      </c>
      <c r="L110" s="14">
        <v>0</v>
      </c>
      <c r="M110" s="14">
        <v>85</v>
      </c>
      <c r="N110" s="14">
        <v>178</v>
      </c>
      <c r="O110" s="14">
        <v>10</v>
      </c>
      <c r="P110" s="14">
        <v>0</v>
      </c>
      <c r="Q110" s="14">
        <v>0</v>
      </c>
      <c r="R110" s="14">
        <v>0</v>
      </c>
    </row>
    <row r="111" spans="1:18" x14ac:dyDescent="0.2">
      <c r="A111" s="12">
        <v>36641</v>
      </c>
      <c r="B111" s="12">
        <v>36641</v>
      </c>
      <c r="C111" s="13" t="s">
        <v>109</v>
      </c>
      <c r="D111" s="14">
        <v>65</v>
      </c>
      <c r="E111" s="14">
        <v>41</v>
      </c>
      <c r="F111" s="14">
        <v>-64</v>
      </c>
      <c r="G111" s="14">
        <v>42</v>
      </c>
      <c r="H111" s="14">
        <v>4499</v>
      </c>
      <c r="I111" s="14">
        <v>4493</v>
      </c>
      <c r="J111" s="14">
        <v>76</v>
      </c>
      <c r="K111" s="14">
        <v>0</v>
      </c>
      <c r="L111" s="14">
        <v>0</v>
      </c>
      <c r="M111" s="14">
        <v>86</v>
      </c>
      <c r="N111" s="14">
        <v>260</v>
      </c>
      <c r="O111" s="14">
        <v>9</v>
      </c>
      <c r="P111" s="14">
        <v>0</v>
      </c>
      <c r="Q111" s="14">
        <v>0</v>
      </c>
      <c r="R111" s="14">
        <v>0</v>
      </c>
    </row>
    <row r="112" spans="1:18" x14ac:dyDescent="0.2">
      <c r="A112" s="12">
        <v>36642</v>
      </c>
      <c r="B112" s="12">
        <v>36642</v>
      </c>
      <c r="C112" s="13" t="s">
        <v>109</v>
      </c>
      <c r="D112" s="14">
        <v>0</v>
      </c>
      <c r="E112" s="14">
        <v>-43</v>
      </c>
      <c r="F112" s="14">
        <v>-73</v>
      </c>
      <c r="G112" s="14">
        <v>-116</v>
      </c>
      <c r="H112" s="14">
        <v>4481</v>
      </c>
      <c r="I112" s="14">
        <v>4340</v>
      </c>
      <c r="J112" s="14">
        <v>77</v>
      </c>
      <c r="K112" s="14">
        <v>0</v>
      </c>
      <c r="L112" s="14">
        <v>0</v>
      </c>
      <c r="M112" s="14">
        <v>84</v>
      </c>
      <c r="N112" s="14">
        <v>254</v>
      </c>
      <c r="O112" s="14">
        <v>9</v>
      </c>
      <c r="P112" s="14">
        <v>0</v>
      </c>
      <c r="Q112" s="14">
        <v>0</v>
      </c>
      <c r="R112" s="14">
        <v>0</v>
      </c>
    </row>
    <row r="113" spans="1:18" x14ac:dyDescent="0.2">
      <c r="A113" s="12">
        <v>36643</v>
      </c>
      <c r="B113" s="12">
        <v>36643</v>
      </c>
      <c r="C113" s="13" t="s">
        <v>109</v>
      </c>
      <c r="D113" s="14">
        <v>-78</v>
      </c>
      <c r="E113" s="14">
        <v>-11</v>
      </c>
      <c r="F113" s="14">
        <v>40</v>
      </c>
      <c r="G113" s="14">
        <v>-49</v>
      </c>
      <c r="H113" s="14">
        <v>4345</v>
      </c>
      <c r="I113" s="14">
        <v>4187</v>
      </c>
      <c r="J113" s="14">
        <v>119</v>
      </c>
      <c r="K113" s="14">
        <v>0</v>
      </c>
      <c r="L113" s="14">
        <v>0</v>
      </c>
      <c r="M113" s="14">
        <v>87</v>
      </c>
      <c r="N113" s="14">
        <v>156</v>
      </c>
      <c r="O113" s="14">
        <v>9</v>
      </c>
      <c r="P113" s="14">
        <v>0</v>
      </c>
      <c r="Q113" s="14">
        <v>0</v>
      </c>
      <c r="R113" s="14">
        <v>0</v>
      </c>
    </row>
    <row r="114" spans="1:18" x14ac:dyDescent="0.2">
      <c r="A114" s="12">
        <v>36644</v>
      </c>
      <c r="B114" s="12">
        <v>36644</v>
      </c>
      <c r="C114" s="13" t="s">
        <v>109</v>
      </c>
      <c r="D114" s="14">
        <v>-38</v>
      </c>
      <c r="E114" s="14">
        <v>-58</v>
      </c>
      <c r="F114" s="14">
        <v>-64</v>
      </c>
      <c r="G114" s="14">
        <v>-160</v>
      </c>
      <c r="H114" s="14">
        <v>4190</v>
      </c>
      <c r="I114" s="14">
        <v>4043</v>
      </c>
      <c r="J114" s="14">
        <v>80</v>
      </c>
      <c r="K114" s="14">
        <v>0</v>
      </c>
      <c r="L114" s="14">
        <v>0</v>
      </c>
      <c r="M114" s="14">
        <v>83</v>
      </c>
      <c r="N114" s="14">
        <v>251</v>
      </c>
      <c r="O114" s="14">
        <v>9</v>
      </c>
      <c r="P114" s="14">
        <v>0</v>
      </c>
      <c r="Q114" s="14">
        <v>0</v>
      </c>
      <c r="R114" s="14">
        <v>0</v>
      </c>
    </row>
    <row r="115" spans="1:18" x14ac:dyDescent="0.2">
      <c r="A115" s="12">
        <v>36645</v>
      </c>
      <c r="B115" s="12">
        <v>36645</v>
      </c>
      <c r="C115" s="13" t="s">
        <v>109</v>
      </c>
      <c r="D115" s="14">
        <v>-20</v>
      </c>
      <c r="E115" s="14">
        <v>185</v>
      </c>
      <c r="F115" s="14">
        <v>30</v>
      </c>
      <c r="G115" s="14">
        <v>195</v>
      </c>
      <c r="H115" s="14">
        <v>4040</v>
      </c>
      <c r="I115" s="14">
        <v>4260</v>
      </c>
      <c r="J115" s="14">
        <v>80</v>
      </c>
      <c r="K115" s="14">
        <v>0</v>
      </c>
      <c r="L115" s="14">
        <v>0</v>
      </c>
      <c r="M115" s="14">
        <v>83</v>
      </c>
      <c r="N115" s="14">
        <v>277</v>
      </c>
      <c r="O115" s="14">
        <v>10</v>
      </c>
      <c r="P115" s="14">
        <v>0</v>
      </c>
      <c r="Q115" s="14">
        <v>0</v>
      </c>
      <c r="R115" s="14">
        <v>0</v>
      </c>
    </row>
    <row r="116" spans="1:18" x14ac:dyDescent="0.2">
      <c r="A116" s="12">
        <v>36646</v>
      </c>
      <c r="B116" s="12">
        <v>36646</v>
      </c>
      <c r="C116" s="13" t="s">
        <v>109</v>
      </c>
      <c r="D116" s="14">
        <v>29</v>
      </c>
      <c r="E116" s="14">
        <v>221</v>
      </c>
      <c r="F116" s="14">
        <v>2</v>
      </c>
      <c r="G116" s="14">
        <v>252</v>
      </c>
      <c r="H116" s="14">
        <v>4256</v>
      </c>
      <c r="I116" s="14">
        <v>4484</v>
      </c>
      <c r="J116" s="14">
        <v>80</v>
      </c>
      <c r="K116" s="14">
        <v>0</v>
      </c>
      <c r="L116" s="14">
        <v>0</v>
      </c>
      <c r="M116" s="14">
        <v>82</v>
      </c>
      <c r="N116" s="14">
        <v>266</v>
      </c>
      <c r="O116" s="14">
        <v>11</v>
      </c>
      <c r="P116" s="14">
        <v>0</v>
      </c>
      <c r="Q116" s="14">
        <v>0</v>
      </c>
      <c r="R116" s="14">
        <v>0</v>
      </c>
    </row>
    <row r="117" spans="1:18" x14ac:dyDescent="0.2">
      <c r="A117" s="12">
        <v>36647</v>
      </c>
      <c r="B117" s="12">
        <v>36647</v>
      </c>
      <c r="C117" s="13" t="s">
        <v>109</v>
      </c>
      <c r="D117" s="14">
        <v>-30</v>
      </c>
      <c r="E117" s="14">
        <v>-46</v>
      </c>
      <c r="F117" s="14">
        <v>-20</v>
      </c>
      <c r="G117" s="14">
        <v>-96</v>
      </c>
      <c r="H117" s="14">
        <v>4486</v>
      </c>
      <c r="I117" s="14">
        <v>4370</v>
      </c>
      <c r="J117" s="14">
        <v>109</v>
      </c>
      <c r="K117" s="14">
        <v>0</v>
      </c>
      <c r="L117" s="14">
        <v>0</v>
      </c>
      <c r="M117" s="14">
        <v>80</v>
      </c>
      <c r="N117" s="14">
        <v>184</v>
      </c>
      <c r="O117" s="14">
        <v>9</v>
      </c>
      <c r="P117" s="14">
        <v>0</v>
      </c>
      <c r="Q117" s="14">
        <v>0</v>
      </c>
      <c r="R117" s="14">
        <v>0</v>
      </c>
    </row>
    <row r="118" spans="1:18" x14ac:dyDescent="0.2">
      <c r="A118" s="12">
        <v>36648</v>
      </c>
      <c r="B118" s="12">
        <v>36648</v>
      </c>
      <c r="C118" s="13" t="s">
        <v>109</v>
      </c>
      <c r="D118" s="14">
        <v>56</v>
      </c>
      <c r="E118" s="14">
        <v>17</v>
      </c>
      <c r="F118" s="14">
        <v>-3</v>
      </c>
      <c r="G118" s="14">
        <v>70</v>
      </c>
      <c r="H118" s="14">
        <v>4353</v>
      </c>
      <c r="I118" s="14">
        <v>4367</v>
      </c>
      <c r="J118" s="14">
        <v>101</v>
      </c>
      <c r="K118" s="14">
        <v>0</v>
      </c>
      <c r="L118" s="14">
        <v>0</v>
      </c>
      <c r="M118" s="14">
        <v>77</v>
      </c>
      <c r="N118" s="14">
        <v>113</v>
      </c>
      <c r="O118" s="14">
        <v>9</v>
      </c>
      <c r="P118" s="14">
        <v>0</v>
      </c>
      <c r="Q118" s="14">
        <v>0</v>
      </c>
      <c r="R118" s="14">
        <v>0</v>
      </c>
    </row>
    <row r="119" spans="1:18" x14ac:dyDescent="0.2">
      <c r="A119" s="12">
        <v>36649</v>
      </c>
      <c r="B119" s="12">
        <v>36649</v>
      </c>
      <c r="C119" s="13" t="s">
        <v>109</v>
      </c>
      <c r="D119" s="14">
        <v>98</v>
      </c>
      <c r="E119" s="14">
        <v>-54</v>
      </c>
      <c r="F119" s="14">
        <v>28</v>
      </c>
      <c r="G119" s="14">
        <v>72</v>
      </c>
      <c r="H119" s="14">
        <v>4359</v>
      </c>
      <c r="I119" s="14">
        <v>4427</v>
      </c>
      <c r="J119" s="14">
        <v>98</v>
      </c>
      <c r="K119" s="14">
        <v>0</v>
      </c>
      <c r="L119" s="14">
        <v>0</v>
      </c>
      <c r="M119" s="14">
        <v>79</v>
      </c>
      <c r="N119" s="14">
        <v>116</v>
      </c>
      <c r="O119" s="14">
        <v>10</v>
      </c>
      <c r="P119" s="14">
        <v>0</v>
      </c>
      <c r="Q119" s="14">
        <v>0</v>
      </c>
      <c r="R119" s="14">
        <v>0</v>
      </c>
    </row>
    <row r="120" spans="1:18" x14ac:dyDescent="0.2">
      <c r="A120" s="12">
        <v>36650</v>
      </c>
      <c r="B120" s="12">
        <v>36650</v>
      </c>
      <c r="C120" s="13" t="s">
        <v>109</v>
      </c>
      <c r="D120" s="14">
        <v>-20</v>
      </c>
      <c r="E120" s="14">
        <v>-48</v>
      </c>
      <c r="F120" s="14">
        <v>11</v>
      </c>
      <c r="G120" s="14">
        <v>-57</v>
      </c>
      <c r="H120" s="14">
        <v>4429</v>
      </c>
      <c r="I120" s="14">
        <v>4290</v>
      </c>
      <c r="J120" s="14">
        <v>101</v>
      </c>
      <c r="K120" s="14">
        <v>0</v>
      </c>
      <c r="L120" s="14">
        <v>0</v>
      </c>
      <c r="M120" s="14">
        <v>78</v>
      </c>
      <c r="N120" s="14">
        <v>209</v>
      </c>
      <c r="O120" s="14">
        <v>9</v>
      </c>
      <c r="P120" s="14">
        <v>0</v>
      </c>
      <c r="Q120" s="14">
        <v>0</v>
      </c>
      <c r="R120" s="14">
        <v>0</v>
      </c>
    </row>
    <row r="121" spans="1:18" x14ac:dyDescent="0.2">
      <c r="A121" s="12">
        <v>36651</v>
      </c>
      <c r="B121" s="12">
        <v>36651</v>
      </c>
      <c r="C121" s="13" t="s">
        <v>109</v>
      </c>
      <c r="D121" s="14">
        <v>-40</v>
      </c>
      <c r="E121" s="14">
        <v>-41</v>
      </c>
      <c r="F121" s="14">
        <v>36</v>
      </c>
      <c r="G121" s="14">
        <v>-45</v>
      </c>
      <c r="H121" s="14">
        <v>4285</v>
      </c>
      <c r="I121" s="14">
        <v>4196</v>
      </c>
      <c r="J121" s="14">
        <v>107</v>
      </c>
      <c r="K121" s="14">
        <v>0</v>
      </c>
      <c r="L121" s="14">
        <v>0</v>
      </c>
      <c r="M121" s="14">
        <v>80</v>
      </c>
      <c r="N121" s="14">
        <v>239</v>
      </c>
      <c r="O121" s="14">
        <v>9</v>
      </c>
      <c r="P121" s="14">
        <v>0</v>
      </c>
      <c r="Q121" s="14">
        <v>0</v>
      </c>
      <c r="R121" s="14">
        <v>0</v>
      </c>
    </row>
    <row r="122" spans="1:18" x14ac:dyDescent="0.2">
      <c r="A122" s="12">
        <v>36652</v>
      </c>
      <c r="B122" s="12">
        <v>36652</v>
      </c>
      <c r="C122" s="13" t="s">
        <v>109</v>
      </c>
      <c r="D122" s="14">
        <v>-254</v>
      </c>
      <c r="E122" s="14">
        <v>187</v>
      </c>
      <c r="F122" s="14">
        <v>22</v>
      </c>
      <c r="G122" s="14">
        <v>-45</v>
      </c>
      <c r="H122" s="14">
        <v>4192</v>
      </c>
      <c r="I122" s="14">
        <v>4112</v>
      </c>
      <c r="J122" s="14">
        <v>101</v>
      </c>
      <c r="K122" s="14">
        <v>0</v>
      </c>
      <c r="L122" s="14">
        <v>0</v>
      </c>
      <c r="M122" s="14">
        <v>81</v>
      </c>
      <c r="N122" s="14">
        <v>261</v>
      </c>
      <c r="O122" s="14">
        <v>9</v>
      </c>
      <c r="P122" s="14">
        <v>0</v>
      </c>
      <c r="Q122" s="14">
        <v>0</v>
      </c>
      <c r="R122" s="14">
        <v>0</v>
      </c>
    </row>
    <row r="123" spans="1:18" x14ac:dyDescent="0.2">
      <c r="A123" s="12">
        <v>36653</v>
      </c>
      <c r="B123" s="12">
        <v>36653</v>
      </c>
      <c r="C123" s="13" t="s">
        <v>109</v>
      </c>
      <c r="D123" s="14">
        <v>-61</v>
      </c>
      <c r="E123" s="14">
        <v>145</v>
      </c>
      <c r="F123" s="14">
        <v>17</v>
      </c>
      <c r="G123" s="14">
        <v>101</v>
      </c>
      <c r="H123" s="14">
        <v>4114</v>
      </c>
      <c r="I123" s="14">
        <v>4201</v>
      </c>
      <c r="J123" s="14">
        <v>101</v>
      </c>
      <c r="K123" s="14">
        <v>0</v>
      </c>
      <c r="L123" s="14">
        <v>0</v>
      </c>
      <c r="M123" s="14">
        <v>80</v>
      </c>
      <c r="N123" s="14">
        <v>108</v>
      </c>
      <c r="O123" s="14">
        <v>9</v>
      </c>
      <c r="P123" s="14">
        <v>0</v>
      </c>
      <c r="Q123" s="14">
        <v>0</v>
      </c>
      <c r="R123" s="14">
        <v>0</v>
      </c>
    </row>
    <row r="124" spans="1:18" x14ac:dyDescent="0.2">
      <c r="A124" s="12">
        <v>36654</v>
      </c>
      <c r="B124" s="12">
        <v>36654</v>
      </c>
      <c r="C124" s="13" t="s">
        <v>109</v>
      </c>
      <c r="D124" s="14">
        <v>30</v>
      </c>
      <c r="E124" s="14">
        <v>54</v>
      </c>
      <c r="F124" s="14">
        <v>-225</v>
      </c>
      <c r="G124" s="14">
        <v>-141</v>
      </c>
      <c r="H124" s="14">
        <v>4188</v>
      </c>
      <c r="I124" s="14">
        <v>4086</v>
      </c>
      <c r="J124" s="14">
        <v>101</v>
      </c>
      <c r="K124" s="14">
        <v>0</v>
      </c>
      <c r="L124" s="14">
        <v>0</v>
      </c>
      <c r="M124" s="14">
        <v>79</v>
      </c>
      <c r="N124" s="14">
        <v>103</v>
      </c>
      <c r="O124" s="14">
        <v>9</v>
      </c>
      <c r="P124" s="14">
        <v>0</v>
      </c>
      <c r="Q124" s="14">
        <v>0</v>
      </c>
      <c r="R124" s="14">
        <v>0</v>
      </c>
    </row>
    <row r="125" spans="1:18" x14ac:dyDescent="0.2">
      <c r="A125" s="12">
        <v>36656</v>
      </c>
      <c r="B125" s="12">
        <v>36656</v>
      </c>
      <c r="C125" s="13" t="s">
        <v>109</v>
      </c>
      <c r="D125" s="14">
        <v>-116</v>
      </c>
      <c r="E125" s="14">
        <v>-83</v>
      </c>
      <c r="F125" s="14">
        <v>18</v>
      </c>
      <c r="G125" s="14">
        <v>-181</v>
      </c>
      <c r="H125" s="14">
        <v>4031</v>
      </c>
      <c r="I125" s="14">
        <v>3914</v>
      </c>
      <c r="J125" s="14">
        <v>101</v>
      </c>
      <c r="K125" s="14">
        <v>0</v>
      </c>
      <c r="L125" s="14">
        <v>0</v>
      </c>
      <c r="M125" s="14">
        <v>57</v>
      </c>
      <c r="N125" s="14">
        <v>68</v>
      </c>
      <c r="O125" s="14">
        <v>9</v>
      </c>
      <c r="P125" s="14">
        <v>0</v>
      </c>
      <c r="Q125" s="14">
        <v>0</v>
      </c>
      <c r="R125" s="14">
        <v>0</v>
      </c>
    </row>
    <row r="126" spans="1:18" x14ac:dyDescent="0.2">
      <c r="A126" s="12">
        <v>36657</v>
      </c>
      <c r="B126" s="12">
        <v>36657</v>
      </c>
      <c r="C126" s="13" t="s">
        <v>109</v>
      </c>
      <c r="D126" s="14">
        <v>90</v>
      </c>
      <c r="E126" s="14">
        <v>-161</v>
      </c>
      <c r="F126" s="14">
        <v>17</v>
      </c>
      <c r="G126" s="14">
        <v>-54</v>
      </c>
      <c r="H126" s="14">
        <v>3905</v>
      </c>
      <c r="I126" s="14">
        <v>3901</v>
      </c>
      <c r="J126" s="14">
        <v>101</v>
      </c>
      <c r="K126" s="14">
        <v>0</v>
      </c>
      <c r="L126" s="14">
        <v>7</v>
      </c>
      <c r="M126" s="14">
        <v>61</v>
      </c>
      <c r="N126" s="14">
        <v>73</v>
      </c>
      <c r="O126" s="14">
        <v>8</v>
      </c>
      <c r="P126" s="14">
        <v>0</v>
      </c>
      <c r="Q126" s="14">
        <v>0</v>
      </c>
      <c r="R126" s="14">
        <v>0</v>
      </c>
    </row>
    <row r="127" spans="1:18" x14ac:dyDescent="0.2">
      <c r="A127" s="12">
        <v>36658</v>
      </c>
      <c r="B127" s="12">
        <v>36658</v>
      </c>
      <c r="C127" s="13" t="s">
        <v>109</v>
      </c>
      <c r="D127" s="14">
        <v>-20</v>
      </c>
      <c r="E127" s="14">
        <v>-108</v>
      </c>
      <c r="F127" s="14">
        <v>35</v>
      </c>
      <c r="G127" s="14">
        <v>-93</v>
      </c>
      <c r="H127" s="14">
        <v>3902</v>
      </c>
      <c r="I127" s="14">
        <v>3869</v>
      </c>
      <c r="J127" s="14">
        <v>106</v>
      </c>
      <c r="K127" s="14">
        <v>0</v>
      </c>
      <c r="L127" s="14">
        <v>0</v>
      </c>
      <c r="M127" s="14">
        <v>65</v>
      </c>
      <c r="N127" s="14">
        <v>94</v>
      </c>
      <c r="O127" s="14">
        <v>7</v>
      </c>
      <c r="P127" s="14">
        <v>0</v>
      </c>
      <c r="Q127" s="14">
        <v>0</v>
      </c>
      <c r="R127" s="14">
        <v>0</v>
      </c>
    </row>
    <row r="128" spans="1:18" x14ac:dyDescent="0.2">
      <c r="A128" s="12">
        <v>36659</v>
      </c>
      <c r="B128" s="12">
        <v>36659</v>
      </c>
      <c r="C128" s="13" t="s">
        <v>109</v>
      </c>
      <c r="D128" s="14">
        <v>-78</v>
      </c>
      <c r="E128" s="14">
        <v>112</v>
      </c>
      <c r="F128" s="14">
        <v>73</v>
      </c>
      <c r="G128" s="14">
        <v>107</v>
      </c>
      <c r="H128" s="14">
        <v>3876</v>
      </c>
      <c r="I128" s="14">
        <v>4028</v>
      </c>
      <c r="J128" s="14">
        <v>101</v>
      </c>
      <c r="K128" s="14">
        <v>0</v>
      </c>
      <c r="L128" s="14">
        <v>0</v>
      </c>
      <c r="M128" s="14">
        <v>59</v>
      </c>
      <c r="N128" s="14">
        <v>83</v>
      </c>
      <c r="O128" s="14">
        <v>8</v>
      </c>
      <c r="P128" s="14">
        <v>0</v>
      </c>
      <c r="Q128" s="14">
        <v>0</v>
      </c>
      <c r="R128" s="14">
        <v>0</v>
      </c>
    </row>
    <row r="129" spans="1:18" x14ac:dyDescent="0.2">
      <c r="A129" s="12">
        <v>36660</v>
      </c>
      <c r="B129" s="12">
        <v>36660</v>
      </c>
      <c r="C129" s="13" t="s">
        <v>109</v>
      </c>
      <c r="D129" s="14">
        <v>-42</v>
      </c>
      <c r="E129" s="14">
        <v>65</v>
      </c>
      <c r="F129" s="14">
        <v>160</v>
      </c>
      <c r="G129" s="14">
        <v>183</v>
      </c>
      <c r="H129" s="14">
        <v>4022</v>
      </c>
      <c r="I129" s="14">
        <v>4270</v>
      </c>
      <c r="J129" s="14">
        <v>101</v>
      </c>
      <c r="K129" s="14">
        <v>0</v>
      </c>
      <c r="L129" s="14">
        <v>0</v>
      </c>
      <c r="M129" s="14">
        <v>78</v>
      </c>
      <c r="N129" s="14">
        <v>15</v>
      </c>
      <c r="O129" s="14">
        <v>8</v>
      </c>
      <c r="P129" s="14">
        <v>0</v>
      </c>
      <c r="Q129" s="14">
        <v>0</v>
      </c>
      <c r="R129" s="14">
        <v>0</v>
      </c>
    </row>
    <row r="130" spans="1:18" x14ac:dyDescent="0.2">
      <c r="A130" s="12">
        <v>36661</v>
      </c>
      <c r="B130" s="12">
        <v>36661</v>
      </c>
      <c r="C130" s="13" t="s">
        <v>109</v>
      </c>
      <c r="D130" s="14">
        <v>-78</v>
      </c>
      <c r="E130" s="14">
        <v>18</v>
      </c>
      <c r="F130" s="14">
        <v>-77</v>
      </c>
      <c r="G130" s="14">
        <v>-137</v>
      </c>
      <c r="H130" s="14">
        <v>4258</v>
      </c>
      <c r="I130" s="14">
        <v>4125</v>
      </c>
      <c r="J130" s="14">
        <v>101</v>
      </c>
      <c r="K130" s="14">
        <v>0</v>
      </c>
      <c r="L130" s="14">
        <v>0</v>
      </c>
      <c r="M130" s="14">
        <v>75</v>
      </c>
      <c r="N130" s="14">
        <v>0</v>
      </c>
      <c r="O130" s="14">
        <v>7</v>
      </c>
      <c r="P130" s="14">
        <v>0</v>
      </c>
      <c r="Q130" s="14">
        <v>0</v>
      </c>
      <c r="R130" s="14">
        <v>0</v>
      </c>
    </row>
    <row r="131" spans="1:18" x14ac:dyDescent="0.2">
      <c r="A131" s="12">
        <v>36662</v>
      </c>
      <c r="B131" s="12">
        <v>36662</v>
      </c>
      <c r="C131" s="13" t="s">
        <v>109</v>
      </c>
      <c r="D131" s="14">
        <v>-76</v>
      </c>
      <c r="E131" s="14">
        <v>-124</v>
      </c>
      <c r="F131" s="14">
        <v>100</v>
      </c>
      <c r="G131" s="14">
        <v>-100</v>
      </c>
      <c r="H131" s="14">
        <v>4113</v>
      </c>
      <c r="I131" s="14">
        <v>4064</v>
      </c>
      <c r="J131" s="14">
        <v>121</v>
      </c>
      <c r="K131" s="14">
        <v>0</v>
      </c>
      <c r="L131" s="14">
        <v>0</v>
      </c>
      <c r="M131" s="14">
        <v>21</v>
      </c>
      <c r="N131" s="14">
        <v>0</v>
      </c>
      <c r="O131" s="14">
        <v>7</v>
      </c>
      <c r="P131" s="14">
        <v>0</v>
      </c>
      <c r="Q131" s="14">
        <v>0</v>
      </c>
      <c r="R131" s="14">
        <v>0</v>
      </c>
    </row>
    <row r="132" spans="1:18" x14ac:dyDescent="0.2">
      <c r="A132" s="12">
        <v>36663</v>
      </c>
      <c r="B132" s="12">
        <v>36663</v>
      </c>
      <c r="C132" s="13" t="s">
        <v>109</v>
      </c>
      <c r="D132" s="14">
        <v>-52</v>
      </c>
      <c r="E132" s="14">
        <v>19</v>
      </c>
      <c r="F132" s="14">
        <v>104</v>
      </c>
      <c r="G132" s="14">
        <v>71</v>
      </c>
      <c r="H132" s="14">
        <v>4080</v>
      </c>
      <c r="I132" s="14">
        <v>4106</v>
      </c>
      <c r="J132" s="14">
        <v>131</v>
      </c>
      <c r="K132" s="14">
        <v>0</v>
      </c>
      <c r="L132" s="14">
        <v>0</v>
      </c>
      <c r="M132" s="14">
        <v>76</v>
      </c>
      <c r="N132" s="14">
        <v>56</v>
      </c>
      <c r="O132" s="14">
        <v>7</v>
      </c>
      <c r="P132" s="14">
        <v>0</v>
      </c>
      <c r="Q132" s="14">
        <v>0</v>
      </c>
      <c r="R132" s="14">
        <v>0</v>
      </c>
    </row>
    <row r="133" spans="1:18" x14ac:dyDescent="0.2">
      <c r="A133" s="12">
        <v>36664</v>
      </c>
      <c r="B133" s="12">
        <v>36664</v>
      </c>
      <c r="C133" s="13" t="s">
        <v>109</v>
      </c>
      <c r="D133" s="14">
        <v>49</v>
      </c>
      <c r="E133" s="14">
        <v>98</v>
      </c>
      <c r="F133" s="14">
        <v>-32</v>
      </c>
      <c r="G133" s="14">
        <v>115</v>
      </c>
      <c r="H133" s="14">
        <v>4123</v>
      </c>
      <c r="I133" s="14">
        <v>4173</v>
      </c>
      <c r="J133" s="14">
        <v>118</v>
      </c>
      <c r="K133" s="14">
        <v>0</v>
      </c>
      <c r="L133" s="14">
        <v>0</v>
      </c>
      <c r="M133" s="14">
        <v>75</v>
      </c>
      <c r="N133" s="14">
        <v>84</v>
      </c>
      <c r="O133" s="14">
        <v>7</v>
      </c>
      <c r="P133" s="14">
        <v>0</v>
      </c>
      <c r="Q133" s="14">
        <v>0</v>
      </c>
      <c r="R133" s="14">
        <v>0</v>
      </c>
    </row>
    <row r="134" spans="1:18" x14ac:dyDescent="0.2">
      <c r="A134" s="12">
        <v>36665</v>
      </c>
      <c r="B134" s="12">
        <v>36665</v>
      </c>
      <c r="C134" s="13" t="s">
        <v>109</v>
      </c>
      <c r="D134" s="14">
        <v>-34</v>
      </c>
      <c r="E134" s="14">
        <v>132</v>
      </c>
      <c r="F134" s="14">
        <v>-4</v>
      </c>
      <c r="G134" s="14">
        <v>94</v>
      </c>
      <c r="H134" s="14">
        <v>4161</v>
      </c>
      <c r="I134" s="14">
        <v>4221</v>
      </c>
      <c r="J134" s="14">
        <v>101</v>
      </c>
      <c r="K134" s="14">
        <v>0</v>
      </c>
      <c r="L134" s="14">
        <v>0</v>
      </c>
      <c r="M134" s="14">
        <v>64</v>
      </c>
      <c r="N134" s="14">
        <v>177</v>
      </c>
      <c r="O134" s="14">
        <v>7</v>
      </c>
      <c r="P134" s="14">
        <v>0</v>
      </c>
      <c r="Q134" s="14">
        <v>0</v>
      </c>
      <c r="R134" s="14">
        <v>0</v>
      </c>
    </row>
    <row r="135" spans="1:18" x14ac:dyDescent="0.2">
      <c r="A135" s="12">
        <v>36666</v>
      </c>
      <c r="B135" s="12">
        <v>36666</v>
      </c>
      <c r="C135" s="13" t="s">
        <v>109</v>
      </c>
      <c r="D135" s="14">
        <v>-54</v>
      </c>
      <c r="E135" s="14">
        <v>350</v>
      </c>
      <c r="F135" s="14">
        <v>62</v>
      </c>
      <c r="G135" s="14">
        <v>358</v>
      </c>
      <c r="H135" s="14">
        <v>4221</v>
      </c>
      <c r="I135" s="14">
        <v>4486</v>
      </c>
      <c r="J135" s="14">
        <v>107</v>
      </c>
      <c r="K135" s="14">
        <v>0</v>
      </c>
      <c r="L135" s="14">
        <v>0</v>
      </c>
      <c r="M135" s="14">
        <v>71</v>
      </c>
      <c r="N135" s="14">
        <v>227</v>
      </c>
      <c r="O135" s="14">
        <v>7</v>
      </c>
      <c r="P135" s="14">
        <v>0</v>
      </c>
      <c r="Q135" s="14">
        <v>0</v>
      </c>
      <c r="R135" s="14">
        <v>0</v>
      </c>
    </row>
    <row r="136" spans="1:18" x14ac:dyDescent="0.2">
      <c r="A136" s="12">
        <v>36667</v>
      </c>
      <c r="B136" s="12">
        <v>36667</v>
      </c>
      <c r="C136" s="13" t="s">
        <v>109</v>
      </c>
      <c r="D136" s="14">
        <v>-36</v>
      </c>
      <c r="E136" s="14">
        <v>85</v>
      </c>
      <c r="F136" s="14">
        <v>-91</v>
      </c>
      <c r="G136" s="14">
        <v>-42</v>
      </c>
      <c r="H136" s="14">
        <v>4479</v>
      </c>
      <c r="I136" s="14">
        <v>4374</v>
      </c>
      <c r="J136" s="14">
        <v>98</v>
      </c>
      <c r="K136" s="14">
        <v>0</v>
      </c>
      <c r="L136" s="14">
        <v>0</v>
      </c>
      <c r="M136" s="14">
        <v>64</v>
      </c>
      <c r="N136" s="14">
        <v>254</v>
      </c>
      <c r="O136" s="14">
        <v>8</v>
      </c>
      <c r="P136" s="14">
        <v>0</v>
      </c>
      <c r="Q136" s="14">
        <v>0</v>
      </c>
      <c r="R136" s="14">
        <v>0</v>
      </c>
    </row>
    <row r="137" spans="1:18" x14ac:dyDescent="0.2">
      <c r="A137" s="12">
        <v>36668</v>
      </c>
      <c r="B137" s="12">
        <v>36668</v>
      </c>
      <c r="C137" s="13" t="s">
        <v>109</v>
      </c>
      <c r="D137" s="14">
        <v>27</v>
      </c>
      <c r="E137" s="14">
        <v>33</v>
      </c>
      <c r="F137" s="14">
        <v>-130</v>
      </c>
      <c r="G137" s="14">
        <v>-70</v>
      </c>
      <c r="H137" s="14">
        <v>4373</v>
      </c>
      <c r="I137" s="14">
        <v>4251</v>
      </c>
      <c r="J137" s="14">
        <v>101</v>
      </c>
      <c r="K137" s="14">
        <v>0</v>
      </c>
      <c r="L137" s="14">
        <v>0</v>
      </c>
      <c r="M137" s="14">
        <v>64</v>
      </c>
      <c r="N137" s="14">
        <v>122</v>
      </c>
      <c r="O137" s="14">
        <v>6</v>
      </c>
      <c r="P137" s="14">
        <v>0</v>
      </c>
      <c r="Q137" s="14">
        <v>0</v>
      </c>
      <c r="R137" s="14">
        <v>0</v>
      </c>
    </row>
    <row r="138" spans="1:18" x14ac:dyDescent="0.2">
      <c r="A138" s="12">
        <v>36669</v>
      </c>
      <c r="B138" s="12">
        <v>36669</v>
      </c>
      <c r="C138" s="13" t="s">
        <v>109</v>
      </c>
      <c r="D138" s="14">
        <v>69</v>
      </c>
      <c r="E138" s="14">
        <v>18</v>
      </c>
      <c r="F138" s="14">
        <v>-53</v>
      </c>
      <c r="G138" s="14">
        <v>34</v>
      </c>
      <c r="H138" s="14">
        <v>4247</v>
      </c>
      <c r="I138" s="14">
        <v>4161</v>
      </c>
      <c r="J138" s="14">
        <v>235</v>
      </c>
      <c r="K138" s="14">
        <v>0</v>
      </c>
      <c r="L138" s="14">
        <v>0</v>
      </c>
      <c r="M138" s="14">
        <v>64</v>
      </c>
      <c r="N138" s="14">
        <v>65</v>
      </c>
      <c r="O138" s="14">
        <v>6</v>
      </c>
      <c r="P138" s="14">
        <v>0</v>
      </c>
      <c r="Q138" s="14">
        <v>0</v>
      </c>
      <c r="R138" s="14">
        <v>0</v>
      </c>
    </row>
    <row r="139" spans="1:18" x14ac:dyDescent="0.2">
      <c r="A139" s="12">
        <v>36670</v>
      </c>
      <c r="B139" s="12">
        <v>36670</v>
      </c>
      <c r="C139" s="13" t="s">
        <v>109</v>
      </c>
      <c r="D139" s="14">
        <v>13</v>
      </c>
      <c r="E139" s="14">
        <v>100</v>
      </c>
      <c r="F139" s="14">
        <v>-11</v>
      </c>
      <c r="G139" s="14">
        <v>102</v>
      </c>
      <c r="H139" s="14">
        <v>4133</v>
      </c>
      <c r="I139" s="14">
        <v>4210</v>
      </c>
      <c r="J139" s="14">
        <v>223</v>
      </c>
      <c r="K139" s="14">
        <v>0</v>
      </c>
      <c r="L139" s="14">
        <v>0</v>
      </c>
      <c r="M139" s="14">
        <v>68</v>
      </c>
      <c r="N139" s="14">
        <v>41</v>
      </c>
      <c r="O139" s="14">
        <v>5</v>
      </c>
      <c r="P139" s="14">
        <v>0</v>
      </c>
      <c r="Q139" s="14">
        <v>0</v>
      </c>
      <c r="R139" s="14">
        <v>0</v>
      </c>
    </row>
    <row r="140" spans="1:18" x14ac:dyDescent="0.2">
      <c r="A140" s="12">
        <v>36671</v>
      </c>
      <c r="B140" s="12">
        <v>36671</v>
      </c>
      <c r="C140" s="13" t="s">
        <v>109</v>
      </c>
      <c r="D140" s="14">
        <v>50</v>
      </c>
      <c r="E140" s="14">
        <v>163</v>
      </c>
      <c r="F140" s="14">
        <v>12</v>
      </c>
      <c r="G140" s="14">
        <v>225</v>
      </c>
      <c r="H140" s="14">
        <v>4220</v>
      </c>
      <c r="I140" s="14">
        <v>4334</v>
      </c>
      <c r="J140" s="14">
        <v>172</v>
      </c>
      <c r="K140" s="14">
        <v>0</v>
      </c>
      <c r="L140" s="14">
        <v>0</v>
      </c>
      <c r="M140" s="14">
        <v>68</v>
      </c>
      <c r="N140" s="14">
        <v>142</v>
      </c>
      <c r="O140" s="14">
        <v>6</v>
      </c>
      <c r="P140" s="14">
        <v>0</v>
      </c>
      <c r="Q140" s="14">
        <v>0</v>
      </c>
      <c r="R140" s="14">
        <v>0</v>
      </c>
    </row>
    <row r="141" spans="1:18" x14ac:dyDescent="0.2">
      <c r="A141" s="12">
        <v>36672</v>
      </c>
      <c r="B141" s="12">
        <v>36672</v>
      </c>
      <c r="C141" s="13" t="s">
        <v>109</v>
      </c>
      <c r="D141" s="14">
        <v>-17</v>
      </c>
      <c r="E141" s="14">
        <v>257</v>
      </c>
      <c r="F141" s="14">
        <v>59</v>
      </c>
      <c r="G141" s="14">
        <v>299</v>
      </c>
      <c r="H141" s="14">
        <v>4314</v>
      </c>
      <c r="I141" s="14">
        <v>4429</v>
      </c>
      <c r="J141" s="14">
        <v>152</v>
      </c>
      <c r="K141" s="14">
        <v>0</v>
      </c>
      <c r="L141" s="14">
        <v>0</v>
      </c>
      <c r="M141" s="14">
        <v>61</v>
      </c>
      <c r="N141" s="14">
        <v>127</v>
      </c>
      <c r="O141" s="14">
        <v>6</v>
      </c>
      <c r="P141" s="14">
        <v>0</v>
      </c>
      <c r="Q141" s="14">
        <v>0</v>
      </c>
      <c r="R141" s="14">
        <v>0</v>
      </c>
    </row>
    <row r="142" spans="1:18" x14ac:dyDescent="0.2">
      <c r="A142" s="12">
        <v>36673</v>
      </c>
      <c r="B142" s="12">
        <v>36673</v>
      </c>
      <c r="C142" s="13" t="s">
        <v>109</v>
      </c>
      <c r="D142" s="14">
        <v>-12</v>
      </c>
      <c r="E142" s="14">
        <v>48</v>
      </c>
      <c r="F142" s="14">
        <v>-111</v>
      </c>
      <c r="G142" s="14">
        <v>-75</v>
      </c>
      <c r="H142" s="14">
        <v>4438</v>
      </c>
      <c r="I142" s="14">
        <v>4386</v>
      </c>
      <c r="J142" s="14">
        <v>116</v>
      </c>
      <c r="K142" s="14">
        <v>0</v>
      </c>
      <c r="L142" s="14">
        <v>0</v>
      </c>
      <c r="M142" s="14">
        <v>62</v>
      </c>
      <c r="N142" s="14">
        <v>243</v>
      </c>
      <c r="O142" s="14">
        <v>7</v>
      </c>
      <c r="P142" s="14">
        <v>0</v>
      </c>
      <c r="Q142" s="14">
        <v>0</v>
      </c>
      <c r="R142" s="14">
        <v>0</v>
      </c>
    </row>
    <row r="143" spans="1:18" x14ac:dyDescent="0.2">
      <c r="A143" s="12">
        <v>36674</v>
      </c>
      <c r="B143" s="12">
        <v>36674</v>
      </c>
      <c r="C143" s="13" t="s">
        <v>109</v>
      </c>
      <c r="D143" s="14">
        <v>20</v>
      </c>
      <c r="E143" s="14">
        <v>9</v>
      </c>
      <c r="F143" s="14">
        <v>-49</v>
      </c>
      <c r="G143" s="14">
        <v>-20</v>
      </c>
      <c r="H143" s="14">
        <v>4391</v>
      </c>
      <c r="I143" s="14">
        <v>4377</v>
      </c>
      <c r="J143" s="14">
        <v>116</v>
      </c>
      <c r="K143" s="14">
        <v>0</v>
      </c>
      <c r="L143" s="14">
        <v>0</v>
      </c>
      <c r="M143" s="14">
        <v>68</v>
      </c>
      <c r="N143" s="14">
        <v>252</v>
      </c>
      <c r="O143" s="14">
        <v>8</v>
      </c>
      <c r="P143" s="14">
        <v>0</v>
      </c>
      <c r="Q143" s="14">
        <v>0</v>
      </c>
      <c r="R143" s="14">
        <v>0</v>
      </c>
    </row>
    <row r="144" spans="1:18" x14ac:dyDescent="0.2">
      <c r="A144" s="12">
        <v>36675</v>
      </c>
      <c r="B144" s="12">
        <v>36675</v>
      </c>
      <c r="C144" s="13" t="s">
        <v>109</v>
      </c>
      <c r="D144" s="14">
        <v>86</v>
      </c>
      <c r="E144" s="14">
        <v>33</v>
      </c>
      <c r="F144" s="14">
        <v>-87</v>
      </c>
      <c r="G144" s="14">
        <v>32</v>
      </c>
      <c r="H144" s="14">
        <v>4387</v>
      </c>
      <c r="I144" s="14">
        <v>4401</v>
      </c>
      <c r="J144" s="14">
        <v>116</v>
      </c>
      <c r="K144" s="14">
        <v>0</v>
      </c>
      <c r="L144" s="14">
        <v>0</v>
      </c>
      <c r="M144" s="14">
        <v>69</v>
      </c>
      <c r="N144" s="14">
        <v>142</v>
      </c>
      <c r="O144" s="14">
        <v>6</v>
      </c>
      <c r="P144" s="14">
        <v>0</v>
      </c>
      <c r="Q144" s="14">
        <v>0</v>
      </c>
      <c r="R144" s="14">
        <v>0</v>
      </c>
    </row>
    <row r="145" spans="1:18" x14ac:dyDescent="0.2">
      <c r="A145" s="12">
        <v>36676</v>
      </c>
      <c r="B145" s="12">
        <v>36676</v>
      </c>
      <c r="C145" s="13" t="s">
        <v>109</v>
      </c>
      <c r="D145" s="14">
        <v>34</v>
      </c>
      <c r="E145" s="14">
        <v>-30</v>
      </c>
      <c r="F145" s="14">
        <v>-125</v>
      </c>
      <c r="G145" s="14">
        <v>-121</v>
      </c>
      <c r="H145" s="14">
        <v>4404</v>
      </c>
      <c r="I145" s="14">
        <v>4244</v>
      </c>
      <c r="J145" s="14">
        <v>146</v>
      </c>
      <c r="K145" s="14">
        <v>0</v>
      </c>
      <c r="L145" s="14">
        <v>0</v>
      </c>
      <c r="M145" s="14">
        <v>65</v>
      </c>
      <c r="N145" s="14">
        <v>120</v>
      </c>
      <c r="O145" s="14">
        <v>6</v>
      </c>
      <c r="P145" s="14">
        <v>0</v>
      </c>
      <c r="Q145" s="14">
        <v>0</v>
      </c>
      <c r="R145" s="14">
        <v>0</v>
      </c>
    </row>
    <row r="146" spans="1:18" x14ac:dyDescent="0.2">
      <c r="A146" s="12">
        <v>36677</v>
      </c>
      <c r="B146" s="12">
        <v>36677</v>
      </c>
      <c r="C146" s="13" t="s">
        <v>109</v>
      </c>
      <c r="D146" s="14">
        <v>-12</v>
      </c>
      <c r="E146" s="14">
        <v>173</v>
      </c>
      <c r="F146" s="14">
        <v>-38</v>
      </c>
      <c r="G146" s="14">
        <v>123</v>
      </c>
      <c r="H146" s="14">
        <v>4244</v>
      </c>
      <c r="I146" s="14">
        <v>4305</v>
      </c>
      <c r="J146" s="14">
        <v>166</v>
      </c>
      <c r="K146" s="14">
        <v>0</v>
      </c>
      <c r="L146" s="14">
        <v>0</v>
      </c>
      <c r="M146" s="14">
        <v>69</v>
      </c>
      <c r="N146" s="14">
        <v>106</v>
      </c>
      <c r="O146" s="14">
        <v>6</v>
      </c>
      <c r="P146" s="14">
        <v>0</v>
      </c>
      <c r="Q146" s="14">
        <v>0</v>
      </c>
      <c r="R146" s="14">
        <v>0</v>
      </c>
    </row>
    <row r="147" spans="1:18" x14ac:dyDescent="0.2">
      <c r="A147" s="12">
        <v>36678</v>
      </c>
      <c r="B147" s="12">
        <v>36678</v>
      </c>
      <c r="C147" s="13" t="s">
        <v>109</v>
      </c>
      <c r="D147" s="14">
        <v>-47</v>
      </c>
      <c r="E147" s="14">
        <v>147</v>
      </c>
      <c r="F147" s="14">
        <v>-94</v>
      </c>
      <c r="G147" s="14">
        <v>6</v>
      </c>
      <c r="H147" s="14">
        <v>4310</v>
      </c>
      <c r="I147" s="14">
        <v>4252</v>
      </c>
      <c r="J147" s="14">
        <v>132</v>
      </c>
      <c r="K147" s="14">
        <v>0</v>
      </c>
      <c r="L147" s="14">
        <v>0</v>
      </c>
      <c r="M147" s="14">
        <v>64</v>
      </c>
      <c r="N147" s="14">
        <v>106</v>
      </c>
      <c r="O147" s="14">
        <v>6</v>
      </c>
      <c r="P147" s="14">
        <v>0</v>
      </c>
      <c r="Q147" s="14">
        <v>0</v>
      </c>
      <c r="R147" s="14">
        <v>0</v>
      </c>
    </row>
    <row r="148" spans="1:18" x14ac:dyDescent="0.2">
      <c r="A148" s="12">
        <v>36679</v>
      </c>
      <c r="B148" s="12">
        <v>36679</v>
      </c>
      <c r="C148" s="13" t="s">
        <v>109</v>
      </c>
      <c r="D148" s="14">
        <v>-96</v>
      </c>
      <c r="E148" s="14">
        <v>34</v>
      </c>
      <c r="F148" s="14">
        <v>126</v>
      </c>
      <c r="G148" s="14">
        <v>64</v>
      </c>
      <c r="H148" s="14">
        <v>4250</v>
      </c>
      <c r="I148" s="14">
        <v>4227</v>
      </c>
      <c r="J148" s="14">
        <v>133</v>
      </c>
      <c r="K148" s="14">
        <v>0</v>
      </c>
      <c r="L148" s="14">
        <v>0</v>
      </c>
      <c r="M148" s="14">
        <v>59</v>
      </c>
      <c r="N148" s="14">
        <v>160</v>
      </c>
      <c r="O148" s="14">
        <v>6</v>
      </c>
      <c r="P148" s="14">
        <v>0</v>
      </c>
      <c r="Q148" s="14">
        <v>0</v>
      </c>
      <c r="R148" s="14">
        <v>0</v>
      </c>
    </row>
    <row r="149" spans="1:18" x14ac:dyDescent="0.2">
      <c r="A149" s="12">
        <v>36680</v>
      </c>
      <c r="B149" s="12">
        <v>36680</v>
      </c>
      <c r="C149" s="13" t="s">
        <v>109</v>
      </c>
      <c r="D149" s="14">
        <v>-6</v>
      </c>
      <c r="E149" s="14">
        <v>206</v>
      </c>
      <c r="F149" s="14">
        <v>-55</v>
      </c>
      <c r="G149" s="14">
        <v>145</v>
      </c>
      <c r="H149" s="14">
        <v>4218</v>
      </c>
      <c r="I149" s="14">
        <v>4365</v>
      </c>
      <c r="J149" s="14">
        <v>125</v>
      </c>
      <c r="K149" s="14">
        <v>0</v>
      </c>
      <c r="L149" s="14">
        <v>0</v>
      </c>
      <c r="M149" s="14">
        <v>67</v>
      </c>
      <c r="N149" s="14">
        <v>213</v>
      </c>
      <c r="O149" s="14">
        <v>6</v>
      </c>
      <c r="P149" s="14">
        <v>0</v>
      </c>
      <c r="Q149" s="14">
        <v>0</v>
      </c>
      <c r="R149" s="14">
        <v>0</v>
      </c>
    </row>
    <row r="150" spans="1:18" x14ac:dyDescent="0.2">
      <c r="A150" s="12">
        <v>36681</v>
      </c>
      <c r="B150" s="12">
        <v>36681</v>
      </c>
      <c r="C150" s="13" t="s">
        <v>109</v>
      </c>
      <c r="D150" s="14">
        <v>-7</v>
      </c>
      <c r="E150" s="14">
        <v>80</v>
      </c>
      <c r="F150" s="14">
        <v>21</v>
      </c>
      <c r="G150" s="14">
        <v>94</v>
      </c>
      <c r="H150" s="14">
        <v>4374</v>
      </c>
      <c r="I150" s="14">
        <v>4465</v>
      </c>
      <c r="J150" s="14">
        <v>104</v>
      </c>
      <c r="K150" s="14">
        <v>0</v>
      </c>
      <c r="L150" s="14">
        <v>0</v>
      </c>
      <c r="M150" s="14">
        <v>69</v>
      </c>
      <c r="N150" s="14">
        <v>228</v>
      </c>
      <c r="O150" s="14">
        <v>7</v>
      </c>
      <c r="P150" s="14">
        <v>0</v>
      </c>
      <c r="Q150" s="14">
        <v>0</v>
      </c>
      <c r="R150" s="14">
        <v>0</v>
      </c>
    </row>
    <row r="151" spans="1:18" x14ac:dyDescent="0.2">
      <c r="A151" s="12">
        <v>36682</v>
      </c>
      <c r="B151" s="12">
        <v>36682</v>
      </c>
      <c r="C151" s="13" t="s">
        <v>109</v>
      </c>
      <c r="D151" s="14">
        <v>31</v>
      </c>
      <c r="E151" s="14">
        <v>16</v>
      </c>
      <c r="F151" s="14">
        <v>-146</v>
      </c>
      <c r="G151" s="14">
        <v>-99</v>
      </c>
      <c r="H151" s="14">
        <v>4471</v>
      </c>
      <c r="I151" s="14">
        <v>4318</v>
      </c>
      <c r="J151" s="14">
        <v>141</v>
      </c>
      <c r="K151" s="14">
        <v>0</v>
      </c>
      <c r="L151" s="14">
        <v>0</v>
      </c>
      <c r="M151" s="14">
        <v>69</v>
      </c>
      <c r="N151" s="14">
        <v>115</v>
      </c>
      <c r="O151" s="14">
        <v>7</v>
      </c>
      <c r="P151" s="14">
        <v>0</v>
      </c>
      <c r="Q151" s="14">
        <v>0</v>
      </c>
      <c r="R151" s="14">
        <v>0</v>
      </c>
    </row>
    <row r="152" spans="1:18" x14ac:dyDescent="0.2">
      <c r="A152" s="12">
        <v>36683</v>
      </c>
      <c r="B152" s="12">
        <v>36683</v>
      </c>
      <c r="C152" s="13" t="s">
        <v>109</v>
      </c>
      <c r="D152" s="14">
        <v>-31</v>
      </c>
      <c r="E152" s="14">
        <v>71</v>
      </c>
      <c r="F152" s="14">
        <v>-40</v>
      </c>
      <c r="G152" s="14">
        <v>0</v>
      </c>
      <c r="H152" s="14">
        <v>4316</v>
      </c>
      <c r="I152" s="14">
        <v>4271</v>
      </c>
      <c r="J152" s="14">
        <v>142</v>
      </c>
      <c r="K152" s="14">
        <v>0</v>
      </c>
      <c r="L152" s="14">
        <v>0</v>
      </c>
      <c r="M152" s="14">
        <v>44</v>
      </c>
      <c r="N152" s="14">
        <v>14</v>
      </c>
      <c r="O152" s="14">
        <v>6</v>
      </c>
      <c r="P152" s="14">
        <v>0</v>
      </c>
      <c r="Q152" s="14">
        <v>0</v>
      </c>
      <c r="R152" s="14">
        <v>0</v>
      </c>
    </row>
    <row r="153" spans="1:18" x14ac:dyDescent="0.2">
      <c r="A153" s="12">
        <v>36684</v>
      </c>
      <c r="B153" s="12">
        <v>36684</v>
      </c>
      <c r="C153" s="13" t="s">
        <v>109</v>
      </c>
      <c r="D153" s="14">
        <v>39</v>
      </c>
      <c r="E153" s="14">
        <v>51</v>
      </c>
      <c r="F153" s="14">
        <v>-23</v>
      </c>
      <c r="G153" s="14">
        <v>67</v>
      </c>
      <c r="H153" s="14">
        <v>4288</v>
      </c>
      <c r="I153" s="14">
        <v>4318</v>
      </c>
      <c r="J153" s="14">
        <v>132</v>
      </c>
      <c r="K153" s="14">
        <v>0</v>
      </c>
      <c r="L153" s="14">
        <v>0</v>
      </c>
      <c r="M153" s="14">
        <v>0</v>
      </c>
      <c r="N153" s="14">
        <v>0</v>
      </c>
      <c r="O153" s="14">
        <v>5</v>
      </c>
      <c r="P153" s="14">
        <v>0</v>
      </c>
      <c r="Q153" s="14">
        <v>0</v>
      </c>
      <c r="R153" s="14">
        <v>0</v>
      </c>
    </row>
    <row r="154" spans="1:18" x14ac:dyDescent="0.2">
      <c r="A154" s="12">
        <v>36685</v>
      </c>
      <c r="B154" s="12">
        <v>36685</v>
      </c>
      <c r="C154" s="13" t="s">
        <v>109</v>
      </c>
      <c r="D154" s="14">
        <v>-64</v>
      </c>
      <c r="E154" s="14">
        <v>-25</v>
      </c>
      <c r="F154" s="14">
        <v>18</v>
      </c>
      <c r="G154" s="14">
        <v>-71</v>
      </c>
      <c r="H154" s="14">
        <v>4340</v>
      </c>
      <c r="I154" s="14">
        <v>4176</v>
      </c>
      <c r="J154" s="14">
        <v>130</v>
      </c>
      <c r="K154" s="14">
        <v>0</v>
      </c>
      <c r="L154" s="14">
        <v>0</v>
      </c>
      <c r="M154" s="14">
        <v>48</v>
      </c>
      <c r="N154" s="14">
        <v>10</v>
      </c>
      <c r="O154" s="14">
        <v>5</v>
      </c>
      <c r="P154" s="14">
        <v>5</v>
      </c>
      <c r="Q154" s="14">
        <v>0</v>
      </c>
      <c r="R154" s="14">
        <v>0</v>
      </c>
    </row>
    <row r="155" spans="1:18" x14ac:dyDescent="0.2">
      <c r="A155" s="12">
        <v>36686</v>
      </c>
      <c r="B155" s="12">
        <v>36686</v>
      </c>
      <c r="C155" s="13" t="s">
        <v>109</v>
      </c>
      <c r="D155" s="14">
        <v>-10</v>
      </c>
      <c r="E155" s="14">
        <v>3</v>
      </c>
      <c r="F155" s="14">
        <v>139</v>
      </c>
      <c r="G155" s="14">
        <v>132</v>
      </c>
      <c r="H155" s="14">
        <v>4159</v>
      </c>
      <c r="I155" s="14">
        <v>4193</v>
      </c>
      <c r="J155" s="14">
        <v>97</v>
      </c>
      <c r="K155" s="14">
        <v>0</v>
      </c>
      <c r="L155" s="14">
        <v>0</v>
      </c>
      <c r="M155" s="14">
        <v>63</v>
      </c>
      <c r="N155" s="14">
        <v>88</v>
      </c>
      <c r="O155" s="14">
        <v>6</v>
      </c>
      <c r="P155" s="14">
        <v>5</v>
      </c>
      <c r="Q155" s="14">
        <v>0</v>
      </c>
      <c r="R155" s="14">
        <v>0</v>
      </c>
    </row>
    <row r="156" spans="1:18" x14ac:dyDescent="0.2">
      <c r="A156" s="12">
        <v>36687</v>
      </c>
      <c r="B156" s="12">
        <v>36687</v>
      </c>
      <c r="C156" s="13" t="s">
        <v>109</v>
      </c>
      <c r="D156" s="14">
        <v>29</v>
      </c>
      <c r="E156" s="14">
        <v>173</v>
      </c>
      <c r="F156" s="14">
        <v>96</v>
      </c>
      <c r="G156" s="14">
        <v>298</v>
      </c>
      <c r="H156" s="14">
        <v>4188</v>
      </c>
      <c r="I156" s="14">
        <v>4434</v>
      </c>
      <c r="J156" s="14">
        <v>97</v>
      </c>
      <c r="K156" s="14">
        <v>0</v>
      </c>
      <c r="L156" s="14">
        <v>0</v>
      </c>
      <c r="M156" s="14">
        <v>64</v>
      </c>
      <c r="N156" s="14">
        <v>185</v>
      </c>
      <c r="O156" s="14">
        <v>6</v>
      </c>
      <c r="P156" s="14">
        <v>5</v>
      </c>
      <c r="Q156" s="14">
        <v>0</v>
      </c>
      <c r="R156" s="14">
        <v>0</v>
      </c>
    </row>
    <row r="157" spans="1:18" x14ac:dyDescent="0.2">
      <c r="A157" s="12">
        <v>36688</v>
      </c>
      <c r="B157" s="12">
        <v>36688</v>
      </c>
      <c r="C157" s="13" t="s">
        <v>109</v>
      </c>
      <c r="D157" s="14">
        <v>-5</v>
      </c>
      <c r="E157" s="14">
        <v>244</v>
      </c>
      <c r="F157" s="14">
        <v>119</v>
      </c>
      <c r="G157" s="14">
        <v>358</v>
      </c>
      <c r="H157" s="14">
        <v>4456</v>
      </c>
      <c r="I157" s="14">
        <v>4642</v>
      </c>
      <c r="J157" s="14">
        <v>96</v>
      </c>
      <c r="K157" s="14">
        <v>0</v>
      </c>
      <c r="L157" s="14">
        <v>0</v>
      </c>
      <c r="M157" s="14">
        <v>63</v>
      </c>
      <c r="N157" s="14">
        <v>254</v>
      </c>
      <c r="O157" s="14">
        <v>7</v>
      </c>
      <c r="P157" s="14">
        <v>5</v>
      </c>
      <c r="Q157" s="14">
        <v>0</v>
      </c>
      <c r="R157" s="14">
        <v>0</v>
      </c>
    </row>
    <row r="158" spans="1:18" x14ac:dyDescent="0.2">
      <c r="A158" s="12">
        <v>36689</v>
      </c>
      <c r="B158" s="12">
        <v>36689</v>
      </c>
      <c r="C158" s="13" t="s">
        <v>109</v>
      </c>
      <c r="D158" s="14">
        <v>-16</v>
      </c>
      <c r="E158" s="14">
        <v>-112</v>
      </c>
      <c r="F158" s="14">
        <v>-166</v>
      </c>
      <c r="G158" s="14">
        <v>-294</v>
      </c>
      <c r="H158" s="14">
        <v>4618</v>
      </c>
      <c r="I158" s="14">
        <v>4362</v>
      </c>
      <c r="J158" s="14">
        <v>94</v>
      </c>
      <c r="K158" s="14">
        <v>0</v>
      </c>
      <c r="L158" s="14">
        <v>0</v>
      </c>
      <c r="M158" s="14">
        <v>58</v>
      </c>
      <c r="N158" s="14">
        <v>208</v>
      </c>
      <c r="O158" s="14">
        <v>5</v>
      </c>
      <c r="P158" s="14">
        <v>5</v>
      </c>
      <c r="Q158" s="14">
        <v>0</v>
      </c>
      <c r="R158" s="14">
        <v>0</v>
      </c>
    </row>
    <row r="159" spans="1:18" x14ac:dyDescent="0.2">
      <c r="A159" s="12">
        <v>36690</v>
      </c>
      <c r="B159" s="12">
        <v>36690</v>
      </c>
      <c r="C159" s="13" t="s">
        <v>109</v>
      </c>
      <c r="D159" s="14">
        <v>-14</v>
      </c>
      <c r="E159" s="14">
        <v>25</v>
      </c>
      <c r="F159" s="14">
        <v>-138</v>
      </c>
      <c r="G159" s="14">
        <v>-127</v>
      </c>
      <c r="H159" s="14">
        <v>4366</v>
      </c>
      <c r="I159" s="14">
        <v>4171</v>
      </c>
      <c r="J159" s="14">
        <v>132</v>
      </c>
      <c r="K159" s="14">
        <v>0</v>
      </c>
      <c r="L159" s="14">
        <v>0</v>
      </c>
      <c r="M159" s="14">
        <v>50</v>
      </c>
      <c r="N159" s="14">
        <v>134</v>
      </c>
      <c r="O159" s="14">
        <v>6</v>
      </c>
      <c r="P159" s="14">
        <v>5</v>
      </c>
      <c r="Q159" s="14">
        <v>0</v>
      </c>
      <c r="R159" s="14">
        <v>0</v>
      </c>
    </row>
    <row r="160" spans="1:18" x14ac:dyDescent="0.2">
      <c r="A160" s="12">
        <v>36691</v>
      </c>
      <c r="B160" s="12">
        <v>36691</v>
      </c>
      <c r="C160" s="13" t="s">
        <v>109</v>
      </c>
      <c r="D160" s="14">
        <v>55</v>
      </c>
      <c r="E160" s="14">
        <v>-71</v>
      </c>
      <c r="F160" s="14">
        <v>-109</v>
      </c>
      <c r="G160" s="14">
        <v>-125</v>
      </c>
      <c r="H160" s="14">
        <v>4170</v>
      </c>
      <c r="I160" s="14">
        <v>4027</v>
      </c>
      <c r="J160" s="14">
        <v>121</v>
      </c>
      <c r="K160" s="14">
        <v>0</v>
      </c>
      <c r="L160" s="14">
        <v>0</v>
      </c>
      <c r="M160" s="14">
        <v>46</v>
      </c>
      <c r="N160" s="14">
        <v>25</v>
      </c>
      <c r="O160" s="14">
        <v>4</v>
      </c>
      <c r="P160" s="14">
        <v>6</v>
      </c>
      <c r="Q160" s="14">
        <v>0</v>
      </c>
      <c r="R160" s="14">
        <v>0</v>
      </c>
    </row>
    <row r="161" spans="1:18" x14ac:dyDescent="0.2">
      <c r="A161" s="12">
        <v>36692</v>
      </c>
      <c r="B161" s="12">
        <v>36692</v>
      </c>
      <c r="C161" s="13" t="s">
        <v>109</v>
      </c>
      <c r="D161" s="14">
        <v>17</v>
      </c>
      <c r="E161" s="14">
        <v>-101</v>
      </c>
      <c r="F161" s="14">
        <v>120</v>
      </c>
      <c r="G161" s="14">
        <v>36</v>
      </c>
      <c r="H161" s="14">
        <v>4033</v>
      </c>
      <c r="I161" s="14">
        <v>4016</v>
      </c>
      <c r="J161" s="14">
        <v>116</v>
      </c>
      <c r="K161" s="14">
        <v>0</v>
      </c>
      <c r="L161" s="14">
        <v>0</v>
      </c>
      <c r="M161" s="14">
        <v>1</v>
      </c>
      <c r="N161" s="14">
        <v>38</v>
      </c>
      <c r="O161" s="14">
        <v>5</v>
      </c>
      <c r="P161" s="14">
        <v>6</v>
      </c>
      <c r="Q161" s="14">
        <v>0</v>
      </c>
      <c r="R161" s="14">
        <v>0</v>
      </c>
    </row>
    <row r="162" spans="1:18" x14ac:dyDescent="0.2">
      <c r="A162" s="12">
        <v>36694</v>
      </c>
      <c r="B162" s="12">
        <v>36694</v>
      </c>
      <c r="C162" s="13" t="s">
        <v>109</v>
      </c>
      <c r="D162" s="14">
        <v>192</v>
      </c>
      <c r="E162" s="14">
        <v>13</v>
      </c>
      <c r="F162" s="14">
        <v>-20</v>
      </c>
      <c r="G162" s="14">
        <v>185</v>
      </c>
      <c r="H162" s="14">
        <v>3973</v>
      </c>
      <c r="I162" s="14">
        <v>4196</v>
      </c>
      <c r="J162" s="14">
        <v>99</v>
      </c>
      <c r="K162" s="14">
        <v>0</v>
      </c>
      <c r="L162" s="14">
        <v>0</v>
      </c>
      <c r="M162" s="14">
        <v>57</v>
      </c>
      <c r="N162" s="14">
        <v>87</v>
      </c>
      <c r="O162" s="14">
        <v>6</v>
      </c>
      <c r="P162" s="14">
        <v>6</v>
      </c>
      <c r="Q162" s="14">
        <v>0</v>
      </c>
      <c r="R162" s="14">
        <v>0</v>
      </c>
    </row>
    <row r="163" spans="1:18" x14ac:dyDescent="0.2">
      <c r="A163" s="12">
        <v>36695</v>
      </c>
      <c r="B163" s="12">
        <v>36695</v>
      </c>
      <c r="C163" s="13" t="s">
        <v>109</v>
      </c>
      <c r="D163" s="14">
        <v>71</v>
      </c>
      <c r="E163" s="14">
        <v>117</v>
      </c>
      <c r="F163" s="14">
        <v>72</v>
      </c>
      <c r="G163" s="14">
        <v>260</v>
      </c>
      <c r="H163" s="14">
        <v>4210</v>
      </c>
      <c r="I163" s="14">
        <v>4411</v>
      </c>
      <c r="J163" s="14">
        <v>99</v>
      </c>
      <c r="K163" s="14">
        <v>0</v>
      </c>
      <c r="L163" s="14">
        <v>0</v>
      </c>
      <c r="M163" s="14">
        <v>58</v>
      </c>
      <c r="N163" s="14">
        <v>173</v>
      </c>
      <c r="O163" s="14">
        <v>7</v>
      </c>
      <c r="P163" s="14">
        <v>6</v>
      </c>
      <c r="Q163" s="14">
        <v>0</v>
      </c>
      <c r="R163" s="14">
        <v>0</v>
      </c>
    </row>
    <row r="164" spans="1:18" x14ac:dyDescent="0.2">
      <c r="A164" s="12">
        <v>36696</v>
      </c>
      <c r="B164" s="12">
        <v>36696</v>
      </c>
      <c r="C164" s="13" t="s">
        <v>109</v>
      </c>
      <c r="D164" s="14">
        <v>24</v>
      </c>
      <c r="E164" s="14">
        <v>20</v>
      </c>
      <c r="F164" s="14">
        <v>-175</v>
      </c>
      <c r="G164" s="14">
        <v>-131</v>
      </c>
      <c r="H164" s="14">
        <v>4410</v>
      </c>
      <c r="I164" s="14">
        <v>4251</v>
      </c>
      <c r="J164" s="14">
        <v>99</v>
      </c>
      <c r="K164" s="14">
        <v>0</v>
      </c>
      <c r="L164" s="14">
        <v>0</v>
      </c>
      <c r="M164" s="14">
        <v>54</v>
      </c>
      <c r="N164" s="14">
        <v>189</v>
      </c>
      <c r="O164" s="14">
        <v>6</v>
      </c>
      <c r="P164" s="14">
        <v>7</v>
      </c>
      <c r="Q164" s="14">
        <v>0</v>
      </c>
      <c r="R164" s="14">
        <v>0</v>
      </c>
    </row>
    <row r="165" spans="1:18" x14ac:dyDescent="0.2">
      <c r="A165" s="12">
        <v>36697</v>
      </c>
      <c r="B165" s="12">
        <v>36697</v>
      </c>
      <c r="C165" s="13" t="s">
        <v>109</v>
      </c>
      <c r="D165" s="14">
        <v>40</v>
      </c>
      <c r="E165" s="14">
        <v>-71</v>
      </c>
      <c r="F165" s="14">
        <v>-60</v>
      </c>
      <c r="G165" s="14">
        <v>-91</v>
      </c>
      <c r="H165" s="14">
        <v>4259</v>
      </c>
      <c r="I165" s="14">
        <v>4125</v>
      </c>
      <c r="J165" s="14">
        <v>129</v>
      </c>
      <c r="K165" s="14">
        <v>0</v>
      </c>
      <c r="L165" s="14">
        <v>0</v>
      </c>
      <c r="M165" s="14">
        <v>55</v>
      </c>
      <c r="N165" s="14">
        <v>88</v>
      </c>
      <c r="O165" s="14">
        <v>6</v>
      </c>
      <c r="P165" s="14">
        <v>0</v>
      </c>
      <c r="Q165" s="14">
        <v>0</v>
      </c>
      <c r="R165" s="14">
        <v>0</v>
      </c>
    </row>
    <row r="166" spans="1:18" x14ac:dyDescent="0.2">
      <c r="A166" s="12">
        <v>36698</v>
      </c>
      <c r="B166" s="12">
        <v>36698</v>
      </c>
      <c r="C166" s="13" t="s">
        <v>109</v>
      </c>
      <c r="D166" s="14">
        <v>30</v>
      </c>
      <c r="E166" s="14">
        <v>-60</v>
      </c>
      <c r="F166" s="14">
        <v>-91</v>
      </c>
      <c r="G166" s="14">
        <v>-121</v>
      </c>
      <c r="H166" s="14">
        <v>4124</v>
      </c>
      <c r="I166" s="14">
        <v>3990</v>
      </c>
      <c r="J166" s="14">
        <v>136</v>
      </c>
      <c r="K166" s="14">
        <v>0</v>
      </c>
      <c r="L166" s="14">
        <v>0</v>
      </c>
      <c r="M166" s="14">
        <v>56</v>
      </c>
      <c r="N166" s="14">
        <v>19</v>
      </c>
      <c r="O166" s="14">
        <v>5</v>
      </c>
      <c r="P166" s="14">
        <v>0</v>
      </c>
      <c r="Q166" s="14">
        <v>0</v>
      </c>
      <c r="R166" s="14">
        <v>0</v>
      </c>
    </row>
    <row r="167" spans="1:18" x14ac:dyDescent="0.2">
      <c r="A167" s="12">
        <v>36699</v>
      </c>
      <c r="B167" s="12">
        <v>36699</v>
      </c>
      <c r="C167" s="13" t="s">
        <v>109</v>
      </c>
      <c r="D167" s="14">
        <v>-24</v>
      </c>
      <c r="E167" s="14">
        <v>-37</v>
      </c>
      <c r="F167" s="14">
        <v>51</v>
      </c>
      <c r="G167" s="14">
        <v>-10</v>
      </c>
      <c r="H167" s="14">
        <v>3986</v>
      </c>
      <c r="I167" s="14">
        <v>3926</v>
      </c>
      <c r="J167" s="14">
        <v>180</v>
      </c>
      <c r="K167" s="14">
        <v>0</v>
      </c>
      <c r="L167" s="14">
        <v>0</v>
      </c>
      <c r="M167" s="14">
        <v>57</v>
      </c>
      <c r="N167" s="14">
        <v>0</v>
      </c>
      <c r="O167" s="14">
        <v>5</v>
      </c>
      <c r="P167" s="14">
        <v>0</v>
      </c>
      <c r="Q167" s="14">
        <v>0</v>
      </c>
      <c r="R167" s="14">
        <v>0</v>
      </c>
    </row>
    <row r="168" spans="1:18" x14ac:dyDescent="0.2">
      <c r="A168" s="12">
        <v>36700</v>
      </c>
      <c r="B168" s="12">
        <v>36700</v>
      </c>
      <c r="C168" s="13" t="s">
        <v>109</v>
      </c>
      <c r="D168" s="14">
        <v>2</v>
      </c>
      <c r="E168" s="14">
        <v>-44</v>
      </c>
      <c r="F168" s="14">
        <v>72</v>
      </c>
      <c r="G168" s="14">
        <v>30</v>
      </c>
      <c r="H168" s="14">
        <v>3946</v>
      </c>
      <c r="I168" s="14">
        <v>3939</v>
      </c>
      <c r="J168" s="14">
        <v>126</v>
      </c>
      <c r="K168" s="14">
        <v>0</v>
      </c>
      <c r="L168" s="14">
        <v>0</v>
      </c>
      <c r="M168" s="14">
        <v>58</v>
      </c>
      <c r="N168" s="14">
        <v>79</v>
      </c>
      <c r="O168" s="14">
        <v>6</v>
      </c>
      <c r="P168" s="14">
        <v>0</v>
      </c>
      <c r="Q168" s="14">
        <v>0</v>
      </c>
      <c r="R168" s="14">
        <v>0</v>
      </c>
    </row>
    <row r="169" spans="1:18" x14ac:dyDescent="0.2">
      <c r="A169" s="12">
        <v>36701</v>
      </c>
      <c r="B169" s="12">
        <v>36701</v>
      </c>
      <c r="C169" s="13" t="s">
        <v>109</v>
      </c>
      <c r="D169" s="14">
        <v>112</v>
      </c>
      <c r="E169" s="14">
        <v>67</v>
      </c>
      <c r="F169" s="14">
        <v>65</v>
      </c>
      <c r="G169" s="14">
        <v>244</v>
      </c>
      <c r="H169" s="14">
        <v>3957</v>
      </c>
      <c r="I169" s="14">
        <v>4121</v>
      </c>
      <c r="J169" s="14">
        <v>103</v>
      </c>
      <c r="K169" s="14">
        <v>0</v>
      </c>
      <c r="L169" s="14">
        <v>0</v>
      </c>
      <c r="M169" s="14">
        <v>56</v>
      </c>
      <c r="N169" s="14">
        <v>231</v>
      </c>
      <c r="O169" s="14">
        <v>5</v>
      </c>
      <c r="P169" s="14">
        <v>0</v>
      </c>
      <c r="Q169" s="14">
        <v>0</v>
      </c>
      <c r="R169" s="14">
        <v>0</v>
      </c>
    </row>
    <row r="170" spans="1:18" x14ac:dyDescent="0.2">
      <c r="A170" s="12">
        <v>36702</v>
      </c>
      <c r="B170" s="12">
        <v>36702</v>
      </c>
      <c r="C170" s="13" t="s">
        <v>109</v>
      </c>
      <c r="D170" s="14">
        <v>75</v>
      </c>
      <c r="E170" s="14">
        <v>156</v>
      </c>
      <c r="F170" s="14">
        <v>57</v>
      </c>
      <c r="G170" s="14">
        <v>288</v>
      </c>
      <c r="H170" s="14">
        <v>4130</v>
      </c>
      <c r="I170" s="14">
        <v>4337</v>
      </c>
      <c r="J170" s="14">
        <v>101</v>
      </c>
      <c r="K170" s="14">
        <v>0</v>
      </c>
      <c r="L170" s="14">
        <v>0</v>
      </c>
      <c r="M170" s="14">
        <v>57</v>
      </c>
      <c r="N170" s="14">
        <v>208</v>
      </c>
      <c r="O170" s="14">
        <v>6</v>
      </c>
      <c r="P170" s="14">
        <v>0</v>
      </c>
      <c r="Q170" s="14">
        <v>0</v>
      </c>
      <c r="R170" s="14">
        <v>0</v>
      </c>
    </row>
    <row r="171" spans="1:18" x14ac:dyDescent="0.2">
      <c r="A171" s="12">
        <v>36704</v>
      </c>
      <c r="B171" s="12">
        <v>36704</v>
      </c>
      <c r="C171" s="13" t="s">
        <v>109</v>
      </c>
      <c r="D171" s="14">
        <v>-38</v>
      </c>
      <c r="E171" s="14">
        <v>-72</v>
      </c>
      <c r="F171" s="14">
        <v>29</v>
      </c>
      <c r="G171" s="14">
        <v>-81</v>
      </c>
      <c r="H171" s="14">
        <v>4250</v>
      </c>
      <c r="I171" s="14">
        <v>4130</v>
      </c>
      <c r="J171" s="14">
        <v>106</v>
      </c>
      <c r="K171" s="14">
        <v>0</v>
      </c>
      <c r="L171" s="14">
        <v>0</v>
      </c>
      <c r="M171" s="14">
        <v>47</v>
      </c>
      <c r="N171" s="14">
        <v>82</v>
      </c>
      <c r="O171" s="14">
        <v>5</v>
      </c>
      <c r="P171" s="14">
        <v>0</v>
      </c>
      <c r="Q171" s="14">
        <v>0</v>
      </c>
      <c r="R171" s="14">
        <v>0</v>
      </c>
    </row>
    <row r="172" spans="1:18" x14ac:dyDescent="0.2">
      <c r="A172" s="12">
        <v>36705</v>
      </c>
      <c r="B172" s="12">
        <v>36705</v>
      </c>
      <c r="C172" s="13" t="s">
        <v>109</v>
      </c>
      <c r="D172" s="14">
        <v>-7</v>
      </c>
      <c r="E172" s="14">
        <v>-130</v>
      </c>
      <c r="F172" s="14">
        <v>-33</v>
      </c>
      <c r="G172" s="14">
        <v>-170</v>
      </c>
      <c r="H172" s="14">
        <v>4132</v>
      </c>
      <c r="I172" s="14">
        <v>4014</v>
      </c>
      <c r="J172" s="14">
        <v>90</v>
      </c>
      <c r="K172" s="14">
        <v>0</v>
      </c>
      <c r="L172" s="14">
        <v>0</v>
      </c>
      <c r="M172" s="14">
        <v>43</v>
      </c>
      <c r="N172" s="14">
        <v>56</v>
      </c>
      <c r="O172" s="14">
        <v>5</v>
      </c>
      <c r="P172" s="14">
        <v>0</v>
      </c>
      <c r="Q172" s="14">
        <v>0</v>
      </c>
      <c r="R172" s="14">
        <v>0</v>
      </c>
    </row>
    <row r="173" spans="1:18" x14ac:dyDescent="0.2">
      <c r="A173" s="12">
        <v>36706</v>
      </c>
      <c r="B173" s="12">
        <v>36706</v>
      </c>
      <c r="C173" s="13" t="s">
        <v>109</v>
      </c>
      <c r="D173" s="14">
        <v>-8</v>
      </c>
      <c r="E173" s="14">
        <v>-62</v>
      </c>
      <c r="F173" s="14">
        <v>33</v>
      </c>
      <c r="G173" s="14">
        <v>-37</v>
      </c>
      <c r="H173" s="14">
        <v>4023</v>
      </c>
      <c r="I173" s="14">
        <v>3898</v>
      </c>
      <c r="J173" s="14">
        <v>215</v>
      </c>
      <c r="K173" s="14">
        <v>0</v>
      </c>
      <c r="L173" s="14">
        <v>0</v>
      </c>
      <c r="M173" s="14">
        <v>0</v>
      </c>
      <c r="N173" s="14">
        <v>0</v>
      </c>
      <c r="O173" s="14">
        <v>5</v>
      </c>
      <c r="P173" s="14">
        <v>10</v>
      </c>
      <c r="Q173" s="14">
        <v>86</v>
      </c>
      <c r="R173" s="14">
        <v>0</v>
      </c>
    </row>
    <row r="174" spans="1:18" x14ac:dyDescent="0.2">
      <c r="A174" s="12">
        <v>36707</v>
      </c>
      <c r="B174" s="12">
        <v>36707</v>
      </c>
      <c r="C174" s="13" t="s">
        <v>109</v>
      </c>
      <c r="D174" s="14">
        <v>67</v>
      </c>
      <c r="E174" s="14">
        <v>-112</v>
      </c>
      <c r="F174" s="14">
        <v>130</v>
      </c>
      <c r="G174" s="14">
        <v>85</v>
      </c>
      <c r="H174" s="14">
        <v>3900</v>
      </c>
      <c r="I174" s="14">
        <v>3945</v>
      </c>
      <c r="J174" s="14">
        <v>165</v>
      </c>
      <c r="K174" s="14">
        <v>0</v>
      </c>
      <c r="L174" s="14">
        <v>0</v>
      </c>
      <c r="M174" s="14">
        <v>41</v>
      </c>
      <c r="N174" s="14">
        <v>111</v>
      </c>
      <c r="O174" s="14">
        <v>6</v>
      </c>
      <c r="P174" s="14">
        <v>2</v>
      </c>
      <c r="Q174" s="14">
        <v>1</v>
      </c>
      <c r="R174" s="14">
        <v>0</v>
      </c>
    </row>
    <row r="175" spans="1:18" x14ac:dyDescent="0.2">
      <c r="A175" s="12">
        <v>36708</v>
      </c>
      <c r="B175" s="12">
        <v>36708</v>
      </c>
      <c r="C175" s="13" t="s">
        <v>109</v>
      </c>
      <c r="D175" s="14">
        <v>92</v>
      </c>
      <c r="E175" s="14">
        <v>102</v>
      </c>
      <c r="F175" s="14">
        <v>14</v>
      </c>
      <c r="G175" s="14">
        <v>208</v>
      </c>
      <c r="H175" s="14">
        <v>3953</v>
      </c>
      <c r="I175" s="14">
        <v>4080</v>
      </c>
      <c r="J175" s="14">
        <v>300</v>
      </c>
      <c r="K175" s="14">
        <v>0</v>
      </c>
      <c r="L175" s="14">
        <v>0</v>
      </c>
      <c r="M175" s="14">
        <v>50</v>
      </c>
      <c r="N175" s="14">
        <v>134</v>
      </c>
      <c r="O175" s="14">
        <v>6</v>
      </c>
      <c r="P175" s="14">
        <v>0</v>
      </c>
      <c r="Q175" s="14">
        <v>0</v>
      </c>
      <c r="R175" s="14">
        <v>0</v>
      </c>
    </row>
    <row r="176" spans="1:18" x14ac:dyDescent="0.2">
      <c r="A176" s="12">
        <v>36709</v>
      </c>
      <c r="B176" s="12">
        <v>36709</v>
      </c>
      <c r="C176" s="13" t="s">
        <v>109</v>
      </c>
      <c r="D176" s="14">
        <v>-33</v>
      </c>
      <c r="E176" s="14">
        <v>185</v>
      </c>
      <c r="F176" s="14">
        <v>12</v>
      </c>
      <c r="G176" s="14">
        <v>164</v>
      </c>
      <c r="H176" s="14">
        <v>4081</v>
      </c>
      <c r="I176" s="14">
        <v>4132</v>
      </c>
      <c r="J176" s="14">
        <v>276</v>
      </c>
      <c r="K176" s="14">
        <v>0</v>
      </c>
      <c r="L176" s="14">
        <v>0</v>
      </c>
      <c r="M176" s="14">
        <v>52</v>
      </c>
      <c r="N176" s="14">
        <v>148</v>
      </c>
      <c r="O176" s="14">
        <v>6</v>
      </c>
      <c r="P176" s="14">
        <v>0</v>
      </c>
      <c r="Q176" s="14">
        <v>0</v>
      </c>
      <c r="R176" s="14">
        <v>0</v>
      </c>
    </row>
    <row r="177" spans="1:18" x14ac:dyDescent="0.2">
      <c r="A177" s="12">
        <v>36710</v>
      </c>
      <c r="B177" s="12">
        <v>36710</v>
      </c>
      <c r="C177" s="13" t="s">
        <v>109</v>
      </c>
      <c r="D177" s="14">
        <v>102</v>
      </c>
      <c r="E177" s="14">
        <v>69</v>
      </c>
      <c r="F177" s="14">
        <v>146</v>
      </c>
      <c r="G177" s="14">
        <v>317</v>
      </c>
      <c r="H177" s="14">
        <v>4126</v>
      </c>
      <c r="I177" s="14">
        <v>4427</v>
      </c>
      <c r="J177" s="14">
        <v>300</v>
      </c>
      <c r="K177" s="14">
        <v>0</v>
      </c>
      <c r="L177" s="14">
        <v>0</v>
      </c>
      <c r="M177" s="14">
        <v>54</v>
      </c>
      <c r="N177" s="14">
        <v>50</v>
      </c>
      <c r="O177" s="14">
        <v>6</v>
      </c>
      <c r="P177" s="14">
        <v>0</v>
      </c>
      <c r="Q177" s="14">
        <v>0</v>
      </c>
      <c r="R177" s="14">
        <v>0</v>
      </c>
    </row>
    <row r="178" spans="1:18" x14ac:dyDescent="0.2">
      <c r="A178" s="12">
        <v>36711</v>
      </c>
      <c r="B178" s="12">
        <v>36711</v>
      </c>
      <c r="C178" s="13" t="s">
        <v>109</v>
      </c>
      <c r="D178" s="14">
        <v>21</v>
      </c>
      <c r="E178" s="14">
        <v>216</v>
      </c>
      <c r="F178" s="14">
        <v>266</v>
      </c>
      <c r="G178" s="14">
        <v>503</v>
      </c>
      <c r="H178" s="14">
        <v>4433</v>
      </c>
      <c r="I178" s="14">
        <v>4661</v>
      </c>
      <c r="J178" s="14">
        <v>270</v>
      </c>
      <c r="K178" s="14">
        <v>0</v>
      </c>
      <c r="L178" s="14">
        <v>0</v>
      </c>
      <c r="M178" s="14">
        <v>49</v>
      </c>
      <c r="N178" s="14">
        <v>225</v>
      </c>
      <c r="O178" s="14">
        <v>7</v>
      </c>
      <c r="P178" s="14">
        <v>0</v>
      </c>
      <c r="Q178" s="14">
        <v>0</v>
      </c>
      <c r="R178" s="14">
        <v>0</v>
      </c>
    </row>
    <row r="179" spans="1:18" x14ac:dyDescent="0.2">
      <c r="A179" s="12">
        <v>36712</v>
      </c>
      <c r="B179" s="12">
        <v>36712</v>
      </c>
      <c r="C179" s="13" t="s">
        <v>109</v>
      </c>
      <c r="D179" s="14">
        <v>-17</v>
      </c>
      <c r="E179" s="14">
        <v>-63</v>
      </c>
      <c r="F179" s="14">
        <v>26</v>
      </c>
      <c r="G179" s="14">
        <v>-54</v>
      </c>
      <c r="H179" s="14">
        <v>4654</v>
      </c>
      <c r="I179" s="14">
        <v>4520</v>
      </c>
      <c r="J179" s="14">
        <v>265</v>
      </c>
      <c r="K179" s="14">
        <v>0</v>
      </c>
      <c r="L179" s="14">
        <v>0</v>
      </c>
      <c r="M179" s="14">
        <v>50</v>
      </c>
      <c r="N179" s="14">
        <v>213</v>
      </c>
      <c r="O179" s="14">
        <v>7</v>
      </c>
      <c r="P179" s="14">
        <v>0</v>
      </c>
      <c r="Q179" s="14">
        <v>0</v>
      </c>
      <c r="R179" s="14">
        <v>0</v>
      </c>
    </row>
    <row r="180" spans="1:18" x14ac:dyDescent="0.2">
      <c r="A180" s="12">
        <v>36713</v>
      </c>
      <c r="B180" s="12">
        <v>36713</v>
      </c>
      <c r="C180" s="13" t="s">
        <v>109</v>
      </c>
      <c r="D180" s="14">
        <v>98</v>
      </c>
      <c r="E180" s="14">
        <v>34</v>
      </c>
      <c r="F180" s="14">
        <v>-46</v>
      </c>
      <c r="G180" s="14">
        <v>86</v>
      </c>
      <c r="H180" s="14">
        <v>4522</v>
      </c>
      <c r="I180" s="14">
        <v>4531</v>
      </c>
      <c r="J180" s="14">
        <v>312</v>
      </c>
      <c r="K180" s="14">
        <v>0</v>
      </c>
      <c r="L180" s="14">
        <v>0</v>
      </c>
      <c r="M180" s="14">
        <v>49</v>
      </c>
      <c r="N180" s="14">
        <v>199</v>
      </c>
      <c r="O180" s="14">
        <v>6</v>
      </c>
      <c r="P180" s="14">
        <v>0</v>
      </c>
      <c r="Q180" s="14">
        <v>0</v>
      </c>
      <c r="R180" s="14">
        <v>0</v>
      </c>
    </row>
    <row r="181" spans="1:18" x14ac:dyDescent="0.2">
      <c r="A181" s="12">
        <v>36714</v>
      </c>
      <c r="B181" s="12">
        <v>36714</v>
      </c>
      <c r="C181" s="13" t="s">
        <v>109</v>
      </c>
      <c r="D181" s="14">
        <v>-53</v>
      </c>
      <c r="E181" s="14">
        <v>-9</v>
      </c>
      <c r="F181" s="14">
        <v>-35</v>
      </c>
      <c r="G181" s="14">
        <v>-97</v>
      </c>
      <c r="H181" s="14">
        <v>4541</v>
      </c>
      <c r="I181" s="14">
        <v>4433</v>
      </c>
      <c r="J181" s="14">
        <v>281</v>
      </c>
      <c r="K181" s="14">
        <v>0</v>
      </c>
      <c r="L181" s="14">
        <v>0</v>
      </c>
      <c r="M181" s="14">
        <v>48</v>
      </c>
      <c r="N181" s="14">
        <v>159</v>
      </c>
      <c r="O181" s="14">
        <v>6</v>
      </c>
      <c r="P181" s="14">
        <v>0</v>
      </c>
      <c r="Q181" s="14">
        <v>0</v>
      </c>
      <c r="R181" s="14">
        <v>0</v>
      </c>
    </row>
    <row r="182" spans="1:18" x14ac:dyDescent="0.2">
      <c r="A182" s="12">
        <v>36715</v>
      </c>
      <c r="B182" s="12">
        <v>36715</v>
      </c>
      <c r="C182" s="13" t="s">
        <v>109</v>
      </c>
      <c r="D182" s="14">
        <v>-106</v>
      </c>
      <c r="E182" s="14">
        <v>22</v>
      </c>
      <c r="F182" s="14">
        <v>-82</v>
      </c>
      <c r="G182" s="14">
        <v>-166</v>
      </c>
      <c r="H182" s="14">
        <v>4443</v>
      </c>
      <c r="I182" s="14">
        <v>4270</v>
      </c>
      <c r="J182" s="14">
        <v>242</v>
      </c>
      <c r="K182" s="14">
        <v>0</v>
      </c>
      <c r="L182" s="14">
        <v>0</v>
      </c>
      <c r="M182" s="14">
        <v>45</v>
      </c>
      <c r="N182" s="14">
        <v>211</v>
      </c>
      <c r="O182" s="14">
        <v>7</v>
      </c>
      <c r="P182" s="14">
        <v>0</v>
      </c>
      <c r="Q182" s="14">
        <v>0</v>
      </c>
      <c r="R182" s="14">
        <v>0</v>
      </c>
    </row>
    <row r="183" spans="1:18" x14ac:dyDescent="0.2">
      <c r="A183" s="12">
        <v>36716</v>
      </c>
      <c r="B183" s="12">
        <v>36716</v>
      </c>
      <c r="C183" s="13" t="s">
        <v>109</v>
      </c>
      <c r="D183" s="14">
        <v>-10</v>
      </c>
      <c r="E183" s="14">
        <v>138</v>
      </c>
      <c r="F183" s="14">
        <v>-90</v>
      </c>
      <c r="G183" s="14">
        <v>38</v>
      </c>
      <c r="H183" s="14">
        <v>4273</v>
      </c>
      <c r="I183" s="14">
        <v>4262</v>
      </c>
      <c r="J183" s="14">
        <v>227</v>
      </c>
      <c r="K183" s="14">
        <v>0</v>
      </c>
      <c r="L183" s="14">
        <v>0</v>
      </c>
      <c r="M183" s="14">
        <v>44</v>
      </c>
      <c r="N183" s="14">
        <v>155</v>
      </c>
      <c r="O183" s="14">
        <v>6</v>
      </c>
      <c r="P183" s="14">
        <v>0</v>
      </c>
      <c r="Q183" s="14">
        <v>0</v>
      </c>
      <c r="R183" s="14">
        <v>0</v>
      </c>
    </row>
    <row r="184" spans="1:18" x14ac:dyDescent="0.2">
      <c r="A184" s="12">
        <v>36717</v>
      </c>
      <c r="B184" s="12">
        <v>36717</v>
      </c>
      <c r="C184" s="13" t="s">
        <v>109</v>
      </c>
      <c r="D184" s="14">
        <v>-82</v>
      </c>
      <c r="E184" s="14">
        <v>39</v>
      </c>
      <c r="F184" s="14">
        <v>-250</v>
      </c>
      <c r="G184" s="14">
        <v>-293</v>
      </c>
      <c r="H184" s="14">
        <v>4264</v>
      </c>
      <c r="I184" s="14">
        <v>3952</v>
      </c>
      <c r="J184" s="14">
        <v>281</v>
      </c>
      <c r="K184" s="14">
        <v>0</v>
      </c>
      <c r="L184" s="14">
        <v>0</v>
      </c>
      <c r="M184" s="14">
        <v>52</v>
      </c>
      <c r="N184" s="14">
        <v>40</v>
      </c>
      <c r="O184" s="14">
        <v>6</v>
      </c>
      <c r="P184" s="14">
        <v>0</v>
      </c>
      <c r="Q184" s="14">
        <v>0</v>
      </c>
      <c r="R184" s="14">
        <v>0</v>
      </c>
    </row>
    <row r="185" spans="1:18" x14ac:dyDescent="0.2">
      <c r="A185" s="12">
        <v>36718</v>
      </c>
      <c r="B185" s="12">
        <v>36718</v>
      </c>
      <c r="C185" s="13" t="s">
        <v>109</v>
      </c>
      <c r="D185" s="14">
        <v>-4</v>
      </c>
      <c r="E185" s="14">
        <v>157</v>
      </c>
      <c r="F185" s="14">
        <v>68</v>
      </c>
      <c r="G185" s="14">
        <v>221</v>
      </c>
      <c r="H185" s="14">
        <v>3946</v>
      </c>
      <c r="I185" s="14">
        <v>4066</v>
      </c>
      <c r="J185" s="14">
        <v>369</v>
      </c>
      <c r="K185" s="14">
        <v>0</v>
      </c>
      <c r="L185" s="14">
        <v>0</v>
      </c>
      <c r="M185" s="14">
        <v>0</v>
      </c>
      <c r="N185" s="14">
        <v>6</v>
      </c>
      <c r="O185" s="14">
        <v>5</v>
      </c>
      <c r="P185" s="14">
        <v>0</v>
      </c>
      <c r="Q185" s="14">
        <v>44</v>
      </c>
      <c r="R185" s="14">
        <v>0</v>
      </c>
    </row>
    <row r="186" spans="1:18" x14ac:dyDescent="0.2">
      <c r="A186" s="12">
        <v>36719</v>
      </c>
      <c r="B186" s="12">
        <v>36719</v>
      </c>
      <c r="C186" s="13" t="s">
        <v>109</v>
      </c>
      <c r="D186" s="14">
        <v>6</v>
      </c>
      <c r="E186" s="14">
        <v>161</v>
      </c>
      <c r="F186" s="14">
        <v>44</v>
      </c>
      <c r="G186" s="14">
        <v>211</v>
      </c>
      <c r="H186" s="14">
        <v>4083</v>
      </c>
      <c r="I186" s="14">
        <v>4208</v>
      </c>
      <c r="J186" s="14">
        <v>391</v>
      </c>
      <c r="K186" s="14">
        <v>0</v>
      </c>
      <c r="L186" s="14">
        <v>0</v>
      </c>
      <c r="M186" s="14">
        <v>0</v>
      </c>
      <c r="N186" s="14">
        <v>0</v>
      </c>
      <c r="O186" s="14">
        <v>5</v>
      </c>
      <c r="P186" s="14">
        <v>0</v>
      </c>
      <c r="Q186" s="14">
        <v>88</v>
      </c>
      <c r="R186" s="14">
        <v>0</v>
      </c>
    </row>
    <row r="187" spans="1:18" x14ac:dyDescent="0.2">
      <c r="A187" s="12">
        <v>36594</v>
      </c>
      <c r="B187" s="12">
        <v>36594</v>
      </c>
      <c r="C187" s="13" t="s">
        <v>109</v>
      </c>
      <c r="D187" s="14">
        <v>66</v>
      </c>
      <c r="E187" s="14">
        <v>-41</v>
      </c>
      <c r="F187" s="14">
        <v>-146</v>
      </c>
      <c r="G187" s="14">
        <v>-121</v>
      </c>
      <c r="H187" s="14">
        <v>4123</v>
      </c>
      <c r="I187" s="14">
        <v>4026</v>
      </c>
      <c r="J187" s="14">
        <v>99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153</v>
      </c>
      <c r="R187" s="14">
        <v>28</v>
      </c>
    </row>
    <row r="188" spans="1:18" x14ac:dyDescent="0.2">
      <c r="A188" s="12">
        <v>36594</v>
      </c>
      <c r="B188" s="12">
        <v>36595</v>
      </c>
      <c r="C188" s="13" t="s">
        <v>109</v>
      </c>
      <c r="D188" s="14">
        <v>0</v>
      </c>
      <c r="E188" s="14">
        <v>2</v>
      </c>
      <c r="F188" s="14">
        <v>45</v>
      </c>
      <c r="G188" s="14">
        <v>47</v>
      </c>
      <c r="H188" s="14">
        <v>4026</v>
      </c>
      <c r="I188" s="14">
        <v>4025</v>
      </c>
      <c r="J188" s="14">
        <v>99</v>
      </c>
      <c r="K188" s="14">
        <v>0</v>
      </c>
      <c r="L188" s="14">
        <v>0</v>
      </c>
      <c r="M188" s="14">
        <v>0</v>
      </c>
      <c r="N188" s="14">
        <v>118</v>
      </c>
      <c r="O188" s="14">
        <v>0</v>
      </c>
      <c r="P188" s="14">
        <v>0</v>
      </c>
      <c r="Q188" s="14">
        <v>138</v>
      </c>
      <c r="R188" s="14">
        <v>4</v>
      </c>
    </row>
    <row r="189" spans="1:18" x14ac:dyDescent="0.2">
      <c r="A189" s="12">
        <v>36594</v>
      </c>
      <c r="B189" s="12">
        <v>36596</v>
      </c>
      <c r="C189" s="13" t="s">
        <v>109</v>
      </c>
      <c r="D189" s="14">
        <v>0</v>
      </c>
      <c r="E189" s="14">
        <v>86</v>
      </c>
      <c r="F189" s="14">
        <v>91</v>
      </c>
      <c r="G189" s="14">
        <v>177</v>
      </c>
      <c r="H189" s="14">
        <v>4025</v>
      </c>
      <c r="I189" s="14">
        <v>4141</v>
      </c>
      <c r="J189" s="14">
        <v>99</v>
      </c>
      <c r="K189" s="14">
        <v>0</v>
      </c>
      <c r="L189" s="14">
        <v>0</v>
      </c>
      <c r="M189" s="14">
        <v>0</v>
      </c>
      <c r="N189" s="14">
        <v>128</v>
      </c>
      <c r="O189" s="14">
        <v>0</v>
      </c>
      <c r="P189" s="14">
        <v>0</v>
      </c>
      <c r="Q189" s="14">
        <v>171</v>
      </c>
      <c r="R189" s="14">
        <v>0</v>
      </c>
    </row>
    <row r="190" spans="1:18" x14ac:dyDescent="0.2">
      <c r="A190" s="12">
        <v>36595</v>
      </c>
      <c r="B190" s="12">
        <v>36595</v>
      </c>
      <c r="C190" s="13" t="s">
        <v>109</v>
      </c>
      <c r="D190" s="14">
        <v>75</v>
      </c>
      <c r="E190" s="14">
        <v>14</v>
      </c>
      <c r="F190" s="14">
        <v>68</v>
      </c>
      <c r="G190" s="14">
        <v>157</v>
      </c>
      <c r="H190" s="14">
        <v>4017</v>
      </c>
      <c r="I190" s="14">
        <v>4167</v>
      </c>
      <c r="J190" s="14">
        <v>99</v>
      </c>
      <c r="K190" s="14">
        <v>0</v>
      </c>
      <c r="L190" s="14">
        <v>0</v>
      </c>
      <c r="M190" s="14">
        <v>0</v>
      </c>
      <c r="N190" s="14">
        <v>143</v>
      </c>
      <c r="O190" s="14">
        <v>0</v>
      </c>
      <c r="P190" s="14">
        <v>0</v>
      </c>
      <c r="Q190" s="14">
        <v>107</v>
      </c>
      <c r="R190" s="14">
        <v>2</v>
      </c>
    </row>
    <row r="191" spans="1:18" x14ac:dyDescent="0.2">
      <c r="A191" s="12">
        <v>36595</v>
      </c>
      <c r="B191" s="12">
        <v>36596</v>
      </c>
      <c r="C191" s="13" t="s">
        <v>109</v>
      </c>
      <c r="D191" s="14">
        <v>0</v>
      </c>
      <c r="E191" s="14">
        <v>159</v>
      </c>
      <c r="F191" s="14">
        <v>139</v>
      </c>
      <c r="G191" s="14">
        <v>298</v>
      </c>
      <c r="H191" s="14">
        <v>4167</v>
      </c>
      <c r="I191" s="14">
        <v>4426</v>
      </c>
      <c r="J191" s="14">
        <v>126</v>
      </c>
      <c r="K191" s="14">
        <v>0</v>
      </c>
      <c r="L191" s="14">
        <v>0</v>
      </c>
      <c r="M191" s="14">
        <v>0</v>
      </c>
      <c r="N191" s="14">
        <v>123</v>
      </c>
      <c r="O191" s="14">
        <v>0</v>
      </c>
      <c r="P191" s="14">
        <v>0</v>
      </c>
      <c r="Q191" s="14">
        <v>38</v>
      </c>
      <c r="R191" s="14">
        <v>0</v>
      </c>
    </row>
    <row r="192" spans="1:18" x14ac:dyDescent="0.2">
      <c r="A192" s="12">
        <v>36595</v>
      </c>
      <c r="B192" s="12">
        <v>36597</v>
      </c>
      <c r="C192" s="13" t="s">
        <v>109</v>
      </c>
      <c r="D192" s="14">
        <v>0</v>
      </c>
      <c r="E192" s="14">
        <v>163</v>
      </c>
      <c r="F192" s="14">
        <v>134</v>
      </c>
      <c r="G192" s="14">
        <v>297</v>
      </c>
      <c r="H192" s="14">
        <v>4426</v>
      </c>
      <c r="I192" s="14">
        <v>4684</v>
      </c>
      <c r="J192" s="14">
        <v>126</v>
      </c>
      <c r="K192" s="14">
        <v>0</v>
      </c>
      <c r="L192" s="14">
        <v>0</v>
      </c>
      <c r="M192" s="14">
        <v>0</v>
      </c>
      <c r="N192" s="14">
        <v>123</v>
      </c>
      <c r="O192" s="14">
        <v>0</v>
      </c>
      <c r="P192" s="14">
        <v>0</v>
      </c>
      <c r="Q192" s="14">
        <v>75</v>
      </c>
      <c r="R192" s="14">
        <v>0</v>
      </c>
    </row>
    <row r="193" spans="1:18" x14ac:dyDescent="0.2">
      <c r="A193" s="12">
        <v>36596</v>
      </c>
      <c r="B193" s="12">
        <v>36596</v>
      </c>
      <c r="C193" s="13" t="s">
        <v>109</v>
      </c>
      <c r="D193" s="14">
        <v>96</v>
      </c>
      <c r="E193" s="14">
        <v>174</v>
      </c>
      <c r="F193" s="14">
        <v>169</v>
      </c>
      <c r="G193" s="14">
        <v>439</v>
      </c>
      <c r="H193" s="14">
        <v>4184</v>
      </c>
      <c r="I193" s="14">
        <v>4522</v>
      </c>
      <c r="J193" s="14">
        <v>126</v>
      </c>
      <c r="K193" s="14">
        <v>0</v>
      </c>
      <c r="L193" s="14">
        <v>0</v>
      </c>
      <c r="M193" s="14">
        <v>0</v>
      </c>
      <c r="N193" s="14">
        <v>151</v>
      </c>
      <c r="O193" s="14">
        <v>0</v>
      </c>
      <c r="P193" s="14">
        <v>0</v>
      </c>
      <c r="Q193" s="14">
        <v>0</v>
      </c>
      <c r="R193" s="14">
        <v>0</v>
      </c>
    </row>
    <row r="194" spans="1:18" x14ac:dyDescent="0.2">
      <c r="A194" s="12">
        <v>36596</v>
      </c>
      <c r="B194" s="12">
        <v>36597</v>
      </c>
      <c r="C194" s="13" t="s">
        <v>109</v>
      </c>
      <c r="D194" s="14">
        <v>0</v>
      </c>
      <c r="E194" s="14">
        <v>36</v>
      </c>
      <c r="F194" s="14">
        <v>-4</v>
      </c>
      <c r="G194" s="14">
        <v>32</v>
      </c>
      <c r="H194" s="14">
        <v>4522</v>
      </c>
      <c r="I194" s="14">
        <v>4555</v>
      </c>
      <c r="J194" s="14">
        <v>117</v>
      </c>
      <c r="K194" s="14">
        <v>0</v>
      </c>
      <c r="L194" s="14">
        <v>0</v>
      </c>
      <c r="M194" s="14">
        <v>0</v>
      </c>
      <c r="N194" s="14">
        <v>122</v>
      </c>
      <c r="O194" s="14">
        <v>0</v>
      </c>
      <c r="P194" s="14">
        <v>0</v>
      </c>
      <c r="Q194" s="14">
        <v>48</v>
      </c>
      <c r="R194" s="14">
        <v>0</v>
      </c>
    </row>
    <row r="195" spans="1:18" x14ac:dyDescent="0.2">
      <c r="A195" s="12">
        <v>36596</v>
      </c>
      <c r="B195" s="12">
        <v>36598</v>
      </c>
      <c r="C195" s="13" t="s">
        <v>109</v>
      </c>
      <c r="D195" s="14">
        <v>0</v>
      </c>
      <c r="E195" s="14">
        <v>43</v>
      </c>
      <c r="F195" s="14">
        <v>-39</v>
      </c>
      <c r="G195" s="14">
        <v>4</v>
      </c>
      <c r="H195" s="14">
        <v>4555</v>
      </c>
      <c r="I195" s="14">
        <v>4528</v>
      </c>
      <c r="J195" s="14">
        <v>126</v>
      </c>
      <c r="K195" s="14">
        <v>0</v>
      </c>
      <c r="L195" s="14">
        <v>0</v>
      </c>
      <c r="M195" s="14">
        <v>0</v>
      </c>
      <c r="N195" s="14">
        <v>232</v>
      </c>
      <c r="O195" s="14">
        <v>0</v>
      </c>
      <c r="P195" s="14">
        <v>0</v>
      </c>
      <c r="Q195" s="14">
        <v>0</v>
      </c>
      <c r="R195" s="14">
        <v>0</v>
      </c>
    </row>
    <row r="196" spans="1:18" x14ac:dyDescent="0.2">
      <c r="A196" s="12">
        <v>36597</v>
      </c>
      <c r="B196" s="12">
        <v>36597</v>
      </c>
      <c r="C196" s="13" t="s">
        <v>109</v>
      </c>
      <c r="D196" s="14">
        <v>45</v>
      </c>
      <c r="E196" s="14">
        <v>21</v>
      </c>
      <c r="F196" s="14">
        <v>1</v>
      </c>
      <c r="G196" s="14">
        <v>67</v>
      </c>
      <c r="H196" s="14">
        <v>4507</v>
      </c>
      <c r="I196" s="14">
        <v>4550</v>
      </c>
      <c r="J196" s="14">
        <v>117</v>
      </c>
      <c r="K196" s="14">
        <v>0</v>
      </c>
      <c r="L196" s="14">
        <v>0</v>
      </c>
      <c r="M196" s="14">
        <v>0</v>
      </c>
      <c r="N196" s="14">
        <v>138</v>
      </c>
      <c r="O196" s="14">
        <v>0</v>
      </c>
      <c r="P196" s="14">
        <v>0</v>
      </c>
      <c r="Q196" s="14">
        <v>0</v>
      </c>
      <c r="R196" s="14">
        <v>0</v>
      </c>
    </row>
    <row r="197" spans="1:18" x14ac:dyDescent="0.2">
      <c r="A197" s="12">
        <v>36597</v>
      </c>
      <c r="B197" s="12">
        <v>36598</v>
      </c>
      <c r="C197" s="13" t="s">
        <v>109</v>
      </c>
      <c r="D197" s="14">
        <v>9</v>
      </c>
      <c r="E197" s="14">
        <v>43</v>
      </c>
      <c r="F197" s="14">
        <v>-36</v>
      </c>
      <c r="G197" s="14">
        <v>16</v>
      </c>
      <c r="H197" s="14">
        <v>4550</v>
      </c>
      <c r="I197" s="14">
        <v>4529</v>
      </c>
      <c r="J197" s="14">
        <v>126</v>
      </c>
      <c r="K197" s="14">
        <v>0</v>
      </c>
      <c r="L197" s="14">
        <v>0</v>
      </c>
      <c r="M197" s="14">
        <v>0</v>
      </c>
      <c r="N197" s="14">
        <v>217</v>
      </c>
      <c r="O197" s="14">
        <v>0</v>
      </c>
      <c r="P197" s="14">
        <v>0</v>
      </c>
      <c r="Q197" s="14">
        <v>0</v>
      </c>
      <c r="R197" s="14">
        <v>0</v>
      </c>
    </row>
    <row r="198" spans="1:18" x14ac:dyDescent="0.2">
      <c r="A198" s="12">
        <v>36597</v>
      </c>
      <c r="B198" s="12">
        <v>36599</v>
      </c>
      <c r="C198" s="13" t="s">
        <v>109</v>
      </c>
      <c r="D198" s="14">
        <v>0</v>
      </c>
      <c r="E198" s="14">
        <v>-20</v>
      </c>
      <c r="F198" s="14">
        <v>0</v>
      </c>
      <c r="G198" s="14">
        <v>-20</v>
      </c>
      <c r="H198" s="14">
        <v>4529</v>
      </c>
      <c r="I198" s="14">
        <v>4473</v>
      </c>
      <c r="J198" s="14">
        <v>126</v>
      </c>
      <c r="K198" s="14">
        <v>0</v>
      </c>
      <c r="L198" s="14">
        <v>0</v>
      </c>
      <c r="M198" s="14">
        <v>0</v>
      </c>
      <c r="N198" s="14">
        <v>77</v>
      </c>
      <c r="O198" s="14">
        <v>0</v>
      </c>
      <c r="P198" s="14">
        <v>0</v>
      </c>
      <c r="Q198" s="14">
        <v>0</v>
      </c>
      <c r="R198" s="14">
        <v>0</v>
      </c>
    </row>
    <row r="199" spans="1:18" x14ac:dyDescent="0.2">
      <c r="A199" s="12">
        <v>36598</v>
      </c>
      <c r="B199" s="12">
        <v>36598</v>
      </c>
      <c r="C199" s="13" t="s">
        <v>109</v>
      </c>
      <c r="D199" s="14">
        <v>95</v>
      </c>
      <c r="E199" s="14">
        <v>39</v>
      </c>
      <c r="F199" s="14">
        <v>28</v>
      </c>
      <c r="G199" s="14">
        <v>162</v>
      </c>
      <c r="H199" s="14">
        <v>4531</v>
      </c>
      <c r="I199" s="14">
        <v>4640</v>
      </c>
      <c r="J199" s="14">
        <v>126</v>
      </c>
      <c r="K199" s="14">
        <v>0</v>
      </c>
      <c r="L199" s="14">
        <v>0</v>
      </c>
      <c r="M199" s="14">
        <v>0</v>
      </c>
      <c r="N199" s="14">
        <v>237</v>
      </c>
      <c r="O199" s="14">
        <v>0</v>
      </c>
      <c r="P199" s="14">
        <v>0</v>
      </c>
      <c r="Q199" s="14">
        <v>0</v>
      </c>
      <c r="R199" s="14">
        <v>0</v>
      </c>
    </row>
    <row r="200" spans="1:18" x14ac:dyDescent="0.2">
      <c r="A200" s="12">
        <v>36598</v>
      </c>
      <c r="B200" s="12">
        <v>36599</v>
      </c>
      <c r="C200" s="13" t="s">
        <v>109</v>
      </c>
      <c r="D200" s="14">
        <v>0</v>
      </c>
      <c r="E200" s="14">
        <v>48</v>
      </c>
      <c r="F200" s="14">
        <v>-20</v>
      </c>
      <c r="G200" s="14">
        <v>28</v>
      </c>
      <c r="H200" s="14">
        <v>4640</v>
      </c>
      <c r="I200" s="14">
        <v>4620</v>
      </c>
      <c r="J200" s="14">
        <v>128</v>
      </c>
      <c r="K200" s="14">
        <v>0</v>
      </c>
      <c r="L200" s="14">
        <v>0</v>
      </c>
      <c r="M200" s="14">
        <v>102</v>
      </c>
      <c r="N200" s="14">
        <v>78</v>
      </c>
      <c r="O200" s="14">
        <v>0</v>
      </c>
      <c r="P200" s="14">
        <v>0</v>
      </c>
      <c r="Q200" s="14">
        <v>0</v>
      </c>
      <c r="R200" s="14">
        <v>0</v>
      </c>
    </row>
    <row r="201" spans="1:18" x14ac:dyDescent="0.2">
      <c r="A201" s="12">
        <v>36598</v>
      </c>
      <c r="B201" s="12">
        <v>36600</v>
      </c>
      <c r="C201" s="13" t="s">
        <v>109</v>
      </c>
      <c r="D201" s="14">
        <v>7</v>
      </c>
      <c r="E201" s="14">
        <v>48</v>
      </c>
      <c r="F201" s="14">
        <v>-20</v>
      </c>
      <c r="G201" s="14">
        <v>35</v>
      </c>
      <c r="H201" s="14">
        <v>4620</v>
      </c>
      <c r="I201" s="14">
        <v>4607</v>
      </c>
      <c r="J201" s="14">
        <v>128</v>
      </c>
      <c r="K201" s="14">
        <v>0</v>
      </c>
      <c r="L201" s="14">
        <v>0</v>
      </c>
      <c r="M201" s="14">
        <v>0</v>
      </c>
      <c r="N201" s="14">
        <v>203</v>
      </c>
      <c r="O201" s="14">
        <v>0</v>
      </c>
      <c r="P201" s="14">
        <v>0</v>
      </c>
      <c r="Q201" s="14">
        <v>0</v>
      </c>
      <c r="R201" s="14">
        <v>0</v>
      </c>
    </row>
    <row r="202" spans="1:18" x14ac:dyDescent="0.2">
      <c r="A202" s="12">
        <v>36599</v>
      </c>
      <c r="B202" s="12">
        <v>36599</v>
      </c>
      <c r="C202" s="13" t="s">
        <v>109</v>
      </c>
      <c r="D202" s="14">
        <v>175</v>
      </c>
      <c r="E202" s="14">
        <v>79</v>
      </c>
      <c r="F202" s="14">
        <v>-45</v>
      </c>
      <c r="G202" s="14">
        <v>209</v>
      </c>
      <c r="H202" s="14">
        <v>4627</v>
      </c>
      <c r="I202" s="14">
        <v>4600</v>
      </c>
      <c r="J202" s="14">
        <v>128</v>
      </c>
      <c r="K202" s="14">
        <v>0</v>
      </c>
      <c r="L202" s="14">
        <v>0</v>
      </c>
      <c r="M202" s="14">
        <v>92</v>
      </c>
      <c r="N202" s="14">
        <v>247</v>
      </c>
      <c r="O202" s="14">
        <v>0</v>
      </c>
      <c r="P202" s="14">
        <v>0</v>
      </c>
      <c r="Q202" s="14">
        <v>0</v>
      </c>
      <c r="R202" s="14">
        <v>0</v>
      </c>
    </row>
    <row r="203" spans="1:18" x14ac:dyDescent="0.2">
      <c r="A203" s="12">
        <v>36599</v>
      </c>
      <c r="B203" s="12">
        <v>36600</v>
      </c>
      <c r="C203" s="13" t="s">
        <v>109</v>
      </c>
      <c r="D203" s="14">
        <v>42</v>
      </c>
      <c r="E203" s="14">
        <v>-37</v>
      </c>
      <c r="F203" s="14">
        <v>-74</v>
      </c>
      <c r="G203" s="14">
        <v>-69</v>
      </c>
      <c r="H203" s="14">
        <v>4600</v>
      </c>
      <c r="I203" s="14">
        <v>4496</v>
      </c>
      <c r="J203" s="14">
        <v>119</v>
      </c>
      <c r="K203" s="14">
        <v>0</v>
      </c>
      <c r="L203" s="14">
        <v>0</v>
      </c>
      <c r="M203" s="14">
        <v>116</v>
      </c>
      <c r="N203" s="14">
        <v>116</v>
      </c>
      <c r="O203" s="14">
        <v>0</v>
      </c>
      <c r="P203" s="14">
        <v>0</v>
      </c>
      <c r="Q203" s="14">
        <v>0</v>
      </c>
      <c r="R203" s="14">
        <v>0</v>
      </c>
    </row>
    <row r="204" spans="1:18" x14ac:dyDescent="0.2">
      <c r="A204" s="12">
        <v>36599</v>
      </c>
      <c r="B204" s="12">
        <v>36601</v>
      </c>
      <c r="C204" s="13" t="s">
        <v>109</v>
      </c>
      <c r="D204" s="14">
        <v>13</v>
      </c>
      <c r="E204" s="14">
        <v>67</v>
      </c>
      <c r="F204" s="14">
        <v>-30</v>
      </c>
      <c r="G204" s="14">
        <v>50</v>
      </c>
      <c r="H204" s="14">
        <v>4496</v>
      </c>
      <c r="I204" s="14">
        <v>4497</v>
      </c>
      <c r="J204" s="14">
        <v>119</v>
      </c>
      <c r="K204" s="14">
        <v>0</v>
      </c>
      <c r="L204" s="14">
        <v>0</v>
      </c>
      <c r="M204" s="14">
        <v>0</v>
      </c>
      <c r="N204" s="14">
        <v>215</v>
      </c>
      <c r="O204" s="14">
        <v>0</v>
      </c>
      <c r="P204" s="14">
        <v>0</v>
      </c>
      <c r="Q204" s="14">
        <v>0</v>
      </c>
      <c r="R204" s="14">
        <v>0</v>
      </c>
    </row>
    <row r="205" spans="1:18" x14ac:dyDescent="0.2">
      <c r="A205" s="12">
        <v>36600</v>
      </c>
      <c r="B205" s="12">
        <v>36600</v>
      </c>
      <c r="C205" s="13" t="s">
        <v>109</v>
      </c>
      <c r="D205" s="14">
        <v>110</v>
      </c>
      <c r="E205" s="14">
        <v>-37</v>
      </c>
      <c r="F205" s="14">
        <v>-86</v>
      </c>
      <c r="G205" s="14">
        <v>-13</v>
      </c>
      <c r="H205" s="14">
        <v>4595</v>
      </c>
      <c r="I205" s="14">
        <v>4485</v>
      </c>
      <c r="J205" s="14">
        <v>109</v>
      </c>
      <c r="K205" s="14">
        <v>0</v>
      </c>
      <c r="L205" s="14">
        <v>0</v>
      </c>
      <c r="M205" s="14">
        <v>119</v>
      </c>
      <c r="N205" s="14">
        <v>134</v>
      </c>
      <c r="O205" s="14">
        <v>0</v>
      </c>
      <c r="P205" s="14">
        <v>0</v>
      </c>
      <c r="Q205" s="14">
        <v>0</v>
      </c>
      <c r="R205" s="14">
        <v>0</v>
      </c>
    </row>
    <row r="206" spans="1:18" x14ac:dyDescent="0.2">
      <c r="A206" s="12">
        <v>36600</v>
      </c>
      <c r="B206" s="12">
        <v>36601</v>
      </c>
      <c r="C206" s="13" t="s">
        <v>109</v>
      </c>
      <c r="D206" s="14">
        <v>27</v>
      </c>
      <c r="E206" s="14">
        <v>-61</v>
      </c>
      <c r="F206" s="14">
        <v>-37</v>
      </c>
      <c r="G206" s="14">
        <v>-71</v>
      </c>
      <c r="H206" s="14">
        <v>4485</v>
      </c>
      <c r="I206" s="14">
        <v>4396</v>
      </c>
      <c r="J206" s="14">
        <v>119</v>
      </c>
      <c r="K206" s="14">
        <v>0</v>
      </c>
      <c r="L206" s="14">
        <v>0</v>
      </c>
      <c r="M206" s="14">
        <v>120</v>
      </c>
      <c r="N206" s="14">
        <v>144</v>
      </c>
      <c r="O206" s="14">
        <v>0</v>
      </c>
      <c r="P206" s="14">
        <v>0</v>
      </c>
      <c r="Q206" s="14">
        <v>0</v>
      </c>
      <c r="R206" s="14">
        <v>0</v>
      </c>
    </row>
    <row r="207" spans="1:18" x14ac:dyDescent="0.2">
      <c r="A207" s="12">
        <v>36600</v>
      </c>
      <c r="B207" s="12">
        <v>36602</v>
      </c>
      <c r="C207" s="13" t="s">
        <v>109</v>
      </c>
      <c r="D207" s="14">
        <v>87</v>
      </c>
      <c r="E207" s="14">
        <v>75</v>
      </c>
      <c r="F207" s="14">
        <v>-27</v>
      </c>
      <c r="G207" s="14">
        <v>135</v>
      </c>
      <c r="H207" s="14">
        <v>4396</v>
      </c>
      <c r="I207" s="14">
        <v>4499</v>
      </c>
      <c r="J207" s="14">
        <v>99</v>
      </c>
      <c r="K207" s="14">
        <v>0</v>
      </c>
      <c r="L207" s="14">
        <v>0</v>
      </c>
      <c r="M207" s="14">
        <v>120</v>
      </c>
      <c r="N207" s="14">
        <v>112</v>
      </c>
      <c r="O207" s="14">
        <v>0</v>
      </c>
      <c r="P207" s="14">
        <v>0</v>
      </c>
      <c r="Q207" s="14">
        <v>0</v>
      </c>
      <c r="R207" s="14">
        <v>0</v>
      </c>
    </row>
    <row r="208" spans="1:18" x14ac:dyDescent="0.2">
      <c r="A208" s="12">
        <v>36601</v>
      </c>
      <c r="B208" s="12">
        <v>36601</v>
      </c>
      <c r="C208" s="13" t="s">
        <v>109</v>
      </c>
      <c r="D208" s="14">
        <v>-30</v>
      </c>
      <c r="E208" s="14">
        <v>-43</v>
      </c>
      <c r="F208" s="14">
        <v>-31</v>
      </c>
      <c r="G208" s="14">
        <v>-104</v>
      </c>
      <c r="H208" s="14">
        <v>4486</v>
      </c>
      <c r="I208" s="14">
        <v>4350</v>
      </c>
      <c r="J208" s="14">
        <v>119</v>
      </c>
      <c r="K208" s="14">
        <v>0</v>
      </c>
      <c r="L208" s="14">
        <v>0</v>
      </c>
      <c r="M208" s="14">
        <v>108</v>
      </c>
      <c r="N208" s="14">
        <v>157</v>
      </c>
      <c r="O208" s="14">
        <v>0</v>
      </c>
      <c r="P208" s="14">
        <v>0</v>
      </c>
      <c r="Q208" s="14">
        <v>0</v>
      </c>
      <c r="R208" s="14">
        <v>0</v>
      </c>
    </row>
    <row r="209" spans="1:18" x14ac:dyDescent="0.2">
      <c r="A209" s="12">
        <v>36601</v>
      </c>
      <c r="B209" s="12">
        <v>36602</v>
      </c>
      <c r="C209" s="13" t="s">
        <v>109</v>
      </c>
      <c r="D209" s="14">
        <v>-22</v>
      </c>
      <c r="E209" s="14">
        <v>-18</v>
      </c>
      <c r="F209" s="14">
        <v>-7</v>
      </c>
      <c r="G209" s="14">
        <v>-47</v>
      </c>
      <c r="H209" s="14">
        <v>4350</v>
      </c>
      <c r="I209" s="14">
        <v>4284</v>
      </c>
      <c r="J209" s="14">
        <v>99</v>
      </c>
      <c r="K209" s="14">
        <v>0</v>
      </c>
      <c r="L209" s="14">
        <v>0</v>
      </c>
      <c r="M209" s="14">
        <v>117</v>
      </c>
      <c r="N209" s="14">
        <v>135</v>
      </c>
      <c r="O209" s="14">
        <v>0</v>
      </c>
      <c r="P209" s="14">
        <v>0</v>
      </c>
      <c r="Q209" s="14">
        <v>0</v>
      </c>
      <c r="R209" s="14">
        <v>0</v>
      </c>
    </row>
    <row r="210" spans="1:18" x14ac:dyDescent="0.2">
      <c r="A210" s="12">
        <v>36601</v>
      </c>
      <c r="B210" s="12">
        <v>36603</v>
      </c>
      <c r="C210" s="13" t="s">
        <v>109</v>
      </c>
      <c r="D210" s="14">
        <v>129</v>
      </c>
      <c r="E210" s="14">
        <v>200</v>
      </c>
      <c r="F210" s="14">
        <v>51</v>
      </c>
      <c r="G210" s="14">
        <v>380</v>
      </c>
      <c r="H210" s="14">
        <v>4284</v>
      </c>
      <c r="I210" s="14">
        <v>4626</v>
      </c>
      <c r="J210" s="14">
        <v>99</v>
      </c>
      <c r="K210" s="14">
        <v>0</v>
      </c>
      <c r="L210" s="14">
        <v>0</v>
      </c>
      <c r="M210" s="14">
        <v>117</v>
      </c>
      <c r="N210" s="14">
        <v>116</v>
      </c>
      <c r="O210" s="14">
        <v>0</v>
      </c>
      <c r="P210" s="14">
        <v>0</v>
      </c>
      <c r="Q210" s="14">
        <v>0</v>
      </c>
      <c r="R210" s="14">
        <v>0</v>
      </c>
    </row>
    <row r="211" spans="1:18" x14ac:dyDescent="0.2">
      <c r="A211" s="12">
        <v>36602</v>
      </c>
      <c r="B211" s="12">
        <v>36602</v>
      </c>
      <c r="C211" s="13" t="s">
        <v>109</v>
      </c>
      <c r="D211" s="14">
        <v>-103</v>
      </c>
      <c r="E211" s="14">
        <v>-52</v>
      </c>
      <c r="F211" s="14">
        <v>-52</v>
      </c>
      <c r="G211" s="14">
        <v>-207</v>
      </c>
      <c r="H211" s="14">
        <v>4337</v>
      </c>
      <c r="I211" s="14">
        <v>4129</v>
      </c>
      <c r="J211" s="14">
        <v>99</v>
      </c>
      <c r="K211" s="14">
        <v>0</v>
      </c>
      <c r="L211" s="14">
        <v>0</v>
      </c>
      <c r="M211" s="14">
        <v>110</v>
      </c>
      <c r="N211" s="14">
        <v>207</v>
      </c>
      <c r="O211" s="14">
        <v>0</v>
      </c>
      <c r="P211" s="14">
        <v>0</v>
      </c>
      <c r="Q211" s="14">
        <v>0</v>
      </c>
      <c r="R211" s="14">
        <v>0</v>
      </c>
    </row>
    <row r="212" spans="1:18" x14ac:dyDescent="0.2">
      <c r="A212" s="12">
        <v>36602</v>
      </c>
      <c r="B212" s="12">
        <v>36603</v>
      </c>
      <c r="C212" s="13" t="s">
        <v>109</v>
      </c>
      <c r="D212" s="14">
        <v>16</v>
      </c>
      <c r="E212" s="14">
        <v>159</v>
      </c>
      <c r="F212" s="14">
        <v>147</v>
      </c>
      <c r="G212" s="14">
        <v>322</v>
      </c>
      <c r="H212" s="14">
        <v>4129</v>
      </c>
      <c r="I212" s="14">
        <v>4406</v>
      </c>
      <c r="J212" s="14">
        <v>99</v>
      </c>
      <c r="K212" s="14">
        <v>0</v>
      </c>
      <c r="L212" s="14">
        <v>0</v>
      </c>
      <c r="M212" s="14">
        <v>117</v>
      </c>
      <c r="N212" s="14">
        <v>208</v>
      </c>
      <c r="O212" s="14">
        <v>0</v>
      </c>
      <c r="P212" s="14">
        <v>0</v>
      </c>
      <c r="Q212" s="14">
        <v>0</v>
      </c>
      <c r="R212" s="14">
        <v>0</v>
      </c>
    </row>
    <row r="213" spans="1:18" x14ac:dyDescent="0.2">
      <c r="A213" s="12">
        <v>36602</v>
      </c>
      <c r="B213" s="12">
        <v>36604</v>
      </c>
      <c r="C213" s="13" t="s">
        <v>109</v>
      </c>
      <c r="D213" s="14">
        <v>-44</v>
      </c>
      <c r="E213" s="14">
        <v>149</v>
      </c>
      <c r="F213" s="14">
        <v>103</v>
      </c>
      <c r="G213" s="14">
        <v>208</v>
      </c>
      <c r="H213" s="14">
        <v>4406</v>
      </c>
      <c r="I213" s="14">
        <v>4573</v>
      </c>
      <c r="J213" s="14">
        <v>99</v>
      </c>
      <c r="K213" s="14">
        <v>0</v>
      </c>
      <c r="L213" s="14">
        <v>0</v>
      </c>
      <c r="M213" s="14">
        <v>117</v>
      </c>
      <c r="N213" s="14">
        <v>269</v>
      </c>
      <c r="O213" s="14">
        <v>0</v>
      </c>
      <c r="P213" s="14">
        <v>0</v>
      </c>
      <c r="Q213" s="14">
        <v>0</v>
      </c>
      <c r="R213" s="14">
        <v>0</v>
      </c>
    </row>
    <row r="214" spans="1:18" x14ac:dyDescent="0.2">
      <c r="A214" s="12">
        <v>36603</v>
      </c>
      <c r="B214" s="12">
        <v>36603</v>
      </c>
      <c r="C214" s="13" t="s">
        <v>109</v>
      </c>
      <c r="D214" s="14">
        <v>36</v>
      </c>
      <c r="E214" s="14">
        <v>132</v>
      </c>
      <c r="F214" s="14">
        <v>-36</v>
      </c>
      <c r="G214" s="14">
        <v>132</v>
      </c>
      <c r="H214" s="14">
        <v>4124</v>
      </c>
      <c r="I214" s="14">
        <v>4195</v>
      </c>
      <c r="J214" s="14">
        <v>99</v>
      </c>
      <c r="K214" s="14">
        <v>0</v>
      </c>
      <c r="L214" s="14">
        <v>0</v>
      </c>
      <c r="M214" s="14">
        <v>109</v>
      </c>
      <c r="N214" s="14">
        <v>199</v>
      </c>
      <c r="O214" s="14">
        <v>0</v>
      </c>
      <c r="P214" s="14">
        <v>0</v>
      </c>
      <c r="Q214" s="14">
        <v>0</v>
      </c>
      <c r="R214" s="14">
        <v>0</v>
      </c>
    </row>
    <row r="215" spans="1:18" x14ac:dyDescent="0.2">
      <c r="A215" s="12">
        <v>36603</v>
      </c>
      <c r="B215" s="12">
        <v>36604</v>
      </c>
      <c r="C215" s="13" t="s">
        <v>109</v>
      </c>
      <c r="D215" s="14">
        <v>-93</v>
      </c>
      <c r="E215" s="14">
        <v>146</v>
      </c>
      <c r="F215" s="14">
        <v>40</v>
      </c>
      <c r="G215" s="14">
        <v>93</v>
      </c>
      <c r="H215" s="14">
        <v>4195</v>
      </c>
      <c r="I215" s="14">
        <v>4247</v>
      </c>
      <c r="J215" s="14">
        <v>99</v>
      </c>
      <c r="K215" s="14">
        <v>0</v>
      </c>
      <c r="L215" s="14">
        <v>0</v>
      </c>
      <c r="M215" s="14">
        <v>117</v>
      </c>
      <c r="N215" s="14">
        <v>232</v>
      </c>
      <c r="O215" s="14">
        <v>0</v>
      </c>
      <c r="P215" s="14">
        <v>0</v>
      </c>
      <c r="Q215" s="14">
        <v>0</v>
      </c>
      <c r="R215" s="14">
        <v>0</v>
      </c>
    </row>
    <row r="216" spans="1:18" x14ac:dyDescent="0.2">
      <c r="A216" s="12">
        <v>36603</v>
      </c>
      <c r="B216" s="12">
        <v>36605</v>
      </c>
      <c r="C216" s="13" t="s">
        <v>109</v>
      </c>
      <c r="D216" s="14">
        <v>1</v>
      </c>
      <c r="E216" s="14">
        <v>47</v>
      </c>
      <c r="F216" s="14">
        <v>26</v>
      </c>
      <c r="G216" s="14">
        <v>74</v>
      </c>
      <c r="H216" s="14">
        <v>4247</v>
      </c>
      <c r="I216" s="14">
        <v>4281</v>
      </c>
      <c r="J216" s="14">
        <v>99</v>
      </c>
      <c r="K216" s="14">
        <v>0</v>
      </c>
      <c r="L216" s="14">
        <v>0</v>
      </c>
      <c r="M216" s="14">
        <v>79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</row>
    <row r="217" spans="1:18" x14ac:dyDescent="0.2">
      <c r="A217" s="12">
        <v>36604</v>
      </c>
      <c r="B217" s="12">
        <v>36604</v>
      </c>
      <c r="C217" s="13" t="s">
        <v>109</v>
      </c>
      <c r="D217" s="14">
        <v>-57</v>
      </c>
      <c r="E217" s="14">
        <v>103</v>
      </c>
      <c r="F217" s="14">
        <v>-54</v>
      </c>
      <c r="G217" s="14">
        <v>-8</v>
      </c>
      <c r="H217" s="14">
        <v>4187</v>
      </c>
      <c r="I217" s="14">
        <v>4137</v>
      </c>
      <c r="J217" s="14">
        <v>99</v>
      </c>
      <c r="K217" s="14">
        <v>0</v>
      </c>
      <c r="L217" s="14">
        <v>0</v>
      </c>
      <c r="M217" s="14">
        <v>117</v>
      </c>
      <c r="N217" s="14">
        <v>134</v>
      </c>
      <c r="O217" s="14">
        <v>0</v>
      </c>
      <c r="P217" s="14">
        <v>0</v>
      </c>
      <c r="Q217" s="14">
        <v>0</v>
      </c>
      <c r="R217" s="14">
        <v>0</v>
      </c>
    </row>
    <row r="218" spans="1:18" x14ac:dyDescent="0.2">
      <c r="A218" s="12">
        <v>36604</v>
      </c>
      <c r="B218" s="12">
        <v>36605</v>
      </c>
      <c r="C218" s="13" t="s">
        <v>109</v>
      </c>
      <c r="D218" s="14">
        <v>10</v>
      </c>
      <c r="E218" s="14">
        <v>-1</v>
      </c>
      <c r="F218" s="14">
        <v>18</v>
      </c>
      <c r="G218" s="14">
        <v>27</v>
      </c>
      <c r="H218" s="14">
        <v>4137</v>
      </c>
      <c r="I218" s="14">
        <v>4122</v>
      </c>
      <c r="J218" s="14">
        <v>134</v>
      </c>
      <c r="K218" s="14">
        <v>0</v>
      </c>
      <c r="L218" s="14">
        <v>0</v>
      </c>
      <c r="M218" s="14">
        <v>103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</row>
    <row r="219" spans="1:18" x14ac:dyDescent="0.2">
      <c r="A219" s="12">
        <v>36604</v>
      </c>
      <c r="B219" s="12">
        <v>36606</v>
      </c>
      <c r="C219" s="13" t="s">
        <v>109</v>
      </c>
      <c r="D219" s="14">
        <v>73</v>
      </c>
      <c r="E219" s="14">
        <v>-30</v>
      </c>
      <c r="F219" s="14">
        <v>3</v>
      </c>
      <c r="G219" s="14">
        <v>46</v>
      </c>
      <c r="H219" s="14">
        <v>4122</v>
      </c>
      <c r="I219" s="14">
        <v>4126</v>
      </c>
      <c r="J219" s="14">
        <v>99</v>
      </c>
      <c r="K219" s="14">
        <v>0</v>
      </c>
      <c r="L219" s="14">
        <v>0</v>
      </c>
      <c r="M219" s="14">
        <v>117</v>
      </c>
      <c r="N219" s="14">
        <v>150</v>
      </c>
      <c r="O219" s="14">
        <v>0</v>
      </c>
      <c r="P219" s="14">
        <v>0</v>
      </c>
      <c r="Q219" s="14">
        <v>0</v>
      </c>
      <c r="R219" s="14">
        <v>0</v>
      </c>
    </row>
    <row r="220" spans="1:18" x14ac:dyDescent="0.2">
      <c r="A220" s="12">
        <v>36605</v>
      </c>
      <c r="B220" s="12">
        <v>36605</v>
      </c>
      <c r="C220" s="13" t="s">
        <v>109</v>
      </c>
      <c r="D220" s="14">
        <v>-87</v>
      </c>
      <c r="E220" s="14">
        <v>0</v>
      </c>
      <c r="F220" s="14">
        <v>-39</v>
      </c>
      <c r="G220" s="14">
        <v>-126</v>
      </c>
      <c r="H220" s="14">
        <v>4100</v>
      </c>
      <c r="I220" s="14">
        <v>3943</v>
      </c>
      <c r="J220" s="14">
        <v>134</v>
      </c>
      <c r="K220" s="14">
        <v>0</v>
      </c>
      <c r="L220" s="14">
        <v>0</v>
      </c>
      <c r="M220" s="14">
        <v>80</v>
      </c>
      <c r="N220" s="14">
        <v>31</v>
      </c>
      <c r="O220" s="14">
        <v>0</v>
      </c>
      <c r="P220" s="14">
        <v>0</v>
      </c>
      <c r="Q220" s="14">
        <v>0</v>
      </c>
      <c r="R220" s="14">
        <v>0</v>
      </c>
    </row>
    <row r="221" spans="1:18" x14ac:dyDescent="0.2">
      <c r="A221" s="12">
        <v>36605</v>
      </c>
      <c r="B221" s="12">
        <v>36606</v>
      </c>
      <c r="C221" s="13" t="s">
        <v>109</v>
      </c>
      <c r="D221" s="14">
        <v>33</v>
      </c>
      <c r="E221" s="14">
        <v>36</v>
      </c>
      <c r="F221" s="14">
        <v>45</v>
      </c>
      <c r="G221" s="14">
        <v>114</v>
      </c>
      <c r="H221" s="14">
        <v>3943</v>
      </c>
      <c r="I221" s="14">
        <v>4002</v>
      </c>
      <c r="J221" s="14">
        <v>223</v>
      </c>
      <c r="K221" s="14">
        <v>0</v>
      </c>
      <c r="L221" s="14">
        <v>0</v>
      </c>
      <c r="M221" s="14">
        <v>40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</row>
    <row r="222" spans="1:18" x14ac:dyDescent="0.2">
      <c r="A222" s="12">
        <v>36605</v>
      </c>
      <c r="B222" s="12">
        <v>36607</v>
      </c>
      <c r="C222" s="13" t="s">
        <v>109</v>
      </c>
      <c r="D222" s="14">
        <v>129</v>
      </c>
      <c r="E222" s="14">
        <v>-23</v>
      </c>
      <c r="F222" s="14">
        <v>-17</v>
      </c>
      <c r="G222" s="14">
        <v>89</v>
      </c>
      <c r="H222" s="14">
        <v>4002</v>
      </c>
      <c r="I222" s="14">
        <v>4049</v>
      </c>
      <c r="J222" s="14">
        <v>125</v>
      </c>
      <c r="K222" s="14">
        <v>0</v>
      </c>
      <c r="L222" s="14">
        <v>0</v>
      </c>
      <c r="M222" s="14">
        <v>117</v>
      </c>
      <c r="N222" s="14">
        <v>75</v>
      </c>
      <c r="O222" s="14">
        <v>0</v>
      </c>
      <c r="P222" s="14">
        <v>0</v>
      </c>
      <c r="Q222" s="14">
        <v>0</v>
      </c>
      <c r="R222" s="14">
        <v>0</v>
      </c>
    </row>
    <row r="223" spans="1:18" x14ac:dyDescent="0.2">
      <c r="A223" s="12">
        <v>36606</v>
      </c>
      <c r="B223" s="12">
        <v>36606</v>
      </c>
      <c r="C223" s="13" t="s">
        <v>109</v>
      </c>
      <c r="D223" s="14">
        <v>150</v>
      </c>
      <c r="E223" s="14">
        <v>18</v>
      </c>
      <c r="F223" s="14">
        <v>40</v>
      </c>
      <c r="G223" s="14">
        <v>208</v>
      </c>
      <c r="H223" s="14">
        <v>3920</v>
      </c>
      <c r="I223" s="14">
        <v>4094</v>
      </c>
      <c r="J223" s="14">
        <v>223</v>
      </c>
      <c r="K223" s="14">
        <v>0</v>
      </c>
      <c r="L223" s="14">
        <v>0</v>
      </c>
      <c r="M223" s="14">
        <v>3</v>
      </c>
      <c r="N223" s="14">
        <v>12</v>
      </c>
      <c r="O223" s="14">
        <v>0</v>
      </c>
      <c r="P223" s="14">
        <v>0</v>
      </c>
      <c r="Q223" s="14">
        <v>0</v>
      </c>
      <c r="R223" s="14">
        <v>0</v>
      </c>
    </row>
    <row r="224" spans="1:18" x14ac:dyDescent="0.2">
      <c r="A224" s="12">
        <v>36606</v>
      </c>
      <c r="B224" s="12">
        <v>36607</v>
      </c>
      <c r="C224" s="13" t="s">
        <v>109</v>
      </c>
      <c r="D224" s="14">
        <v>0</v>
      </c>
      <c r="E224" s="14">
        <v>-29</v>
      </c>
      <c r="F224" s="14">
        <v>94</v>
      </c>
      <c r="G224" s="14">
        <v>65</v>
      </c>
      <c r="H224" s="14">
        <v>4094</v>
      </c>
      <c r="I224" s="14">
        <v>4076</v>
      </c>
      <c r="J224" s="14">
        <v>135</v>
      </c>
      <c r="K224" s="14">
        <v>0</v>
      </c>
      <c r="L224" s="14">
        <v>0</v>
      </c>
      <c r="M224" s="14">
        <v>91</v>
      </c>
      <c r="N224" s="14">
        <v>15</v>
      </c>
      <c r="O224" s="14">
        <v>0</v>
      </c>
      <c r="P224" s="14">
        <v>0</v>
      </c>
      <c r="Q224" s="14">
        <v>0</v>
      </c>
      <c r="R224" s="14">
        <v>0</v>
      </c>
    </row>
    <row r="225" spans="1:18" x14ac:dyDescent="0.2">
      <c r="A225" s="12">
        <v>36606</v>
      </c>
      <c r="B225" s="12">
        <v>36608</v>
      </c>
      <c r="C225" s="13" t="s">
        <v>109</v>
      </c>
      <c r="D225" s="14">
        <v>0</v>
      </c>
      <c r="E225" s="14">
        <v>-25</v>
      </c>
      <c r="F225" s="14">
        <v>40</v>
      </c>
      <c r="G225" s="14">
        <v>15</v>
      </c>
      <c r="H225" s="14">
        <v>4076</v>
      </c>
      <c r="I225" s="14">
        <v>4044</v>
      </c>
      <c r="J225" s="14">
        <v>109</v>
      </c>
      <c r="K225" s="14">
        <v>0</v>
      </c>
      <c r="L225" s="14">
        <v>0</v>
      </c>
      <c r="M225" s="14">
        <v>74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</row>
    <row r="226" spans="1:18" x14ac:dyDescent="0.2">
      <c r="A226" s="12">
        <v>36607</v>
      </c>
      <c r="B226" s="12">
        <v>36607</v>
      </c>
      <c r="C226" s="13" t="s">
        <v>109</v>
      </c>
      <c r="D226" s="14">
        <v>178</v>
      </c>
      <c r="E226" s="14">
        <v>-33</v>
      </c>
      <c r="F226" s="14">
        <v>-38</v>
      </c>
      <c r="G226" s="14">
        <v>107</v>
      </c>
      <c r="H226" s="14">
        <v>4083</v>
      </c>
      <c r="I226" s="14">
        <v>4141</v>
      </c>
      <c r="J226" s="14">
        <v>136</v>
      </c>
      <c r="K226" s="14">
        <v>0</v>
      </c>
      <c r="L226" s="14">
        <v>0</v>
      </c>
      <c r="M226" s="14">
        <v>86</v>
      </c>
      <c r="N226" s="14">
        <v>75</v>
      </c>
      <c r="O226" s="14">
        <v>0</v>
      </c>
      <c r="P226" s="14">
        <v>0</v>
      </c>
      <c r="Q226" s="14">
        <v>0</v>
      </c>
      <c r="R226" s="14">
        <v>0</v>
      </c>
    </row>
    <row r="227" spans="1:18" x14ac:dyDescent="0.2">
      <c r="A227" s="12">
        <v>36607</v>
      </c>
      <c r="B227" s="12">
        <v>36608</v>
      </c>
      <c r="C227" s="13" t="s">
        <v>109</v>
      </c>
      <c r="D227" s="14">
        <v>0</v>
      </c>
      <c r="E227" s="14">
        <v>70</v>
      </c>
      <c r="F227" s="14">
        <v>-27</v>
      </c>
      <c r="G227" s="14">
        <v>43</v>
      </c>
      <c r="H227" s="14">
        <v>4141</v>
      </c>
      <c r="I227" s="14">
        <v>4101</v>
      </c>
      <c r="J227" s="14">
        <v>156</v>
      </c>
      <c r="K227" s="14">
        <v>0</v>
      </c>
      <c r="L227" s="14">
        <v>0</v>
      </c>
      <c r="M227" s="14">
        <v>54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</row>
    <row r="228" spans="1:18" x14ac:dyDescent="0.2">
      <c r="A228" s="12">
        <v>36607</v>
      </c>
      <c r="B228" s="12">
        <v>36609</v>
      </c>
      <c r="C228" s="13" t="s">
        <v>109</v>
      </c>
      <c r="D228" s="14">
        <v>0</v>
      </c>
      <c r="E228" s="14">
        <v>77</v>
      </c>
      <c r="F228" s="14">
        <v>24</v>
      </c>
      <c r="G228" s="14">
        <v>101</v>
      </c>
      <c r="H228" s="14">
        <v>4101</v>
      </c>
      <c r="I228" s="14">
        <v>4166</v>
      </c>
      <c r="J228" s="14">
        <v>108</v>
      </c>
      <c r="K228" s="14">
        <v>0</v>
      </c>
      <c r="L228" s="14">
        <v>0</v>
      </c>
      <c r="M228" s="14">
        <v>65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</row>
    <row r="229" spans="1:18" x14ac:dyDescent="0.2">
      <c r="A229" s="12">
        <v>36608</v>
      </c>
      <c r="B229" s="12">
        <v>36608</v>
      </c>
      <c r="C229" s="13" t="s">
        <v>109</v>
      </c>
      <c r="D229" s="14">
        <v>35</v>
      </c>
      <c r="E229" s="14">
        <v>76</v>
      </c>
      <c r="F229" s="14">
        <v>9</v>
      </c>
      <c r="G229" s="14">
        <v>120</v>
      </c>
      <c r="H229" s="14">
        <v>4161</v>
      </c>
      <c r="I229" s="14">
        <v>4166</v>
      </c>
      <c r="J229" s="14">
        <v>156</v>
      </c>
      <c r="K229" s="14">
        <v>0</v>
      </c>
      <c r="L229" s="14">
        <v>0</v>
      </c>
      <c r="M229" s="14">
        <v>78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</row>
    <row r="230" spans="1:18" x14ac:dyDescent="0.2">
      <c r="A230" s="12">
        <v>36608</v>
      </c>
      <c r="B230" s="12">
        <v>36609</v>
      </c>
      <c r="C230" s="13" t="s">
        <v>109</v>
      </c>
      <c r="D230" s="14">
        <v>0</v>
      </c>
      <c r="E230" s="14">
        <v>33</v>
      </c>
      <c r="F230" s="14">
        <v>-7</v>
      </c>
      <c r="G230" s="14">
        <v>26</v>
      </c>
      <c r="H230" s="14">
        <v>4166</v>
      </c>
      <c r="I230" s="14">
        <v>4136</v>
      </c>
      <c r="J230" s="14">
        <v>102</v>
      </c>
      <c r="K230" s="14">
        <v>0</v>
      </c>
      <c r="L230" s="14">
        <v>0</v>
      </c>
      <c r="M230" s="14">
        <v>63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</row>
    <row r="231" spans="1:18" x14ac:dyDescent="0.2">
      <c r="A231" s="12">
        <v>36608</v>
      </c>
      <c r="B231" s="12">
        <v>36610</v>
      </c>
      <c r="C231" s="13" t="s">
        <v>109</v>
      </c>
      <c r="D231" s="14">
        <v>0</v>
      </c>
      <c r="E231" s="14">
        <v>144</v>
      </c>
      <c r="F231" s="14">
        <v>95</v>
      </c>
      <c r="G231" s="14">
        <v>239</v>
      </c>
      <c r="H231" s="14">
        <v>4136</v>
      </c>
      <c r="I231" s="14">
        <v>4314</v>
      </c>
      <c r="J231" s="14">
        <v>99</v>
      </c>
      <c r="K231" s="14">
        <v>0</v>
      </c>
      <c r="L231" s="14">
        <v>0</v>
      </c>
      <c r="M231" s="14">
        <v>107</v>
      </c>
      <c r="N231" s="14">
        <v>8</v>
      </c>
      <c r="O231" s="14">
        <v>0</v>
      </c>
      <c r="P231" s="14">
        <v>0</v>
      </c>
      <c r="Q231" s="14">
        <v>0</v>
      </c>
      <c r="R231" s="14">
        <v>0</v>
      </c>
    </row>
    <row r="232" spans="1:18" x14ac:dyDescent="0.2">
      <c r="A232" s="12">
        <v>36609</v>
      </c>
      <c r="B232" s="12">
        <v>36609</v>
      </c>
      <c r="C232" s="13" t="s">
        <v>109</v>
      </c>
      <c r="D232" s="14">
        <v>32</v>
      </c>
      <c r="E232" s="14">
        <v>21</v>
      </c>
      <c r="F232" s="14">
        <v>32</v>
      </c>
      <c r="G232" s="14">
        <v>85</v>
      </c>
      <c r="H232" s="14">
        <v>4177</v>
      </c>
      <c r="I232" s="14">
        <v>4150</v>
      </c>
      <c r="J232" s="14">
        <v>102</v>
      </c>
      <c r="K232" s="14">
        <v>0</v>
      </c>
      <c r="L232" s="14">
        <v>0</v>
      </c>
      <c r="M232" s="14">
        <v>60</v>
      </c>
      <c r="N232" s="14">
        <v>26</v>
      </c>
      <c r="O232" s="14">
        <v>0</v>
      </c>
      <c r="P232" s="14">
        <v>0</v>
      </c>
      <c r="Q232" s="14">
        <v>0</v>
      </c>
      <c r="R232" s="14">
        <v>0</v>
      </c>
    </row>
    <row r="233" spans="1:18" x14ac:dyDescent="0.2">
      <c r="A233" s="12">
        <v>36609</v>
      </c>
      <c r="B233" s="12">
        <v>36610</v>
      </c>
      <c r="C233" s="13" t="s">
        <v>109</v>
      </c>
      <c r="D233" s="14">
        <v>44</v>
      </c>
      <c r="E233" s="14">
        <v>99</v>
      </c>
      <c r="F233" s="14">
        <v>17</v>
      </c>
      <c r="G233" s="14">
        <v>160</v>
      </c>
      <c r="H233" s="14">
        <v>4150</v>
      </c>
      <c r="I233" s="14">
        <v>4202</v>
      </c>
      <c r="J233" s="14">
        <v>99</v>
      </c>
      <c r="K233" s="14">
        <v>0</v>
      </c>
      <c r="L233" s="14">
        <v>0</v>
      </c>
      <c r="M233" s="14">
        <v>108</v>
      </c>
      <c r="N233" s="14">
        <v>211</v>
      </c>
      <c r="O233" s="14">
        <v>0</v>
      </c>
      <c r="P233" s="14">
        <v>0</v>
      </c>
      <c r="Q233" s="14">
        <v>0</v>
      </c>
      <c r="R233" s="14">
        <v>0</v>
      </c>
    </row>
    <row r="234" spans="1:18" x14ac:dyDescent="0.2">
      <c r="A234" s="12">
        <v>36609</v>
      </c>
      <c r="B234" s="12">
        <v>36611</v>
      </c>
      <c r="C234" s="13" t="s">
        <v>109</v>
      </c>
      <c r="D234" s="14">
        <v>34</v>
      </c>
      <c r="E234" s="14">
        <v>99</v>
      </c>
      <c r="F234" s="14">
        <v>7</v>
      </c>
      <c r="G234" s="14">
        <v>140</v>
      </c>
      <c r="H234" s="14">
        <v>4202</v>
      </c>
      <c r="I234" s="14">
        <v>4282</v>
      </c>
      <c r="J234" s="14">
        <v>99</v>
      </c>
      <c r="K234" s="14">
        <v>0</v>
      </c>
      <c r="L234" s="14">
        <v>0</v>
      </c>
      <c r="M234" s="14">
        <v>108</v>
      </c>
      <c r="N234" s="14">
        <v>232</v>
      </c>
      <c r="O234" s="14">
        <v>0</v>
      </c>
      <c r="P234" s="14">
        <v>0</v>
      </c>
      <c r="Q234" s="14">
        <v>0</v>
      </c>
      <c r="R234" s="14">
        <v>0</v>
      </c>
    </row>
    <row r="235" spans="1:18" x14ac:dyDescent="0.2">
      <c r="A235" s="12">
        <v>36610</v>
      </c>
      <c r="B235" s="12">
        <v>36610</v>
      </c>
      <c r="C235" s="13" t="s">
        <v>109</v>
      </c>
      <c r="D235" s="14">
        <v>6</v>
      </c>
      <c r="E235" s="14">
        <v>124</v>
      </c>
      <c r="F235" s="14">
        <v>-17</v>
      </c>
      <c r="G235" s="14">
        <v>113</v>
      </c>
      <c r="H235" s="14">
        <v>4148</v>
      </c>
      <c r="I235" s="14">
        <v>4210</v>
      </c>
      <c r="J235" s="14">
        <v>99</v>
      </c>
      <c r="K235" s="14">
        <v>0</v>
      </c>
      <c r="L235" s="14">
        <v>0</v>
      </c>
      <c r="M235" s="14">
        <v>101</v>
      </c>
      <c r="N235" s="14">
        <v>224</v>
      </c>
      <c r="O235" s="14">
        <v>0</v>
      </c>
      <c r="P235" s="14">
        <v>0</v>
      </c>
      <c r="Q235" s="14">
        <v>0</v>
      </c>
      <c r="R235" s="14">
        <v>0</v>
      </c>
    </row>
    <row r="236" spans="1:18" x14ac:dyDescent="0.2">
      <c r="A236" s="12">
        <v>36610</v>
      </c>
      <c r="B236" s="12">
        <v>36611</v>
      </c>
      <c r="C236" s="13" t="s">
        <v>109</v>
      </c>
      <c r="D236" s="14">
        <v>-9</v>
      </c>
      <c r="E236" s="14">
        <v>132</v>
      </c>
      <c r="F236" s="14">
        <v>-22</v>
      </c>
      <c r="G236" s="14">
        <v>101</v>
      </c>
      <c r="H236" s="14">
        <v>4210</v>
      </c>
      <c r="I236" s="14">
        <v>4256</v>
      </c>
      <c r="J236" s="14">
        <v>99</v>
      </c>
      <c r="K236" s="14">
        <v>0</v>
      </c>
      <c r="L236" s="14">
        <v>0</v>
      </c>
      <c r="M236" s="14">
        <v>108</v>
      </c>
      <c r="N236" s="14">
        <v>197</v>
      </c>
      <c r="O236" s="14">
        <v>0</v>
      </c>
      <c r="P236" s="14">
        <v>0</v>
      </c>
      <c r="Q236" s="14">
        <v>0</v>
      </c>
      <c r="R236" s="14">
        <v>0</v>
      </c>
    </row>
    <row r="237" spans="1:18" x14ac:dyDescent="0.2">
      <c r="A237" s="12">
        <v>36610</v>
      </c>
      <c r="B237" s="12">
        <v>36612</v>
      </c>
      <c r="C237" s="13" t="s">
        <v>109</v>
      </c>
      <c r="D237" s="14">
        <v>-66</v>
      </c>
      <c r="E237" s="14">
        <v>25</v>
      </c>
      <c r="F237" s="14">
        <v>-116</v>
      </c>
      <c r="G237" s="14">
        <v>-157</v>
      </c>
      <c r="H237" s="14">
        <v>4256</v>
      </c>
      <c r="I237" s="14">
        <v>4051</v>
      </c>
      <c r="J237" s="14">
        <v>99</v>
      </c>
      <c r="K237" s="14">
        <v>0</v>
      </c>
      <c r="L237" s="14">
        <v>0</v>
      </c>
      <c r="M237" s="14">
        <v>108</v>
      </c>
      <c r="N237" s="14">
        <v>210</v>
      </c>
      <c r="O237" s="14">
        <v>0</v>
      </c>
      <c r="P237" s="14">
        <v>0</v>
      </c>
      <c r="Q237" s="14">
        <v>0</v>
      </c>
      <c r="R237" s="14">
        <v>0</v>
      </c>
    </row>
    <row r="238" spans="1:18" x14ac:dyDescent="0.2">
      <c r="A238" s="12">
        <v>36611</v>
      </c>
      <c r="B238" s="12">
        <v>36611</v>
      </c>
      <c r="C238" s="13" t="s">
        <v>109</v>
      </c>
      <c r="D238" s="14">
        <v>3</v>
      </c>
      <c r="E238" s="14">
        <v>155</v>
      </c>
      <c r="F238" s="14">
        <v>-68</v>
      </c>
      <c r="G238" s="14">
        <v>90</v>
      </c>
      <c r="H238" s="14">
        <v>4217</v>
      </c>
      <c r="I238" s="14">
        <v>4260</v>
      </c>
      <c r="J238" s="14">
        <v>99</v>
      </c>
      <c r="K238" s="14">
        <v>0</v>
      </c>
      <c r="L238" s="14">
        <v>0</v>
      </c>
      <c r="M238" s="14">
        <v>104</v>
      </c>
      <c r="N238" s="14">
        <v>188</v>
      </c>
      <c r="O238" s="14">
        <v>0</v>
      </c>
      <c r="P238" s="14">
        <v>0</v>
      </c>
      <c r="Q238" s="14">
        <v>0</v>
      </c>
      <c r="R238" s="14">
        <v>0</v>
      </c>
    </row>
    <row r="239" spans="1:18" x14ac:dyDescent="0.2">
      <c r="A239" s="12">
        <v>36611</v>
      </c>
      <c r="B239" s="12">
        <v>36612</v>
      </c>
      <c r="C239" s="13" t="s">
        <v>109</v>
      </c>
      <c r="D239" s="14">
        <v>0</v>
      </c>
      <c r="E239" s="14">
        <v>17</v>
      </c>
      <c r="F239" s="14">
        <v>-150</v>
      </c>
      <c r="G239" s="14">
        <v>-133</v>
      </c>
      <c r="H239" s="14">
        <v>4260</v>
      </c>
      <c r="I239" s="14">
        <v>4128</v>
      </c>
      <c r="J239" s="14">
        <v>99</v>
      </c>
      <c r="K239" s="14">
        <v>0</v>
      </c>
      <c r="L239" s="14">
        <v>0</v>
      </c>
      <c r="M239" s="14">
        <v>104</v>
      </c>
      <c r="N239" s="14">
        <v>121</v>
      </c>
      <c r="O239" s="14">
        <v>0</v>
      </c>
      <c r="P239" s="14">
        <v>0</v>
      </c>
      <c r="Q239" s="14">
        <v>0</v>
      </c>
      <c r="R239" s="14">
        <v>0</v>
      </c>
    </row>
    <row r="240" spans="1:18" x14ac:dyDescent="0.2">
      <c r="A240" s="12">
        <v>36611</v>
      </c>
      <c r="B240" s="12">
        <v>36613</v>
      </c>
      <c r="C240" s="13" t="s">
        <v>109</v>
      </c>
      <c r="D240" s="14">
        <v>0</v>
      </c>
      <c r="E240" s="14">
        <v>23</v>
      </c>
      <c r="F240" s="14">
        <v>-37</v>
      </c>
      <c r="G240" s="14">
        <v>-14</v>
      </c>
      <c r="H240" s="14">
        <v>4128</v>
      </c>
      <c r="I240" s="14">
        <v>4114</v>
      </c>
      <c r="J240" s="14">
        <v>99</v>
      </c>
      <c r="K240" s="14">
        <v>0</v>
      </c>
      <c r="L240" s="14">
        <v>0</v>
      </c>
      <c r="M240" s="14">
        <v>88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</row>
    <row r="241" spans="1:18" x14ac:dyDescent="0.2">
      <c r="A241" s="12">
        <v>36612</v>
      </c>
      <c r="B241" s="12">
        <v>36612</v>
      </c>
      <c r="C241" s="13" t="s">
        <v>109</v>
      </c>
      <c r="D241" s="14">
        <v>-152</v>
      </c>
      <c r="E241" s="14">
        <v>40</v>
      </c>
      <c r="F241" s="14">
        <v>-189</v>
      </c>
      <c r="G241" s="14">
        <v>-301</v>
      </c>
      <c r="H241" s="14">
        <v>4275</v>
      </c>
      <c r="I241" s="14">
        <v>4010</v>
      </c>
      <c r="J241" s="14">
        <v>99</v>
      </c>
      <c r="K241" s="14">
        <v>0</v>
      </c>
      <c r="L241" s="14">
        <v>0</v>
      </c>
      <c r="M241" s="14">
        <v>100</v>
      </c>
      <c r="N241" s="14">
        <v>126</v>
      </c>
      <c r="O241" s="14">
        <v>1</v>
      </c>
      <c r="P241" s="14">
        <v>0</v>
      </c>
      <c r="Q241" s="14">
        <v>0</v>
      </c>
      <c r="R241" s="14">
        <v>0</v>
      </c>
    </row>
    <row r="242" spans="1:18" x14ac:dyDescent="0.2">
      <c r="A242" s="12">
        <v>36612</v>
      </c>
      <c r="B242" s="12">
        <v>36613</v>
      </c>
      <c r="C242" s="13" t="s">
        <v>109</v>
      </c>
      <c r="D242" s="14">
        <v>-112</v>
      </c>
      <c r="E242" s="14">
        <v>99</v>
      </c>
      <c r="F242" s="14">
        <v>-37</v>
      </c>
      <c r="G242" s="14">
        <v>-50</v>
      </c>
      <c r="H242" s="14">
        <v>4010</v>
      </c>
      <c r="I242" s="14">
        <v>4011</v>
      </c>
      <c r="J242" s="14">
        <v>175</v>
      </c>
      <c r="K242" s="14">
        <v>0</v>
      </c>
      <c r="L242" s="14">
        <v>0</v>
      </c>
      <c r="M242" s="14">
        <v>0</v>
      </c>
      <c r="N242" s="14">
        <v>0</v>
      </c>
      <c r="O242" s="14">
        <v>3</v>
      </c>
      <c r="P242" s="14">
        <v>0</v>
      </c>
      <c r="Q242" s="14">
        <v>0</v>
      </c>
      <c r="R242" s="14">
        <v>0</v>
      </c>
    </row>
    <row r="243" spans="1:18" x14ac:dyDescent="0.2">
      <c r="A243" s="12">
        <v>36612</v>
      </c>
      <c r="B243" s="12">
        <v>36614</v>
      </c>
      <c r="C243" s="13" t="s">
        <v>109</v>
      </c>
      <c r="D243" s="14">
        <v>28</v>
      </c>
      <c r="E243" s="14">
        <v>60</v>
      </c>
      <c r="F243" s="14">
        <v>6</v>
      </c>
      <c r="G243" s="14">
        <v>94</v>
      </c>
      <c r="H243" s="14">
        <v>4011</v>
      </c>
      <c r="I243" s="14">
        <v>4042</v>
      </c>
      <c r="J243" s="14">
        <v>99</v>
      </c>
      <c r="K243" s="14">
        <v>0</v>
      </c>
      <c r="L243" s="14">
        <v>0</v>
      </c>
      <c r="M243" s="14">
        <v>103</v>
      </c>
      <c r="N243" s="14">
        <v>100</v>
      </c>
      <c r="O243" s="14">
        <v>3</v>
      </c>
      <c r="P243" s="14">
        <v>0</v>
      </c>
      <c r="Q243" s="14">
        <v>0</v>
      </c>
      <c r="R243" s="14">
        <v>0</v>
      </c>
    </row>
    <row r="244" spans="1:18" x14ac:dyDescent="0.2">
      <c r="A244" s="12">
        <v>36613</v>
      </c>
      <c r="B244" s="12">
        <v>36613</v>
      </c>
      <c r="C244" s="13" t="s">
        <v>109</v>
      </c>
      <c r="D244" s="14">
        <v>-75</v>
      </c>
      <c r="E244" s="14">
        <v>112</v>
      </c>
      <c r="F244" s="14">
        <v>45</v>
      </c>
      <c r="G244" s="14">
        <v>82</v>
      </c>
      <c r="H244" s="14">
        <v>4008</v>
      </c>
      <c r="I244" s="14">
        <v>4038</v>
      </c>
      <c r="J244" s="14">
        <v>176</v>
      </c>
      <c r="K244" s="14">
        <v>0</v>
      </c>
      <c r="L244" s="14">
        <v>0</v>
      </c>
      <c r="M244" s="14">
        <v>61</v>
      </c>
      <c r="N244" s="14">
        <v>4</v>
      </c>
      <c r="O244" s="14">
        <v>2</v>
      </c>
      <c r="P244" s="14">
        <v>0</v>
      </c>
      <c r="Q244" s="14">
        <v>0</v>
      </c>
      <c r="R244" s="14">
        <v>0</v>
      </c>
    </row>
    <row r="245" spans="1:18" x14ac:dyDescent="0.2">
      <c r="A245" s="12">
        <v>36613</v>
      </c>
      <c r="B245" s="12">
        <v>36614</v>
      </c>
      <c r="C245" s="13" t="s">
        <v>109</v>
      </c>
      <c r="D245" s="14">
        <v>-23</v>
      </c>
      <c r="E245" s="14">
        <v>87</v>
      </c>
      <c r="F245" s="14">
        <v>-37</v>
      </c>
      <c r="G245" s="14">
        <v>27</v>
      </c>
      <c r="H245" s="14">
        <v>4038</v>
      </c>
      <c r="I245" s="14">
        <v>4050</v>
      </c>
      <c r="J245" s="14">
        <v>127</v>
      </c>
      <c r="K245" s="14">
        <v>0</v>
      </c>
      <c r="L245" s="14">
        <v>0</v>
      </c>
      <c r="M245" s="14">
        <v>103</v>
      </c>
      <c r="N245" s="14">
        <v>126</v>
      </c>
      <c r="O245" s="14">
        <v>3</v>
      </c>
      <c r="P245" s="14">
        <v>0</v>
      </c>
      <c r="Q245" s="14">
        <v>0</v>
      </c>
      <c r="R245" s="14">
        <v>0</v>
      </c>
    </row>
    <row r="246" spans="1:18" x14ac:dyDescent="0.2">
      <c r="A246" s="12">
        <v>36613</v>
      </c>
      <c r="B246" s="12">
        <v>36615</v>
      </c>
      <c r="C246" s="13" t="s">
        <v>109</v>
      </c>
      <c r="D246" s="14">
        <v>101</v>
      </c>
      <c r="E246" s="14">
        <v>107</v>
      </c>
      <c r="F246" s="14">
        <v>-18</v>
      </c>
      <c r="G246" s="14">
        <v>190</v>
      </c>
      <c r="H246" s="14">
        <v>4050</v>
      </c>
      <c r="I246" s="14">
        <v>4199</v>
      </c>
      <c r="J246" s="14">
        <v>99</v>
      </c>
      <c r="K246" s="14">
        <v>0</v>
      </c>
      <c r="L246" s="14">
        <v>0</v>
      </c>
      <c r="M246" s="14">
        <v>103</v>
      </c>
      <c r="N246" s="14">
        <v>110</v>
      </c>
      <c r="O246" s="14">
        <v>3</v>
      </c>
      <c r="P246" s="14">
        <v>0</v>
      </c>
      <c r="Q246" s="14">
        <v>0</v>
      </c>
      <c r="R246" s="14">
        <v>0</v>
      </c>
    </row>
    <row r="247" spans="1:18" x14ac:dyDescent="0.2">
      <c r="A247" s="12">
        <v>36615</v>
      </c>
      <c r="B247" s="12">
        <v>36615</v>
      </c>
      <c r="C247" s="13" t="s">
        <v>109</v>
      </c>
      <c r="D247" s="14">
        <v>12</v>
      </c>
      <c r="E247" s="14">
        <v>76</v>
      </c>
      <c r="F247" s="14">
        <v>-42</v>
      </c>
      <c r="G247" s="14">
        <v>46</v>
      </c>
      <c r="H247" s="14">
        <v>4030</v>
      </c>
      <c r="I247" s="14">
        <v>4041</v>
      </c>
      <c r="J247" s="14">
        <v>128</v>
      </c>
      <c r="K247" s="14">
        <v>0</v>
      </c>
      <c r="L247" s="14">
        <v>0</v>
      </c>
      <c r="M247" s="14">
        <v>95</v>
      </c>
      <c r="N247" s="14">
        <v>206</v>
      </c>
      <c r="O247" s="14">
        <v>7</v>
      </c>
      <c r="P247" s="14">
        <v>0</v>
      </c>
      <c r="Q247" s="14">
        <v>0</v>
      </c>
      <c r="R247" s="14">
        <v>0</v>
      </c>
    </row>
    <row r="248" spans="1:18" x14ac:dyDescent="0.2">
      <c r="A248" s="12">
        <v>36615</v>
      </c>
      <c r="B248" s="12">
        <v>36616</v>
      </c>
      <c r="C248" s="13" t="s">
        <v>109</v>
      </c>
      <c r="D248" s="14">
        <v>68</v>
      </c>
      <c r="E248" s="14">
        <v>68</v>
      </c>
      <c r="F248" s="14">
        <v>-50</v>
      </c>
      <c r="G248" s="14">
        <v>86</v>
      </c>
      <c r="H248" s="14">
        <v>4041</v>
      </c>
      <c r="I248" s="14">
        <v>4071</v>
      </c>
      <c r="J248" s="14">
        <v>125</v>
      </c>
      <c r="K248" s="14">
        <v>0</v>
      </c>
      <c r="L248" s="14">
        <v>0</v>
      </c>
      <c r="M248" s="14">
        <v>100</v>
      </c>
      <c r="N248" s="14">
        <v>230</v>
      </c>
      <c r="O248" s="14">
        <v>10</v>
      </c>
      <c r="P248" s="14">
        <v>0</v>
      </c>
      <c r="Q248" s="14">
        <v>0</v>
      </c>
      <c r="R248" s="14">
        <v>0</v>
      </c>
    </row>
    <row r="249" spans="1:18" x14ac:dyDescent="0.2">
      <c r="A249" s="12">
        <v>36615</v>
      </c>
      <c r="B249" s="12">
        <v>36617</v>
      </c>
      <c r="C249" s="13" t="s">
        <v>109</v>
      </c>
      <c r="D249" s="14">
        <v>203</v>
      </c>
      <c r="E249" s="14">
        <v>214</v>
      </c>
      <c r="F249" s="14">
        <v>-49</v>
      </c>
      <c r="G249" s="14">
        <v>368</v>
      </c>
      <c r="H249" s="14">
        <v>4071</v>
      </c>
      <c r="I249" s="14">
        <v>4391</v>
      </c>
      <c r="J249" s="14">
        <v>104</v>
      </c>
      <c r="K249" s="14">
        <v>0</v>
      </c>
      <c r="L249" s="14">
        <v>0</v>
      </c>
      <c r="M249" s="14">
        <v>100</v>
      </c>
      <c r="N249" s="14">
        <v>236</v>
      </c>
      <c r="O249" s="14">
        <v>10</v>
      </c>
      <c r="P249" s="14">
        <v>0</v>
      </c>
      <c r="Q249" s="14">
        <v>0</v>
      </c>
      <c r="R249" s="14">
        <v>0</v>
      </c>
    </row>
    <row r="250" spans="1:18" x14ac:dyDescent="0.2">
      <c r="A250" s="12">
        <v>36616</v>
      </c>
      <c r="B250" s="12">
        <v>36616</v>
      </c>
      <c r="C250" s="13" t="s">
        <v>109</v>
      </c>
      <c r="D250" s="14">
        <v>-2</v>
      </c>
      <c r="E250" s="14">
        <v>129</v>
      </c>
      <c r="F250" s="14">
        <v>41</v>
      </c>
      <c r="G250" s="14">
        <v>168</v>
      </c>
      <c r="H250" s="14">
        <v>4037</v>
      </c>
      <c r="I250" s="14">
        <v>4170</v>
      </c>
      <c r="J250" s="14">
        <v>128</v>
      </c>
      <c r="K250" s="14">
        <v>0</v>
      </c>
      <c r="L250" s="14">
        <v>0</v>
      </c>
      <c r="M250" s="14">
        <v>95</v>
      </c>
      <c r="N250" s="14">
        <v>234</v>
      </c>
      <c r="O250" s="14">
        <v>9</v>
      </c>
      <c r="P250" s="14">
        <v>0</v>
      </c>
      <c r="Q250" s="14">
        <v>0</v>
      </c>
      <c r="R250" s="14">
        <v>0</v>
      </c>
    </row>
    <row r="251" spans="1:18" x14ac:dyDescent="0.2">
      <c r="A251" s="12">
        <v>36616</v>
      </c>
      <c r="B251" s="12">
        <v>36617</v>
      </c>
      <c r="C251" s="13" t="s">
        <v>109</v>
      </c>
      <c r="D251" s="14">
        <v>-18</v>
      </c>
      <c r="E251" s="14">
        <v>232</v>
      </c>
      <c r="F251" s="14">
        <v>7</v>
      </c>
      <c r="G251" s="14">
        <v>221</v>
      </c>
      <c r="H251" s="14">
        <v>4170</v>
      </c>
      <c r="I251" s="14">
        <v>4370</v>
      </c>
      <c r="J251" s="14">
        <v>77</v>
      </c>
      <c r="K251" s="14">
        <v>0</v>
      </c>
      <c r="L251" s="14">
        <v>0</v>
      </c>
      <c r="M251" s="14">
        <v>97</v>
      </c>
      <c r="N251" s="14">
        <v>213</v>
      </c>
      <c r="O251" s="14">
        <v>10</v>
      </c>
      <c r="P251" s="14">
        <v>0</v>
      </c>
      <c r="Q251" s="14">
        <v>0</v>
      </c>
      <c r="R251" s="14">
        <v>0</v>
      </c>
    </row>
    <row r="252" spans="1:18" x14ac:dyDescent="0.2">
      <c r="A252" s="12">
        <v>36616</v>
      </c>
      <c r="B252" s="12">
        <v>36618</v>
      </c>
      <c r="C252" s="13" t="s">
        <v>109</v>
      </c>
      <c r="D252" s="14">
        <v>-38</v>
      </c>
      <c r="E252" s="14">
        <v>200</v>
      </c>
      <c r="F252" s="14">
        <v>5</v>
      </c>
      <c r="G252" s="14">
        <v>167</v>
      </c>
      <c r="H252" s="14">
        <v>4370</v>
      </c>
      <c r="I252" s="14">
        <v>4489</v>
      </c>
      <c r="J252" s="14">
        <v>104</v>
      </c>
      <c r="K252" s="14">
        <v>0</v>
      </c>
      <c r="L252" s="14">
        <v>0</v>
      </c>
      <c r="M252" s="14">
        <v>97</v>
      </c>
      <c r="N252" s="14">
        <v>239</v>
      </c>
      <c r="O252" s="14">
        <v>10</v>
      </c>
      <c r="P252" s="14">
        <v>0</v>
      </c>
      <c r="Q252" s="14">
        <v>0</v>
      </c>
      <c r="R252" s="14">
        <v>0</v>
      </c>
    </row>
    <row r="253" spans="1:18" x14ac:dyDescent="0.2">
      <c r="A253" s="12">
        <v>36617</v>
      </c>
      <c r="B253" s="12">
        <v>36617</v>
      </c>
      <c r="C253" s="13" t="s">
        <v>109</v>
      </c>
      <c r="D253" s="14">
        <v>-41</v>
      </c>
      <c r="E253" s="14">
        <v>205</v>
      </c>
      <c r="F253" s="14">
        <v>25</v>
      </c>
      <c r="G253" s="14">
        <v>189</v>
      </c>
      <c r="H253" s="14">
        <v>4183</v>
      </c>
      <c r="I253" s="14">
        <v>4311</v>
      </c>
      <c r="J253" s="14">
        <v>77</v>
      </c>
      <c r="K253" s="14">
        <v>0</v>
      </c>
      <c r="L253" s="14">
        <v>0</v>
      </c>
      <c r="M253" s="14">
        <v>74</v>
      </c>
      <c r="N253" s="14">
        <v>256</v>
      </c>
      <c r="O253" s="14">
        <v>12</v>
      </c>
      <c r="P253" s="14">
        <v>0</v>
      </c>
      <c r="Q253" s="14">
        <v>0</v>
      </c>
      <c r="R253" s="14">
        <v>0</v>
      </c>
    </row>
    <row r="254" spans="1:18" x14ac:dyDescent="0.2">
      <c r="A254" s="12">
        <v>36617</v>
      </c>
      <c r="B254" s="12">
        <v>36618</v>
      </c>
      <c r="C254" s="13" t="s">
        <v>109</v>
      </c>
      <c r="D254" s="14">
        <v>-86</v>
      </c>
      <c r="E254" s="14">
        <v>194</v>
      </c>
      <c r="F254" s="14">
        <v>35</v>
      </c>
      <c r="G254" s="14">
        <v>143</v>
      </c>
      <c r="H254" s="14">
        <v>4311</v>
      </c>
      <c r="I254" s="14">
        <v>4428</v>
      </c>
      <c r="J254" s="14">
        <v>75</v>
      </c>
      <c r="K254" s="14">
        <v>0</v>
      </c>
      <c r="L254" s="14">
        <v>0</v>
      </c>
      <c r="M254" s="14">
        <v>97</v>
      </c>
      <c r="N254" s="14">
        <v>252</v>
      </c>
      <c r="O254" s="14">
        <v>12</v>
      </c>
      <c r="P254" s="14">
        <v>0</v>
      </c>
      <c r="Q254" s="14">
        <v>0</v>
      </c>
      <c r="R254" s="14">
        <v>0</v>
      </c>
    </row>
    <row r="255" spans="1:18" x14ac:dyDescent="0.2">
      <c r="A255" s="12">
        <v>36617</v>
      </c>
      <c r="B255" s="12">
        <v>36619</v>
      </c>
      <c r="C255" s="13" t="s">
        <v>109</v>
      </c>
      <c r="D255" s="14">
        <v>-6</v>
      </c>
      <c r="E255" s="14">
        <v>62</v>
      </c>
      <c r="F255" s="14">
        <v>-134</v>
      </c>
      <c r="G255" s="14">
        <v>-78</v>
      </c>
      <c r="H255" s="14">
        <v>4428</v>
      </c>
      <c r="I255" s="14">
        <v>4307</v>
      </c>
      <c r="J255" s="14">
        <v>72</v>
      </c>
      <c r="K255" s="14">
        <v>0</v>
      </c>
      <c r="L255" s="14">
        <v>0</v>
      </c>
      <c r="M255" s="14">
        <v>97</v>
      </c>
      <c r="N255" s="14">
        <v>263</v>
      </c>
      <c r="O255" s="14">
        <v>12</v>
      </c>
      <c r="P255" s="14">
        <v>0</v>
      </c>
      <c r="Q255" s="14">
        <v>0</v>
      </c>
      <c r="R255" s="14">
        <v>0</v>
      </c>
    </row>
    <row r="256" spans="1:18" x14ac:dyDescent="0.2">
      <c r="A256" s="12">
        <v>36618</v>
      </c>
      <c r="B256" s="12">
        <v>36618</v>
      </c>
      <c r="C256" s="13" t="s">
        <v>109</v>
      </c>
      <c r="D256" s="14">
        <v>40</v>
      </c>
      <c r="E256" s="14">
        <v>160</v>
      </c>
      <c r="F256" s="14">
        <v>63</v>
      </c>
      <c r="G256" s="14">
        <v>263</v>
      </c>
      <c r="H256" s="14">
        <v>4322</v>
      </c>
      <c r="I256" s="14">
        <v>4513</v>
      </c>
      <c r="J256" s="14">
        <v>77</v>
      </c>
      <c r="K256" s="14">
        <v>0</v>
      </c>
      <c r="L256" s="14">
        <v>0</v>
      </c>
      <c r="M256" s="14">
        <v>86</v>
      </c>
      <c r="N256" s="14">
        <v>220</v>
      </c>
      <c r="O256" s="14">
        <v>13</v>
      </c>
      <c r="P256" s="14">
        <v>0</v>
      </c>
      <c r="Q256" s="14">
        <v>0</v>
      </c>
      <c r="R256" s="14">
        <v>0</v>
      </c>
    </row>
    <row r="257" spans="1:18" x14ac:dyDescent="0.2">
      <c r="A257" s="12">
        <v>36618</v>
      </c>
      <c r="B257" s="12">
        <v>36619</v>
      </c>
      <c r="C257" s="13" t="s">
        <v>109</v>
      </c>
      <c r="D257" s="14">
        <v>-87</v>
      </c>
      <c r="E257" s="14">
        <v>6</v>
      </c>
      <c r="F257" s="14">
        <v>-138</v>
      </c>
      <c r="G257" s="14">
        <v>-219</v>
      </c>
      <c r="H257" s="14">
        <v>4513</v>
      </c>
      <c r="I257" s="14">
        <v>4270</v>
      </c>
      <c r="J257" s="14">
        <v>77</v>
      </c>
      <c r="K257" s="14">
        <v>0</v>
      </c>
      <c r="L257" s="14">
        <v>0</v>
      </c>
      <c r="M257" s="14">
        <v>88</v>
      </c>
      <c r="N257" s="14">
        <v>130</v>
      </c>
      <c r="O257" s="14">
        <v>13</v>
      </c>
      <c r="P257" s="14">
        <v>0</v>
      </c>
      <c r="Q257" s="14">
        <v>0</v>
      </c>
      <c r="R257" s="14">
        <v>0</v>
      </c>
    </row>
    <row r="258" spans="1:18" x14ac:dyDescent="0.2">
      <c r="A258" s="12">
        <v>36618</v>
      </c>
      <c r="B258" s="12">
        <v>36620</v>
      </c>
      <c r="C258" s="13" t="s">
        <v>109</v>
      </c>
      <c r="D258" s="14">
        <v>-59</v>
      </c>
      <c r="E258" s="14">
        <v>1</v>
      </c>
      <c r="F258" s="14">
        <v>-8</v>
      </c>
      <c r="G258" s="14">
        <v>-66</v>
      </c>
      <c r="H258" s="14">
        <v>4270</v>
      </c>
      <c r="I258" s="14">
        <v>4159</v>
      </c>
      <c r="J258" s="14">
        <v>104</v>
      </c>
      <c r="K258" s="14">
        <v>0</v>
      </c>
      <c r="L258" s="14">
        <v>0</v>
      </c>
      <c r="M258" s="14">
        <v>89</v>
      </c>
      <c r="N258" s="14">
        <v>0</v>
      </c>
      <c r="O258" s="14">
        <v>13</v>
      </c>
      <c r="P258" s="14">
        <v>0</v>
      </c>
      <c r="Q258" s="14">
        <v>0</v>
      </c>
      <c r="R258" s="14">
        <v>0</v>
      </c>
    </row>
    <row r="259" spans="1:18" x14ac:dyDescent="0.2">
      <c r="A259" s="12">
        <v>36619</v>
      </c>
      <c r="B259" s="12">
        <v>36619</v>
      </c>
      <c r="C259" s="13" t="s">
        <v>109</v>
      </c>
      <c r="D259" s="14">
        <v>22</v>
      </c>
      <c r="E259" s="14">
        <v>13</v>
      </c>
      <c r="F259" s="14">
        <v>-229</v>
      </c>
      <c r="G259" s="14">
        <v>-194</v>
      </c>
      <c r="H259" s="14">
        <v>4500</v>
      </c>
      <c r="I259" s="14">
        <v>4362</v>
      </c>
      <c r="J259" s="14">
        <v>77</v>
      </c>
      <c r="K259" s="14">
        <v>0</v>
      </c>
      <c r="L259" s="14">
        <v>0</v>
      </c>
      <c r="M259" s="14">
        <v>71</v>
      </c>
      <c r="N259" s="14">
        <v>114</v>
      </c>
      <c r="O259" s="14">
        <v>13</v>
      </c>
      <c r="P259" s="14">
        <v>0</v>
      </c>
      <c r="Q259" s="14">
        <v>0</v>
      </c>
      <c r="R259" s="14">
        <v>0</v>
      </c>
    </row>
    <row r="260" spans="1:18" x14ac:dyDescent="0.2">
      <c r="A260" s="12">
        <v>36619</v>
      </c>
      <c r="B260" s="12">
        <v>36620</v>
      </c>
      <c r="C260" s="13" t="s">
        <v>109</v>
      </c>
      <c r="D260" s="14">
        <v>-15</v>
      </c>
      <c r="E260" s="14">
        <v>8</v>
      </c>
      <c r="F260" s="14">
        <v>-65</v>
      </c>
      <c r="G260" s="14">
        <v>-72</v>
      </c>
      <c r="H260" s="14">
        <v>4362</v>
      </c>
      <c r="I260" s="14">
        <v>4249</v>
      </c>
      <c r="J260" s="14">
        <v>87</v>
      </c>
      <c r="K260" s="14">
        <v>0</v>
      </c>
      <c r="L260" s="14">
        <v>0</v>
      </c>
      <c r="M260" s="14">
        <v>92</v>
      </c>
      <c r="N260" s="14">
        <v>3</v>
      </c>
      <c r="O260" s="14">
        <v>13</v>
      </c>
      <c r="P260" s="14">
        <v>0</v>
      </c>
      <c r="Q260" s="14">
        <v>0</v>
      </c>
      <c r="R260" s="14">
        <v>0</v>
      </c>
    </row>
    <row r="261" spans="1:18" x14ac:dyDescent="0.2">
      <c r="A261" s="12">
        <v>36619</v>
      </c>
      <c r="B261" s="12">
        <v>36621</v>
      </c>
      <c r="C261" s="13" t="s">
        <v>109</v>
      </c>
      <c r="D261" s="14">
        <v>-15</v>
      </c>
      <c r="E261" s="14">
        <v>3</v>
      </c>
      <c r="F261" s="14">
        <v>-77</v>
      </c>
      <c r="G261" s="14">
        <v>-89</v>
      </c>
      <c r="H261" s="14">
        <v>4249</v>
      </c>
      <c r="I261" s="14">
        <v>4120</v>
      </c>
      <c r="J261" s="14">
        <v>104</v>
      </c>
      <c r="K261" s="14">
        <v>0</v>
      </c>
      <c r="L261" s="14">
        <v>0</v>
      </c>
      <c r="M261" s="14">
        <v>70</v>
      </c>
      <c r="N261" s="14">
        <v>0</v>
      </c>
      <c r="O261" s="14">
        <v>13</v>
      </c>
      <c r="P261" s="14">
        <v>0</v>
      </c>
      <c r="Q261" s="14">
        <v>0</v>
      </c>
      <c r="R261" s="14">
        <v>0</v>
      </c>
    </row>
    <row r="262" spans="1:18" x14ac:dyDescent="0.2">
      <c r="A262" s="12">
        <v>36620</v>
      </c>
      <c r="B262" s="12">
        <v>36620</v>
      </c>
      <c r="C262" s="13" t="s">
        <v>109</v>
      </c>
      <c r="D262" s="14">
        <v>142</v>
      </c>
      <c r="E262" s="14">
        <v>24</v>
      </c>
      <c r="F262" s="14">
        <v>-30</v>
      </c>
      <c r="G262" s="14">
        <v>136</v>
      </c>
      <c r="H262" s="14">
        <v>4399</v>
      </c>
      <c r="I262" s="14">
        <v>4450</v>
      </c>
      <c r="J262" s="14">
        <v>130</v>
      </c>
      <c r="K262" s="14">
        <v>0</v>
      </c>
      <c r="L262" s="14">
        <v>0</v>
      </c>
      <c r="M262" s="14">
        <v>4</v>
      </c>
      <c r="N262" s="14">
        <v>88</v>
      </c>
      <c r="O262" s="14">
        <v>11</v>
      </c>
      <c r="P262" s="14">
        <v>0</v>
      </c>
      <c r="Q262" s="14">
        <v>0</v>
      </c>
      <c r="R262" s="14">
        <v>0</v>
      </c>
    </row>
    <row r="263" spans="1:18" x14ac:dyDescent="0.2">
      <c r="A263" s="12">
        <v>36620</v>
      </c>
      <c r="B263" s="12">
        <v>36621</v>
      </c>
      <c r="C263" s="13" t="s">
        <v>109</v>
      </c>
      <c r="D263" s="14">
        <v>0</v>
      </c>
      <c r="E263" s="14">
        <v>-29</v>
      </c>
      <c r="F263" s="14">
        <v>67</v>
      </c>
      <c r="G263" s="14">
        <v>38</v>
      </c>
      <c r="H263" s="14">
        <v>4450</v>
      </c>
      <c r="I263" s="14">
        <v>4445</v>
      </c>
      <c r="J263" s="14">
        <v>89</v>
      </c>
      <c r="K263" s="14">
        <v>0</v>
      </c>
      <c r="L263" s="14">
        <v>0</v>
      </c>
      <c r="M263" s="14">
        <v>0</v>
      </c>
      <c r="N263" s="14">
        <v>119</v>
      </c>
      <c r="O263" s="14">
        <v>11</v>
      </c>
      <c r="P263" s="14">
        <v>0</v>
      </c>
      <c r="Q263" s="14">
        <v>0</v>
      </c>
      <c r="R263" s="14">
        <v>0</v>
      </c>
    </row>
    <row r="264" spans="1:18" x14ac:dyDescent="0.2">
      <c r="A264" s="12">
        <v>36620</v>
      </c>
      <c r="B264" s="12">
        <v>36622</v>
      </c>
      <c r="C264" s="13" t="s">
        <v>109</v>
      </c>
      <c r="D264" s="14">
        <v>0</v>
      </c>
      <c r="E264" s="14">
        <v>-28</v>
      </c>
      <c r="F264" s="14">
        <v>103</v>
      </c>
      <c r="G264" s="14">
        <v>75</v>
      </c>
      <c r="H264" s="14">
        <v>4445</v>
      </c>
      <c r="I264" s="14">
        <v>4479</v>
      </c>
      <c r="J264" s="14">
        <v>104</v>
      </c>
      <c r="K264" s="14">
        <v>0</v>
      </c>
      <c r="L264" s="14">
        <v>0</v>
      </c>
      <c r="M264" s="14">
        <v>0</v>
      </c>
      <c r="N264" s="14">
        <v>140</v>
      </c>
      <c r="O264" s="14">
        <v>11</v>
      </c>
      <c r="P264" s="14">
        <v>0</v>
      </c>
      <c r="Q264" s="14">
        <v>0</v>
      </c>
      <c r="R264" s="14">
        <v>0</v>
      </c>
    </row>
    <row r="265" spans="1:18" x14ac:dyDescent="0.2">
      <c r="A265" s="12">
        <v>36621</v>
      </c>
      <c r="B265" s="12">
        <v>36621</v>
      </c>
      <c r="C265" s="13" t="s">
        <v>109</v>
      </c>
      <c r="D265" s="14">
        <v>48</v>
      </c>
      <c r="E265" s="14">
        <v>-21</v>
      </c>
      <c r="F265" s="14">
        <v>88</v>
      </c>
      <c r="G265" s="14">
        <v>115</v>
      </c>
      <c r="H265" s="14">
        <v>4448</v>
      </c>
      <c r="I265" s="14">
        <v>4471</v>
      </c>
      <c r="J265" s="14">
        <v>189</v>
      </c>
      <c r="K265" s="14">
        <v>0</v>
      </c>
      <c r="L265" s="14">
        <v>0</v>
      </c>
      <c r="M265" s="14">
        <v>0</v>
      </c>
      <c r="N265" s="14">
        <v>107</v>
      </c>
      <c r="O265" s="14">
        <v>11</v>
      </c>
      <c r="P265" s="14">
        <v>0</v>
      </c>
      <c r="Q265" s="14">
        <v>0</v>
      </c>
      <c r="R265" s="14">
        <v>0</v>
      </c>
    </row>
    <row r="266" spans="1:18" x14ac:dyDescent="0.2">
      <c r="A266" s="12">
        <v>36621</v>
      </c>
      <c r="B266" s="12">
        <v>36622</v>
      </c>
      <c r="C266" s="13" t="s">
        <v>109</v>
      </c>
      <c r="D266" s="14">
        <v>0</v>
      </c>
      <c r="E266" s="14">
        <v>-20</v>
      </c>
      <c r="F266" s="14">
        <v>89</v>
      </c>
      <c r="G266" s="14">
        <v>69</v>
      </c>
      <c r="H266" s="14">
        <v>4471</v>
      </c>
      <c r="I266" s="14">
        <v>4503</v>
      </c>
      <c r="J266" s="14">
        <v>162</v>
      </c>
      <c r="K266" s="14">
        <v>0</v>
      </c>
      <c r="L266" s="14">
        <v>0</v>
      </c>
      <c r="M266" s="14">
        <v>0</v>
      </c>
      <c r="N266" s="14">
        <v>109</v>
      </c>
      <c r="O266" s="14">
        <v>11</v>
      </c>
      <c r="P266" s="14">
        <v>0</v>
      </c>
      <c r="Q266" s="14">
        <v>0</v>
      </c>
      <c r="R266" s="14">
        <v>0</v>
      </c>
    </row>
    <row r="267" spans="1:18" x14ac:dyDescent="0.2">
      <c r="A267" s="12">
        <v>36621</v>
      </c>
      <c r="B267" s="12">
        <v>36623</v>
      </c>
      <c r="C267" s="13" t="s">
        <v>109</v>
      </c>
      <c r="D267" s="14">
        <v>0</v>
      </c>
      <c r="E267" s="14">
        <v>-10</v>
      </c>
      <c r="F267" s="14">
        <v>67</v>
      </c>
      <c r="G267" s="14">
        <v>57</v>
      </c>
      <c r="H267" s="14">
        <v>4503</v>
      </c>
      <c r="I267" s="14">
        <v>4519</v>
      </c>
      <c r="J267" s="14">
        <v>104</v>
      </c>
      <c r="K267" s="14">
        <v>0</v>
      </c>
      <c r="L267" s="14">
        <v>0</v>
      </c>
      <c r="M267" s="14">
        <v>0</v>
      </c>
      <c r="N267" s="14">
        <v>244</v>
      </c>
      <c r="O267" s="14">
        <v>11</v>
      </c>
      <c r="P267" s="14">
        <v>0</v>
      </c>
      <c r="Q267" s="14">
        <v>0</v>
      </c>
      <c r="R267" s="14">
        <v>0</v>
      </c>
    </row>
    <row r="268" spans="1:18" x14ac:dyDescent="0.2">
      <c r="A268" s="12">
        <v>36622</v>
      </c>
      <c r="B268" s="12">
        <v>36622</v>
      </c>
      <c r="C268" s="13" t="s">
        <v>109</v>
      </c>
      <c r="D268" s="14">
        <v>-42</v>
      </c>
      <c r="E268" s="14">
        <v>2</v>
      </c>
      <c r="F268" s="14">
        <v>62</v>
      </c>
      <c r="G268" s="14">
        <v>22</v>
      </c>
      <c r="H268" s="14">
        <v>4468</v>
      </c>
      <c r="I268" s="14">
        <v>4444</v>
      </c>
      <c r="J268" s="14">
        <v>169</v>
      </c>
      <c r="K268" s="14">
        <v>0</v>
      </c>
      <c r="L268" s="14">
        <v>0</v>
      </c>
      <c r="M268" s="14">
        <v>0</v>
      </c>
      <c r="N268" s="14">
        <v>120</v>
      </c>
      <c r="O268" s="14">
        <v>11</v>
      </c>
      <c r="P268" s="14">
        <v>0</v>
      </c>
      <c r="Q268" s="14">
        <v>0</v>
      </c>
      <c r="R268" s="14">
        <v>0</v>
      </c>
    </row>
    <row r="269" spans="1:18" x14ac:dyDescent="0.2">
      <c r="A269" s="12">
        <v>36622</v>
      </c>
      <c r="B269" s="12">
        <v>36623</v>
      </c>
      <c r="C269" s="13" t="s">
        <v>109</v>
      </c>
      <c r="D269" s="14">
        <v>0</v>
      </c>
      <c r="E269" s="14">
        <v>-23</v>
      </c>
      <c r="F269" s="14">
        <v>-38</v>
      </c>
      <c r="G269" s="14">
        <v>-61</v>
      </c>
      <c r="H269" s="14">
        <v>4444</v>
      </c>
      <c r="I269" s="14">
        <v>4358</v>
      </c>
      <c r="J269" s="14">
        <v>77</v>
      </c>
      <c r="K269" s="14">
        <v>0</v>
      </c>
      <c r="L269" s="14">
        <v>0</v>
      </c>
      <c r="M269" s="14">
        <v>0</v>
      </c>
      <c r="N269" s="14">
        <v>257</v>
      </c>
      <c r="O269" s="14">
        <v>11</v>
      </c>
      <c r="P269" s="14">
        <v>0</v>
      </c>
      <c r="Q269" s="14">
        <v>0</v>
      </c>
      <c r="R269" s="14">
        <v>0</v>
      </c>
    </row>
    <row r="270" spans="1:18" x14ac:dyDescent="0.2">
      <c r="A270" s="12">
        <v>36622</v>
      </c>
      <c r="B270" s="12">
        <v>36624</v>
      </c>
      <c r="C270" s="13" t="s">
        <v>109</v>
      </c>
      <c r="D270" s="14">
        <v>0</v>
      </c>
      <c r="E270" s="14">
        <v>151</v>
      </c>
      <c r="F270" s="14">
        <v>31</v>
      </c>
      <c r="G270" s="14">
        <v>182</v>
      </c>
      <c r="H270" s="14">
        <v>4358</v>
      </c>
      <c r="I270" s="14">
        <v>4503</v>
      </c>
      <c r="J270" s="14">
        <v>104</v>
      </c>
      <c r="K270" s="14">
        <v>0</v>
      </c>
      <c r="L270" s="14">
        <v>0</v>
      </c>
      <c r="M270" s="14">
        <v>17</v>
      </c>
      <c r="N270" s="14">
        <v>239</v>
      </c>
      <c r="O270" s="14">
        <v>11</v>
      </c>
      <c r="P270" s="14">
        <v>0</v>
      </c>
      <c r="Q270" s="14">
        <v>0</v>
      </c>
      <c r="R270" s="14">
        <v>0</v>
      </c>
    </row>
    <row r="271" spans="1:18" x14ac:dyDescent="0.2">
      <c r="A271" s="12">
        <v>36623</v>
      </c>
      <c r="B271" s="12">
        <v>36623</v>
      </c>
      <c r="C271" s="13" t="s">
        <v>109</v>
      </c>
      <c r="D271" s="14">
        <v>-51</v>
      </c>
      <c r="E271" s="14">
        <v>-11</v>
      </c>
      <c r="F271" s="14">
        <v>-52</v>
      </c>
      <c r="G271" s="14">
        <v>-114</v>
      </c>
      <c r="H271" s="14">
        <v>4440</v>
      </c>
      <c r="I271" s="14">
        <v>4312</v>
      </c>
      <c r="J271" s="14">
        <v>77</v>
      </c>
      <c r="K271" s="14">
        <v>0</v>
      </c>
      <c r="L271" s="14">
        <v>0</v>
      </c>
      <c r="M271" s="14">
        <v>0</v>
      </c>
      <c r="N271" s="14">
        <v>235</v>
      </c>
      <c r="O271" s="14">
        <v>12</v>
      </c>
      <c r="P271" s="14">
        <v>0</v>
      </c>
      <c r="Q271" s="14">
        <v>0</v>
      </c>
      <c r="R271" s="14">
        <v>0</v>
      </c>
    </row>
    <row r="272" spans="1:18" x14ac:dyDescent="0.2">
      <c r="A272" s="12">
        <v>36623</v>
      </c>
      <c r="B272" s="12">
        <v>36624</v>
      </c>
      <c r="C272" s="13" t="s">
        <v>109</v>
      </c>
      <c r="D272" s="14">
        <v>69</v>
      </c>
      <c r="E272" s="14">
        <v>123</v>
      </c>
      <c r="F272" s="14">
        <v>-95</v>
      </c>
      <c r="G272" s="14">
        <v>97</v>
      </c>
      <c r="H272" s="14">
        <v>4312</v>
      </c>
      <c r="I272" s="14">
        <v>4379</v>
      </c>
      <c r="J272" s="14">
        <v>113</v>
      </c>
      <c r="K272" s="14">
        <v>0</v>
      </c>
      <c r="L272" s="14">
        <v>0</v>
      </c>
      <c r="M272" s="14">
        <v>17</v>
      </c>
      <c r="N272" s="14">
        <v>234</v>
      </c>
      <c r="O272" s="14">
        <v>11</v>
      </c>
      <c r="P272" s="14">
        <v>0</v>
      </c>
      <c r="Q272" s="14">
        <v>0</v>
      </c>
      <c r="R272" s="14">
        <v>0</v>
      </c>
    </row>
    <row r="273" spans="1:18" x14ac:dyDescent="0.2">
      <c r="A273" s="12">
        <v>36623</v>
      </c>
      <c r="B273" s="12">
        <v>36625</v>
      </c>
      <c r="C273" s="13" t="s">
        <v>109</v>
      </c>
      <c r="D273" s="14">
        <v>0</v>
      </c>
      <c r="E273" s="14">
        <v>138</v>
      </c>
      <c r="F273" s="14">
        <v>-16</v>
      </c>
      <c r="G273" s="14">
        <v>122</v>
      </c>
      <c r="H273" s="14">
        <v>4379</v>
      </c>
      <c r="I273" s="14">
        <v>4457</v>
      </c>
      <c r="J273" s="14">
        <v>77</v>
      </c>
      <c r="K273" s="14">
        <v>0</v>
      </c>
      <c r="L273" s="14">
        <v>0</v>
      </c>
      <c r="M273" s="14">
        <v>92</v>
      </c>
      <c r="N273" s="14">
        <v>216</v>
      </c>
      <c r="O273" s="14">
        <v>11</v>
      </c>
      <c r="P273" s="14">
        <v>0</v>
      </c>
      <c r="Q273" s="14">
        <v>0</v>
      </c>
      <c r="R273" s="14">
        <v>0</v>
      </c>
    </row>
    <row r="274" spans="1:18" x14ac:dyDescent="0.2">
      <c r="A274" s="12">
        <v>36624</v>
      </c>
      <c r="B274" s="12">
        <v>36624</v>
      </c>
      <c r="C274" s="13" t="s">
        <v>109</v>
      </c>
      <c r="D274" s="14">
        <v>-134</v>
      </c>
      <c r="E274" s="14">
        <v>179</v>
      </c>
      <c r="F274" s="14">
        <v>48</v>
      </c>
      <c r="G274" s="14">
        <v>93</v>
      </c>
      <c r="H274" s="14">
        <v>4311</v>
      </c>
      <c r="I274" s="14">
        <v>4296</v>
      </c>
      <c r="J274" s="14">
        <v>114</v>
      </c>
      <c r="K274" s="14">
        <v>0</v>
      </c>
      <c r="L274" s="14">
        <v>0</v>
      </c>
      <c r="M274" s="14">
        <v>67</v>
      </c>
      <c r="N274" s="14">
        <v>187</v>
      </c>
      <c r="O274" s="14">
        <v>12</v>
      </c>
      <c r="P274" s="14">
        <v>0</v>
      </c>
      <c r="Q274" s="14">
        <v>0</v>
      </c>
      <c r="R274" s="14">
        <v>0</v>
      </c>
    </row>
    <row r="275" spans="1:18" x14ac:dyDescent="0.2">
      <c r="A275" s="12">
        <v>36624</v>
      </c>
      <c r="B275" s="12">
        <v>36625</v>
      </c>
      <c r="C275" s="13" t="s">
        <v>109</v>
      </c>
      <c r="D275" s="14">
        <v>-22</v>
      </c>
      <c r="E275" s="14">
        <v>147</v>
      </c>
      <c r="F275" s="14">
        <v>-20</v>
      </c>
      <c r="G275" s="14">
        <v>105</v>
      </c>
      <c r="H275" s="14">
        <v>4296</v>
      </c>
      <c r="I275" s="14">
        <v>4451</v>
      </c>
      <c r="J275" s="14">
        <v>77</v>
      </c>
      <c r="K275" s="14">
        <v>0</v>
      </c>
      <c r="L275" s="14">
        <v>0</v>
      </c>
      <c r="M275" s="14">
        <v>92</v>
      </c>
      <c r="N275" s="14">
        <v>164</v>
      </c>
      <c r="O275" s="14">
        <v>12</v>
      </c>
      <c r="P275" s="14">
        <v>0</v>
      </c>
      <c r="Q275" s="14">
        <v>0</v>
      </c>
      <c r="R275" s="14">
        <v>0</v>
      </c>
    </row>
    <row r="276" spans="1:18" x14ac:dyDescent="0.2">
      <c r="A276" s="12">
        <v>36624</v>
      </c>
      <c r="B276" s="12">
        <v>36626</v>
      </c>
      <c r="C276" s="13" t="s">
        <v>109</v>
      </c>
      <c r="D276" s="14">
        <v>0</v>
      </c>
      <c r="E276" s="14">
        <v>77</v>
      </c>
      <c r="F276" s="14">
        <v>-111</v>
      </c>
      <c r="G276" s="14">
        <v>-34</v>
      </c>
      <c r="H276" s="14">
        <v>4451</v>
      </c>
      <c r="I276" s="14">
        <v>4379</v>
      </c>
      <c r="J276" s="14">
        <v>77</v>
      </c>
      <c r="K276" s="14">
        <v>0</v>
      </c>
      <c r="L276" s="14">
        <v>0</v>
      </c>
      <c r="M276" s="14">
        <v>92</v>
      </c>
      <c r="N276" s="14">
        <v>214</v>
      </c>
      <c r="O276" s="14">
        <v>12</v>
      </c>
      <c r="P276" s="14">
        <v>0</v>
      </c>
      <c r="Q276" s="14">
        <v>0</v>
      </c>
      <c r="R276" s="14">
        <v>0</v>
      </c>
    </row>
    <row r="277" spans="1:18" x14ac:dyDescent="0.2">
      <c r="A277" s="12">
        <v>36625</v>
      </c>
      <c r="B277" s="12">
        <v>36625</v>
      </c>
      <c r="C277" s="13" t="s">
        <v>109</v>
      </c>
      <c r="D277" s="14">
        <v>65</v>
      </c>
      <c r="E277" s="14">
        <v>108</v>
      </c>
      <c r="F277" s="14">
        <v>48</v>
      </c>
      <c r="G277" s="14">
        <v>221</v>
      </c>
      <c r="H277" s="14">
        <v>4308</v>
      </c>
      <c r="I277" s="14">
        <v>4559</v>
      </c>
      <c r="J277" s="14">
        <v>167</v>
      </c>
      <c r="K277" s="14">
        <v>0</v>
      </c>
      <c r="L277" s="14">
        <v>0</v>
      </c>
      <c r="M277" s="14">
        <v>91</v>
      </c>
      <c r="N277" s="14">
        <v>80</v>
      </c>
      <c r="O277" s="14">
        <v>12</v>
      </c>
      <c r="P277" s="14">
        <v>0</v>
      </c>
      <c r="Q277" s="14">
        <v>0</v>
      </c>
      <c r="R277" s="14">
        <v>0</v>
      </c>
    </row>
    <row r="278" spans="1:18" x14ac:dyDescent="0.2">
      <c r="A278" s="12">
        <v>36625</v>
      </c>
      <c r="B278" s="12">
        <v>36626</v>
      </c>
      <c r="C278" s="13" t="s">
        <v>109</v>
      </c>
      <c r="D278" s="14">
        <v>-42</v>
      </c>
      <c r="E278" s="14">
        <v>74</v>
      </c>
      <c r="F278" s="14">
        <v>-215</v>
      </c>
      <c r="G278" s="14">
        <v>-183</v>
      </c>
      <c r="H278" s="14">
        <v>4559</v>
      </c>
      <c r="I278" s="14">
        <v>4350</v>
      </c>
      <c r="J278" s="14">
        <v>77</v>
      </c>
      <c r="K278" s="14">
        <v>0</v>
      </c>
      <c r="L278" s="14">
        <v>0</v>
      </c>
      <c r="M278" s="14">
        <v>92</v>
      </c>
      <c r="N278" s="14">
        <v>140</v>
      </c>
      <c r="O278" s="14">
        <v>12</v>
      </c>
      <c r="P278" s="14">
        <v>0</v>
      </c>
      <c r="Q278" s="14">
        <v>0</v>
      </c>
      <c r="R278" s="14">
        <v>0</v>
      </c>
    </row>
    <row r="279" spans="1:18" x14ac:dyDescent="0.2">
      <c r="A279" s="12">
        <v>36625</v>
      </c>
      <c r="B279" s="12">
        <v>36627</v>
      </c>
      <c r="C279" s="13" t="s">
        <v>109</v>
      </c>
      <c r="D279" s="14">
        <v>0</v>
      </c>
      <c r="E279" s="14">
        <v>94</v>
      </c>
      <c r="F279" s="14">
        <v>-74</v>
      </c>
      <c r="G279" s="14">
        <v>20</v>
      </c>
      <c r="H279" s="14">
        <v>4350</v>
      </c>
      <c r="I279" s="14">
        <v>4329</v>
      </c>
      <c r="J279" s="14">
        <v>115</v>
      </c>
      <c r="K279" s="14">
        <v>0</v>
      </c>
      <c r="L279" s="14">
        <v>0</v>
      </c>
      <c r="M279" s="14">
        <v>92</v>
      </c>
      <c r="N279" s="14">
        <v>201</v>
      </c>
      <c r="O279" s="14">
        <v>12</v>
      </c>
      <c r="P279" s="14">
        <v>0</v>
      </c>
      <c r="Q279" s="14">
        <v>0</v>
      </c>
      <c r="R279" s="14">
        <v>0</v>
      </c>
    </row>
    <row r="280" spans="1:18" x14ac:dyDescent="0.2">
      <c r="A280" s="12">
        <v>36626</v>
      </c>
      <c r="B280" s="12">
        <v>36626</v>
      </c>
      <c r="C280" s="13" t="s">
        <v>109</v>
      </c>
      <c r="D280" s="14">
        <v>-3</v>
      </c>
      <c r="E280" s="14">
        <v>32</v>
      </c>
      <c r="F280" s="14">
        <v>-74</v>
      </c>
      <c r="G280" s="14">
        <v>-45</v>
      </c>
      <c r="H280" s="14">
        <v>4534</v>
      </c>
      <c r="I280" s="14">
        <v>4427</v>
      </c>
      <c r="J280" s="14">
        <v>105</v>
      </c>
      <c r="K280" s="14">
        <v>0</v>
      </c>
      <c r="L280" s="14">
        <v>0</v>
      </c>
      <c r="M280" s="14">
        <v>89</v>
      </c>
      <c r="N280" s="14">
        <v>120</v>
      </c>
      <c r="O280" s="14">
        <v>12</v>
      </c>
      <c r="P280" s="14">
        <v>0</v>
      </c>
      <c r="Q280" s="14">
        <v>0</v>
      </c>
      <c r="R280" s="14">
        <v>0</v>
      </c>
    </row>
    <row r="281" spans="1:18" x14ac:dyDescent="0.2">
      <c r="A281" s="12">
        <v>36626</v>
      </c>
      <c r="B281" s="12">
        <v>36627</v>
      </c>
      <c r="C281" s="13" t="s">
        <v>109</v>
      </c>
      <c r="D281" s="14">
        <v>-9</v>
      </c>
      <c r="E281" s="14">
        <v>10</v>
      </c>
      <c r="F281" s="14">
        <v>96</v>
      </c>
      <c r="G281" s="14">
        <v>97</v>
      </c>
      <c r="H281" s="14">
        <v>4427</v>
      </c>
      <c r="I281" s="14">
        <v>4418</v>
      </c>
      <c r="J281" s="14">
        <v>79</v>
      </c>
      <c r="K281" s="14">
        <v>0</v>
      </c>
      <c r="L281" s="14">
        <v>0</v>
      </c>
      <c r="M281" s="14">
        <v>89</v>
      </c>
      <c r="N281" s="14">
        <v>141</v>
      </c>
      <c r="O281" s="14">
        <v>12</v>
      </c>
      <c r="P281" s="14">
        <v>0</v>
      </c>
      <c r="Q281" s="14">
        <v>0</v>
      </c>
      <c r="R281" s="14">
        <v>0</v>
      </c>
    </row>
    <row r="282" spans="1:18" x14ac:dyDescent="0.2">
      <c r="A282" s="12">
        <v>36626</v>
      </c>
      <c r="B282" s="12">
        <v>36628</v>
      </c>
      <c r="C282" s="13" t="s">
        <v>109</v>
      </c>
      <c r="D282" s="14">
        <v>0</v>
      </c>
      <c r="E282" s="14">
        <v>8</v>
      </c>
      <c r="F282" s="14">
        <v>21</v>
      </c>
      <c r="G282" s="14">
        <v>29</v>
      </c>
      <c r="H282" s="14">
        <v>4418</v>
      </c>
      <c r="I282" s="14">
        <v>4398</v>
      </c>
      <c r="J282" s="14">
        <v>79</v>
      </c>
      <c r="K282" s="14">
        <v>0</v>
      </c>
      <c r="L282" s="14">
        <v>0</v>
      </c>
      <c r="M282" s="14">
        <v>89</v>
      </c>
      <c r="N282" s="14">
        <v>141</v>
      </c>
      <c r="O282" s="14">
        <v>12</v>
      </c>
      <c r="P282" s="14">
        <v>0</v>
      </c>
      <c r="Q282" s="14">
        <v>0</v>
      </c>
      <c r="R282" s="14">
        <v>0</v>
      </c>
    </row>
    <row r="283" spans="1:18" x14ac:dyDescent="0.2">
      <c r="A283" s="12">
        <v>36627</v>
      </c>
      <c r="B283" s="12">
        <v>36627</v>
      </c>
      <c r="C283" s="13" t="s">
        <v>109</v>
      </c>
      <c r="D283" s="14">
        <v>90</v>
      </c>
      <c r="E283" s="14">
        <v>28</v>
      </c>
      <c r="F283" s="14">
        <v>136</v>
      </c>
      <c r="G283" s="14">
        <v>254</v>
      </c>
      <c r="H283" s="14">
        <v>4457</v>
      </c>
      <c r="I283" s="14">
        <v>4517</v>
      </c>
      <c r="J283" s="14">
        <v>119</v>
      </c>
      <c r="K283" s="14">
        <v>0</v>
      </c>
      <c r="L283" s="14">
        <v>0</v>
      </c>
      <c r="M283" s="14">
        <v>89</v>
      </c>
      <c r="N283" s="14">
        <v>137</v>
      </c>
      <c r="O283" s="14">
        <v>11</v>
      </c>
      <c r="P283" s="14">
        <v>0</v>
      </c>
      <c r="Q283" s="14">
        <v>0</v>
      </c>
      <c r="R283" s="14">
        <v>0</v>
      </c>
    </row>
    <row r="284" spans="1:18" x14ac:dyDescent="0.2">
      <c r="A284" s="12">
        <v>36627</v>
      </c>
      <c r="B284" s="12">
        <v>36628</v>
      </c>
      <c r="C284" s="13" t="s">
        <v>109</v>
      </c>
      <c r="D284" s="14">
        <v>69</v>
      </c>
      <c r="E284" s="14">
        <v>-72</v>
      </c>
      <c r="F284" s="14">
        <v>-90</v>
      </c>
      <c r="G284" s="14">
        <v>-93</v>
      </c>
      <c r="H284" s="14">
        <v>4517</v>
      </c>
      <c r="I284" s="14">
        <v>4419</v>
      </c>
      <c r="J284" s="14">
        <v>77</v>
      </c>
      <c r="K284" s="14">
        <v>0</v>
      </c>
      <c r="L284" s="14">
        <v>0</v>
      </c>
      <c r="M284" s="14">
        <v>89</v>
      </c>
      <c r="N284" s="14">
        <v>250</v>
      </c>
      <c r="O284" s="14">
        <v>12</v>
      </c>
      <c r="P284" s="14">
        <v>0</v>
      </c>
      <c r="Q284" s="14">
        <v>0</v>
      </c>
      <c r="R284" s="14">
        <v>0</v>
      </c>
    </row>
    <row r="285" spans="1:18" x14ac:dyDescent="0.2">
      <c r="A285" s="12">
        <v>36627</v>
      </c>
      <c r="B285" s="12">
        <v>36629</v>
      </c>
      <c r="C285" s="13" t="s">
        <v>109</v>
      </c>
      <c r="D285" s="14">
        <v>-40</v>
      </c>
      <c r="E285" s="14">
        <v>7</v>
      </c>
      <c r="F285" s="14">
        <v>66</v>
      </c>
      <c r="G285" s="14">
        <v>33</v>
      </c>
      <c r="H285" s="14">
        <v>4419</v>
      </c>
      <c r="I285" s="14">
        <v>4402</v>
      </c>
      <c r="J285" s="14">
        <v>79</v>
      </c>
      <c r="K285" s="14">
        <v>0</v>
      </c>
      <c r="L285" s="14">
        <v>0</v>
      </c>
      <c r="M285" s="14">
        <v>89</v>
      </c>
      <c r="N285" s="14">
        <v>141</v>
      </c>
      <c r="O285" s="14">
        <v>12</v>
      </c>
      <c r="P285" s="14">
        <v>0</v>
      </c>
      <c r="Q285" s="14">
        <v>0</v>
      </c>
      <c r="R285" s="14">
        <v>0</v>
      </c>
    </row>
    <row r="286" spans="1:18" x14ac:dyDescent="0.2">
      <c r="A286" s="12">
        <v>36628</v>
      </c>
      <c r="B286" s="12">
        <v>36628</v>
      </c>
      <c r="C286" s="13" t="s">
        <v>109</v>
      </c>
      <c r="D286" s="14">
        <v>-2</v>
      </c>
      <c r="E286" s="14">
        <v>-36</v>
      </c>
      <c r="F286" s="14">
        <v>-32</v>
      </c>
      <c r="G286" s="14">
        <v>-70</v>
      </c>
      <c r="H286" s="14">
        <v>4517</v>
      </c>
      <c r="I286" s="14">
        <v>4460</v>
      </c>
      <c r="J286" s="14">
        <v>97</v>
      </c>
      <c r="K286" s="14">
        <v>0</v>
      </c>
      <c r="L286" s="14">
        <v>0</v>
      </c>
      <c r="M286" s="14">
        <v>84</v>
      </c>
      <c r="N286" s="14">
        <v>239</v>
      </c>
      <c r="O286" s="14">
        <v>12</v>
      </c>
      <c r="P286" s="14">
        <v>0</v>
      </c>
      <c r="Q286" s="14">
        <v>0</v>
      </c>
      <c r="R286" s="14">
        <v>0</v>
      </c>
    </row>
    <row r="287" spans="1:18" x14ac:dyDescent="0.2">
      <c r="A287" s="12">
        <v>36628</v>
      </c>
      <c r="B287" s="12">
        <v>36629</v>
      </c>
      <c r="C287" s="13" t="s">
        <v>109</v>
      </c>
      <c r="D287" s="14">
        <v>-8</v>
      </c>
      <c r="E287" s="14">
        <v>38</v>
      </c>
      <c r="F287" s="14">
        <v>8</v>
      </c>
      <c r="G287" s="14">
        <v>38</v>
      </c>
      <c r="H287" s="14">
        <v>4460</v>
      </c>
      <c r="I287" s="14">
        <v>4428</v>
      </c>
      <c r="J287" s="14">
        <v>114</v>
      </c>
      <c r="K287" s="14">
        <v>0</v>
      </c>
      <c r="L287" s="14">
        <v>0</v>
      </c>
      <c r="M287" s="14">
        <v>84</v>
      </c>
      <c r="N287" s="14">
        <v>164</v>
      </c>
      <c r="O287" s="14">
        <v>12</v>
      </c>
      <c r="P287" s="14">
        <v>0</v>
      </c>
      <c r="Q287" s="14">
        <v>0</v>
      </c>
      <c r="R287" s="14">
        <v>0</v>
      </c>
    </row>
    <row r="288" spans="1:18" x14ac:dyDescent="0.2">
      <c r="A288" s="12">
        <v>36628</v>
      </c>
      <c r="B288" s="12">
        <v>36630</v>
      </c>
      <c r="C288" s="13" t="s">
        <v>109</v>
      </c>
      <c r="D288" s="14">
        <v>-3</v>
      </c>
      <c r="E288" s="14">
        <v>49</v>
      </c>
      <c r="F288" s="14">
        <v>20</v>
      </c>
      <c r="G288" s="14">
        <v>66</v>
      </c>
      <c r="H288" s="14">
        <v>4428</v>
      </c>
      <c r="I288" s="14">
        <v>4448</v>
      </c>
      <c r="J288" s="14">
        <v>79</v>
      </c>
      <c r="K288" s="14">
        <v>0</v>
      </c>
      <c r="L288" s="14">
        <v>0</v>
      </c>
      <c r="M288" s="14">
        <v>84</v>
      </c>
      <c r="N288" s="14">
        <v>143</v>
      </c>
      <c r="O288" s="14">
        <v>12</v>
      </c>
      <c r="P288" s="14">
        <v>0</v>
      </c>
      <c r="Q288" s="14">
        <v>0</v>
      </c>
      <c r="R288" s="14">
        <v>0</v>
      </c>
    </row>
    <row r="289" spans="1:18" x14ac:dyDescent="0.2">
      <c r="A289" s="12">
        <v>36629</v>
      </c>
      <c r="B289" s="12">
        <v>36629</v>
      </c>
      <c r="C289" s="13" t="s">
        <v>109</v>
      </c>
      <c r="D289" s="14">
        <v>9</v>
      </c>
      <c r="E289" s="14">
        <v>53</v>
      </c>
      <c r="F289" s="14">
        <v>27</v>
      </c>
      <c r="G289" s="14">
        <v>89</v>
      </c>
      <c r="H289" s="14">
        <v>4466</v>
      </c>
      <c r="I289" s="14">
        <v>4490</v>
      </c>
      <c r="J289" s="14">
        <v>136</v>
      </c>
      <c r="K289" s="14">
        <v>0</v>
      </c>
      <c r="L289" s="14">
        <v>0</v>
      </c>
      <c r="M289" s="14">
        <v>82</v>
      </c>
      <c r="N289" s="14">
        <v>158</v>
      </c>
      <c r="O289" s="14">
        <v>12</v>
      </c>
      <c r="P289" s="14">
        <v>0</v>
      </c>
      <c r="Q289" s="14">
        <v>0</v>
      </c>
      <c r="R289" s="14">
        <v>0</v>
      </c>
    </row>
    <row r="290" spans="1:18" x14ac:dyDescent="0.2">
      <c r="A290" s="12">
        <v>36629</v>
      </c>
      <c r="B290" s="12">
        <v>36630</v>
      </c>
      <c r="C290" s="13" t="s">
        <v>109</v>
      </c>
      <c r="D290" s="14">
        <v>10</v>
      </c>
      <c r="E290" s="14">
        <v>73</v>
      </c>
      <c r="F290" s="14">
        <v>-5</v>
      </c>
      <c r="G290" s="14">
        <v>78</v>
      </c>
      <c r="H290" s="14">
        <v>4490</v>
      </c>
      <c r="I290" s="14">
        <v>4515</v>
      </c>
      <c r="J290" s="14">
        <v>78</v>
      </c>
      <c r="K290" s="14">
        <v>0</v>
      </c>
      <c r="L290" s="14">
        <v>0</v>
      </c>
      <c r="M290" s="14">
        <v>84</v>
      </c>
      <c r="N290" s="14">
        <v>249</v>
      </c>
      <c r="O290" s="14">
        <v>12</v>
      </c>
      <c r="P290" s="14">
        <v>0</v>
      </c>
      <c r="Q290" s="14">
        <v>0</v>
      </c>
      <c r="R290" s="14">
        <v>0</v>
      </c>
    </row>
    <row r="291" spans="1:18" x14ac:dyDescent="0.2">
      <c r="A291" s="12">
        <v>36629</v>
      </c>
      <c r="B291" s="12">
        <v>36631</v>
      </c>
      <c r="C291" s="13" t="s">
        <v>109</v>
      </c>
      <c r="D291" s="14">
        <v>0</v>
      </c>
      <c r="E291" s="14">
        <v>116</v>
      </c>
      <c r="F291" s="14">
        <v>35</v>
      </c>
      <c r="G291" s="14">
        <v>151</v>
      </c>
      <c r="H291" s="14">
        <v>4515</v>
      </c>
      <c r="I291" s="14">
        <v>4626</v>
      </c>
      <c r="J291" s="14">
        <v>79</v>
      </c>
      <c r="K291" s="14">
        <v>0</v>
      </c>
      <c r="L291" s="14">
        <v>0</v>
      </c>
      <c r="M291" s="14">
        <v>84</v>
      </c>
      <c r="N291" s="14">
        <v>213</v>
      </c>
      <c r="O291" s="14">
        <v>12</v>
      </c>
      <c r="P291" s="14">
        <v>0</v>
      </c>
      <c r="Q291" s="14">
        <v>0</v>
      </c>
      <c r="R291" s="14">
        <v>0</v>
      </c>
    </row>
    <row r="292" spans="1:18" x14ac:dyDescent="0.2">
      <c r="A292" s="12">
        <v>36630</v>
      </c>
      <c r="B292" s="12">
        <v>36630</v>
      </c>
      <c r="C292" s="13" t="s">
        <v>109</v>
      </c>
      <c r="D292" s="14">
        <v>-5</v>
      </c>
      <c r="E292" s="14">
        <v>82</v>
      </c>
      <c r="F292" s="14">
        <v>-35</v>
      </c>
      <c r="G292" s="14">
        <v>42</v>
      </c>
      <c r="H292" s="14">
        <v>4469</v>
      </c>
      <c r="I292" s="14">
        <v>4461</v>
      </c>
      <c r="J292" s="14">
        <v>87</v>
      </c>
      <c r="K292" s="14">
        <v>0</v>
      </c>
      <c r="L292" s="14">
        <v>0</v>
      </c>
      <c r="M292" s="14">
        <v>81</v>
      </c>
      <c r="N292" s="14">
        <v>238</v>
      </c>
      <c r="O292" s="14">
        <v>12</v>
      </c>
      <c r="P292" s="14">
        <v>0</v>
      </c>
      <c r="Q292" s="14">
        <v>0</v>
      </c>
      <c r="R292" s="14">
        <v>0</v>
      </c>
    </row>
    <row r="293" spans="1:18" x14ac:dyDescent="0.2">
      <c r="A293" s="12">
        <v>36630</v>
      </c>
      <c r="B293" s="12">
        <v>36631</v>
      </c>
      <c r="C293" s="13" t="s">
        <v>109</v>
      </c>
      <c r="D293" s="14">
        <v>81</v>
      </c>
      <c r="E293" s="14">
        <v>41</v>
      </c>
      <c r="F293" s="14">
        <v>-33</v>
      </c>
      <c r="G293" s="14">
        <v>89</v>
      </c>
      <c r="H293" s="14">
        <v>4461</v>
      </c>
      <c r="I293" s="14">
        <v>4519</v>
      </c>
      <c r="J293" s="14">
        <v>75</v>
      </c>
      <c r="K293" s="14">
        <v>0</v>
      </c>
      <c r="L293" s="14">
        <v>0</v>
      </c>
      <c r="M293" s="14">
        <v>83</v>
      </c>
      <c r="N293" s="14">
        <v>291</v>
      </c>
      <c r="O293" s="14">
        <v>12</v>
      </c>
      <c r="P293" s="14">
        <v>0</v>
      </c>
      <c r="Q293" s="14">
        <v>0</v>
      </c>
      <c r="R293" s="14">
        <v>0</v>
      </c>
    </row>
    <row r="294" spans="1:18" x14ac:dyDescent="0.2">
      <c r="A294" s="12">
        <v>36630</v>
      </c>
      <c r="B294" s="12">
        <v>36632</v>
      </c>
      <c r="C294" s="13" t="s">
        <v>109</v>
      </c>
      <c r="D294" s="14">
        <v>0</v>
      </c>
      <c r="E294" s="14">
        <v>110</v>
      </c>
      <c r="F294" s="14">
        <v>44</v>
      </c>
      <c r="G294" s="14">
        <v>154</v>
      </c>
      <c r="H294" s="14">
        <v>4519</v>
      </c>
      <c r="I294" s="14">
        <v>4623</v>
      </c>
      <c r="J294" s="14">
        <v>76</v>
      </c>
      <c r="K294" s="14">
        <v>0</v>
      </c>
      <c r="L294" s="14">
        <v>0</v>
      </c>
      <c r="M294" s="14">
        <v>83</v>
      </c>
      <c r="N294" s="14">
        <v>290</v>
      </c>
      <c r="O294" s="14">
        <v>12</v>
      </c>
      <c r="P294" s="14">
        <v>0</v>
      </c>
      <c r="Q294" s="14">
        <v>0</v>
      </c>
      <c r="R294" s="14">
        <v>0</v>
      </c>
    </row>
    <row r="295" spans="1:18" x14ac:dyDescent="0.2">
      <c r="A295" s="12">
        <v>36631</v>
      </c>
      <c r="B295" s="12">
        <v>36631</v>
      </c>
      <c r="C295" s="13" t="s">
        <v>109</v>
      </c>
      <c r="D295" s="14">
        <v>-101</v>
      </c>
      <c r="E295" s="14">
        <v>55</v>
      </c>
      <c r="F295" s="14">
        <v>-9</v>
      </c>
      <c r="G295" s="14">
        <v>-55</v>
      </c>
      <c r="H295" s="14">
        <v>4468</v>
      </c>
      <c r="I295" s="14">
        <v>4386</v>
      </c>
      <c r="J295" s="14">
        <v>77</v>
      </c>
      <c r="K295" s="14">
        <v>0</v>
      </c>
      <c r="L295" s="14">
        <v>0</v>
      </c>
      <c r="M295" s="14">
        <v>83</v>
      </c>
      <c r="N295" s="14">
        <v>286</v>
      </c>
      <c r="O295" s="14">
        <v>12</v>
      </c>
      <c r="P295" s="14">
        <v>0</v>
      </c>
      <c r="Q295" s="14">
        <v>0</v>
      </c>
      <c r="R295" s="14">
        <v>0</v>
      </c>
    </row>
    <row r="296" spans="1:18" x14ac:dyDescent="0.2">
      <c r="A296" s="12">
        <v>36631</v>
      </c>
      <c r="B296" s="12">
        <v>36632</v>
      </c>
      <c r="C296" s="13" t="s">
        <v>109</v>
      </c>
      <c r="D296" s="14">
        <v>28</v>
      </c>
      <c r="E296" s="14">
        <v>9</v>
      </c>
      <c r="F296" s="14">
        <v>-24</v>
      </c>
      <c r="G296" s="14">
        <v>13</v>
      </c>
      <c r="H296" s="14">
        <v>4386</v>
      </c>
      <c r="I296" s="14">
        <v>4392</v>
      </c>
      <c r="J296" s="14">
        <v>77</v>
      </c>
      <c r="K296" s="14">
        <v>0</v>
      </c>
      <c r="L296" s="14">
        <v>0</v>
      </c>
      <c r="M296" s="14">
        <v>84</v>
      </c>
      <c r="N296" s="14">
        <v>286</v>
      </c>
      <c r="O296" s="14">
        <v>12</v>
      </c>
      <c r="P296" s="14">
        <v>0</v>
      </c>
      <c r="Q296" s="14">
        <v>0</v>
      </c>
      <c r="R296" s="14">
        <v>0</v>
      </c>
    </row>
    <row r="297" spans="1:18" x14ac:dyDescent="0.2">
      <c r="A297" s="12">
        <v>36631</v>
      </c>
      <c r="B297" s="12">
        <v>36633</v>
      </c>
      <c r="C297" s="13" t="s">
        <v>109</v>
      </c>
      <c r="D297" s="14">
        <v>0</v>
      </c>
      <c r="E297" s="14">
        <v>64</v>
      </c>
      <c r="F297" s="14">
        <v>-133</v>
      </c>
      <c r="G297" s="14">
        <v>-69</v>
      </c>
      <c r="H297" s="14">
        <v>4392</v>
      </c>
      <c r="I297" s="14">
        <v>4280</v>
      </c>
      <c r="J297" s="14">
        <v>97</v>
      </c>
      <c r="K297" s="14">
        <v>0</v>
      </c>
      <c r="L297" s="14">
        <v>0</v>
      </c>
      <c r="M297" s="14">
        <v>84</v>
      </c>
      <c r="N297" s="14">
        <v>204</v>
      </c>
      <c r="O297" s="14">
        <v>12</v>
      </c>
      <c r="P297" s="14">
        <v>0</v>
      </c>
      <c r="Q297" s="14">
        <v>0</v>
      </c>
      <c r="R297" s="14">
        <v>0</v>
      </c>
    </row>
    <row r="298" spans="1:18" x14ac:dyDescent="0.2">
      <c r="A298" s="12">
        <v>36632</v>
      </c>
      <c r="B298" s="12">
        <v>36632</v>
      </c>
      <c r="C298" s="13" t="s">
        <v>109</v>
      </c>
      <c r="D298" s="14">
        <v>-103</v>
      </c>
      <c r="E298" s="14">
        <v>21</v>
      </c>
      <c r="F298" s="14">
        <v>-19</v>
      </c>
      <c r="G298" s="14">
        <v>-101</v>
      </c>
      <c r="H298" s="14">
        <v>4390</v>
      </c>
      <c r="I298" s="14">
        <v>4337</v>
      </c>
      <c r="J298" s="14">
        <v>77</v>
      </c>
      <c r="K298" s="14">
        <v>0</v>
      </c>
      <c r="L298" s="14">
        <v>0</v>
      </c>
      <c r="M298" s="14">
        <v>82</v>
      </c>
      <c r="N298" s="14">
        <v>234</v>
      </c>
      <c r="O298" s="14">
        <v>12</v>
      </c>
      <c r="P298" s="14">
        <v>0</v>
      </c>
      <c r="Q298" s="14">
        <v>0</v>
      </c>
      <c r="R298" s="14">
        <v>0</v>
      </c>
    </row>
    <row r="299" spans="1:18" x14ac:dyDescent="0.2">
      <c r="A299" s="12">
        <v>36632</v>
      </c>
      <c r="B299" s="12">
        <v>36633</v>
      </c>
      <c r="C299" s="13" t="s">
        <v>109</v>
      </c>
      <c r="D299" s="14">
        <v>16</v>
      </c>
      <c r="E299" s="14">
        <v>3</v>
      </c>
      <c r="F299" s="14">
        <v>-155</v>
      </c>
      <c r="G299" s="14">
        <v>-136</v>
      </c>
      <c r="H299" s="14">
        <v>4337</v>
      </c>
      <c r="I299" s="14">
        <v>4225</v>
      </c>
      <c r="J299" s="14">
        <v>165</v>
      </c>
      <c r="K299" s="14">
        <v>0</v>
      </c>
      <c r="L299" s="14">
        <v>0</v>
      </c>
      <c r="M299" s="14">
        <v>82</v>
      </c>
      <c r="N299" s="14">
        <v>19</v>
      </c>
      <c r="O299" s="14">
        <v>12</v>
      </c>
      <c r="P299" s="14">
        <v>0</v>
      </c>
      <c r="Q299" s="14">
        <v>0</v>
      </c>
      <c r="R299" s="14">
        <v>0</v>
      </c>
    </row>
    <row r="300" spans="1:18" x14ac:dyDescent="0.2">
      <c r="A300" s="12">
        <v>36632</v>
      </c>
      <c r="B300" s="12">
        <v>36634</v>
      </c>
      <c r="C300" s="13" t="s">
        <v>109</v>
      </c>
      <c r="D300" s="14">
        <v>0</v>
      </c>
      <c r="E300" s="14">
        <v>-23</v>
      </c>
      <c r="F300" s="14">
        <v>0</v>
      </c>
      <c r="G300" s="14">
        <v>-23</v>
      </c>
      <c r="H300" s="14">
        <v>4225</v>
      </c>
      <c r="I300" s="14">
        <v>4196</v>
      </c>
      <c r="J300" s="14">
        <v>97</v>
      </c>
      <c r="K300" s="14">
        <v>0</v>
      </c>
      <c r="L300" s="14">
        <v>0</v>
      </c>
      <c r="M300" s="14">
        <v>82</v>
      </c>
      <c r="N300" s="14">
        <v>83</v>
      </c>
      <c r="O300" s="14">
        <v>12</v>
      </c>
      <c r="P300" s="14">
        <v>0</v>
      </c>
      <c r="Q300" s="14">
        <v>0</v>
      </c>
      <c r="R300" s="14">
        <v>0</v>
      </c>
    </row>
    <row r="301" spans="1:18" x14ac:dyDescent="0.2">
      <c r="A301" s="12">
        <v>36633</v>
      </c>
      <c r="B301" s="12">
        <v>36633</v>
      </c>
      <c r="C301" s="13" t="s">
        <v>109</v>
      </c>
      <c r="D301" s="14">
        <v>-91</v>
      </c>
      <c r="E301" s="14">
        <v>-20</v>
      </c>
      <c r="F301" s="14">
        <v>-86</v>
      </c>
      <c r="G301" s="14">
        <v>-197</v>
      </c>
      <c r="H301" s="14">
        <v>4339</v>
      </c>
      <c r="I301" s="14">
        <v>4178</v>
      </c>
      <c r="J301" s="14">
        <v>96</v>
      </c>
      <c r="K301" s="14">
        <v>0</v>
      </c>
      <c r="L301" s="14">
        <v>0</v>
      </c>
      <c r="M301" s="14">
        <v>85</v>
      </c>
      <c r="N301" s="14">
        <v>77</v>
      </c>
      <c r="O301" s="14">
        <v>12</v>
      </c>
      <c r="P301" s="14">
        <v>0</v>
      </c>
      <c r="Q301" s="14">
        <v>0</v>
      </c>
      <c r="R301" s="14">
        <v>0</v>
      </c>
    </row>
    <row r="302" spans="1:18" x14ac:dyDescent="0.2">
      <c r="A302" s="12">
        <v>36633</v>
      </c>
      <c r="B302" s="12">
        <v>36634</v>
      </c>
      <c r="C302" s="13" t="s">
        <v>109</v>
      </c>
      <c r="D302" s="14">
        <v>-84</v>
      </c>
      <c r="E302" s="14">
        <v>37</v>
      </c>
      <c r="F302" s="14">
        <v>9</v>
      </c>
      <c r="G302" s="14">
        <v>-38</v>
      </c>
      <c r="H302" s="14">
        <v>4178</v>
      </c>
      <c r="I302" s="14">
        <v>4090</v>
      </c>
      <c r="J302" s="14">
        <v>128</v>
      </c>
      <c r="K302" s="14">
        <v>0</v>
      </c>
      <c r="L302" s="14">
        <v>0</v>
      </c>
      <c r="M302" s="14">
        <v>82</v>
      </c>
      <c r="N302" s="14">
        <v>98</v>
      </c>
      <c r="O302" s="14">
        <v>12</v>
      </c>
      <c r="P302" s="14">
        <v>0</v>
      </c>
      <c r="Q302" s="14">
        <v>0</v>
      </c>
      <c r="R302" s="14">
        <v>0</v>
      </c>
    </row>
    <row r="303" spans="1:18" x14ac:dyDescent="0.2">
      <c r="A303" s="12">
        <v>36633</v>
      </c>
      <c r="B303" s="12">
        <v>36635</v>
      </c>
      <c r="C303" s="13" t="s">
        <v>109</v>
      </c>
      <c r="D303" s="14">
        <v>0</v>
      </c>
      <c r="E303" s="14">
        <v>24</v>
      </c>
      <c r="F303" s="14">
        <v>25</v>
      </c>
      <c r="G303" s="14">
        <v>49</v>
      </c>
      <c r="H303" s="14">
        <v>4090</v>
      </c>
      <c r="I303" s="14">
        <v>4083</v>
      </c>
      <c r="J303" s="14">
        <v>77</v>
      </c>
      <c r="K303" s="14">
        <v>0</v>
      </c>
      <c r="L303" s="14">
        <v>0</v>
      </c>
      <c r="M303" s="14">
        <v>82</v>
      </c>
      <c r="N303" s="14">
        <v>158</v>
      </c>
      <c r="O303" s="14">
        <v>12</v>
      </c>
      <c r="P303" s="14">
        <v>0</v>
      </c>
      <c r="Q303" s="14">
        <v>0</v>
      </c>
      <c r="R303" s="14">
        <v>0</v>
      </c>
    </row>
    <row r="304" spans="1:18" x14ac:dyDescent="0.2">
      <c r="A304" s="12">
        <v>36634</v>
      </c>
      <c r="B304" s="12">
        <v>36634</v>
      </c>
      <c r="C304" s="13" t="s">
        <v>109</v>
      </c>
      <c r="D304" s="14">
        <v>14</v>
      </c>
      <c r="E304" s="14">
        <v>52</v>
      </c>
      <c r="F304" s="14">
        <v>100</v>
      </c>
      <c r="G304" s="14">
        <v>166</v>
      </c>
      <c r="H304" s="14">
        <v>4170</v>
      </c>
      <c r="I304" s="14">
        <v>4294</v>
      </c>
      <c r="J304" s="14">
        <v>128</v>
      </c>
      <c r="K304" s="14">
        <v>0</v>
      </c>
      <c r="L304" s="14">
        <v>0</v>
      </c>
      <c r="M304" s="14">
        <v>88</v>
      </c>
      <c r="N304" s="14">
        <v>95</v>
      </c>
      <c r="O304" s="14">
        <v>9</v>
      </c>
      <c r="P304" s="14">
        <v>0</v>
      </c>
      <c r="Q304" s="14">
        <v>0</v>
      </c>
      <c r="R304" s="14">
        <v>0</v>
      </c>
    </row>
    <row r="305" spans="1:18" x14ac:dyDescent="0.2">
      <c r="A305" s="12">
        <v>36634</v>
      </c>
      <c r="B305" s="12">
        <v>36635</v>
      </c>
      <c r="C305" s="13" t="s">
        <v>109</v>
      </c>
      <c r="D305" s="14">
        <v>0</v>
      </c>
      <c r="E305" s="14">
        <v>-67</v>
      </c>
      <c r="F305" s="14">
        <v>138</v>
      </c>
      <c r="G305" s="14">
        <v>71</v>
      </c>
      <c r="H305" s="14">
        <v>4294</v>
      </c>
      <c r="I305" s="14">
        <v>4309</v>
      </c>
      <c r="J305" s="14">
        <v>88</v>
      </c>
      <c r="K305" s="14">
        <v>0</v>
      </c>
      <c r="L305" s="14">
        <v>0</v>
      </c>
      <c r="M305" s="14">
        <v>85</v>
      </c>
      <c r="N305" s="14">
        <v>188</v>
      </c>
      <c r="O305" s="14">
        <v>8</v>
      </c>
      <c r="P305" s="14">
        <v>0</v>
      </c>
      <c r="Q305" s="14">
        <v>0</v>
      </c>
      <c r="R305" s="14">
        <v>0</v>
      </c>
    </row>
    <row r="306" spans="1:18" x14ac:dyDescent="0.2">
      <c r="A306" s="12">
        <v>36634</v>
      </c>
      <c r="B306" s="12">
        <v>36636</v>
      </c>
      <c r="C306" s="13" t="s">
        <v>109</v>
      </c>
      <c r="D306" s="14">
        <v>0</v>
      </c>
      <c r="E306" s="14">
        <v>-21</v>
      </c>
      <c r="F306" s="14">
        <v>113</v>
      </c>
      <c r="G306" s="14">
        <v>92</v>
      </c>
      <c r="H306" s="14">
        <v>4309</v>
      </c>
      <c r="I306" s="14">
        <v>4350</v>
      </c>
      <c r="J306" s="14">
        <v>77</v>
      </c>
      <c r="K306" s="14">
        <v>0</v>
      </c>
      <c r="L306" s="14">
        <v>0</v>
      </c>
      <c r="M306" s="14">
        <v>85</v>
      </c>
      <c r="N306" s="14">
        <v>189</v>
      </c>
      <c r="O306" s="14">
        <v>8</v>
      </c>
      <c r="P306" s="14">
        <v>0</v>
      </c>
      <c r="Q306" s="14">
        <v>0</v>
      </c>
      <c r="R306" s="14">
        <v>0</v>
      </c>
    </row>
    <row r="307" spans="1:18" x14ac:dyDescent="0.2">
      <c r="A307" s="12">
        <v>36635</v>
      </c>
      <c r="B307" s="12">
        <v>36635</v>
      </c>
      <c r="C307" s="13" t="s">
        <v>109</v>
      </c>
      <c r="D307" s="14">
        <v>-35</v>
      </c>
      <c r="E307" s="14">
        <v>-54</v>
      </c>
      <c r="F307" s="14">
        <v>122</v>
      </c>
      <c r="G307" s="14">
        <v>33</v>
      </c>
      <c r="H307" s="14">
        <v>4269</v>
      </c>
      <c r="I307" s="14">
        <v>4218</v>
      </c>
      <c r="J307" s="14">
        <v>88</v>
      </c>
      <c r="K307" s="14">
        <v>0</v>
      </c>
      <c r="L307" s="14">
        <v>0</v>
      </c>
      <c r="M307" s="14">
        <v>85</v>
      </c>
      <c r="N307" s="14">
        <v>219</v>
      </c>
      <c r="O307" s="14">
        <v>10</v>
      </c>
      <c r="P307" s="14">
        <v>0</v>
      </c>
      <c r="Q307" s="14">
        <v>0</v>
      </c>
      <c r="R307" s="14">
        <v>0</v>
      </c>
    </row>
    <row r="308" spans="1:18" x14ac:dyDescent="0.2">
      <c r="A308" s="12">
        <v>36635</v>
      </c>
      <c r="B308" s="12">
        <v>36636</v>
      </c>
      <c r="C308" s="13" t="s">
        <v>109</v>
      </c>
      <c r="D308" s="14">
        <v>0</v>
      </c>
      <c r="E308" s="14">
        <v>-53</v>
      </c>
      <c r="F308" s="14">
        <v>67</v>
      </c>
      <c r="G308" s="14">
        <v>14</v>
      </c>
      <c r="H308" s="14">
        <v>4218</v>
      </c>
      <c r="I308" s="14">
        <v>4157</v>
      </c>
      <c r="J308" s="14">
        <v>84</v>
      </c>
      <c r="K308" s="14">
        <v>0</v>
      </c>
      <c r="L308" s="14">
        <v>0</v>
      </c>
      <c r="M308" s="14">
        <v>84</v>
      </c>
      <c r="N308" s="14">
        <v>193</v>
      </c>
      <c r="O308" s="14">
        <v>9</v>
      </c>
      <c r="P308" s="14">
        <v>0</v>
      </c>
      <c r="Q308" s="14">
        <v>0</v>
      </c>
      <c r="R308" s="14">
        <v>0</v>
      </c>
    </row>
    <row r="309" spans="1:18" x14ac:dyDescent="0.2">
      <c r="A309" s="12">
        <v>36635</v>
      </c>
      <c r="B309" s="12">
        <v>36637</v>
      </c>
      <c r="C309" s="13" t="s">
        <v>109</v>
      </c>
      <c r="D309" s="14">
        <v>0</v>
      </c>
      <c r="E309" s="14">
        <v>61</v>
      </c>
      <c r="F309" s="14">
        <v>69</v>
      </c>
      <c r="G309" s="14">
        <v>130</v>
      </c>
      <c r="H309" s="14">
        <v>4157</v>
      </c>
      <c r="I309" s="14">
        <v>4226</v>
      </c>
      <c r="J309" s="14">
        <v>77</v>
      </c>
      <c r="K309" s="14">
        <v>0</v>
      </c>
      <c r="L309" s="14">
        <v>0</v>
      </c>
      <c r="M309" s="14">
        <v>84</v>
      </c>
      <c r="N309" s="14">
        <v>235</v>
      </c>
      <c r="O309" s="14">
        <v>9</v>
      </c>
      <c r="P309" s="14">
        <v>0</v>
      </c>
      <c r="Q309" s="14">
        <v>0</v>
      </c>
      <c r="R309" s="14">
        <v>0</v>
      </c>
    </row>
    <row r="310" spans="1:18" x14ac:dyDescent="0.2">
      <c r="A310" s="12">
        <v>36636</v>
      </c>
      <c r="B310" s="12">
        <v>36636</v>
      </c>
      <c r="C310" s="13" t="s">
        <v>109</v>
      </c>
      <c r="D310" s="14">
        <v>76</v>
      </c>
      <c r="E310" s="14">
        <v>-68</v>
      </c>
      <c r="F310" s="14">
        <v>-15</v>
      </c>
      <c r="G310" s="14">
        <v>-7</v>
      </c>
      <c r="H310" s="14">
        <v>4224</v>
      </c>
      <c r="I310" s="14">
        <v>4091</v>
      </c>
      <c r="J310" s="14">
        <v>66</v>
      </c>
      <c r="K310" s="14">
        <v>0</v>
      </c>
      <c r="L310" s="14">
        <v>0</v>
      </c>
      <c r="M310" s="14">
        <v>86</v>
      </c>
      <c r="N310" s="14">
        <v>266</v>
      </c>
      <c r="O310" s="14">
        <v>9</v>
      </c>
      <c r="P310" s="14">
        <v>0</v>
      </c>
      <c r="Q310" s="14">
        <v>0</v>
      </c>
      <c r="R310" s="14">
        <v>0</v>
      </c>
    </row>
    <row r="311" spans="1:18" x14ac:dyDescent="0.2">
      <c r="A311" s="12">
        <v>36636</v>
      </c>
      <c r="B311" s="12">
        <v>36637</v>
      </c>
      <c r="C311" s="13" t="s">
        <v>109</v>
      </c>
      <c r="D311" s="14">
        <v>-17</v>
      </c>
      <c r="E311" s="14">
        <v>35</v>
      </c>
      <c r="F311" s="14">
        <v>-14</v>
      </c>
      <c r="G311" s="14">
        <v>4</v>
      </c>
      <c r="H311" s="14">
        <v>4091</v>
      </c>
      <c r="I311" s="14">
        <v>4074</v>
      </c>
      <c r="J311" s="14">
        <v>77</v>
      </c>
      <c r="K311" s="14">
        <v>0</v>
      </c>
      <c r="L311" s="14">
        <v>0</v>
      </c>
      <c r="M311" s="14">
        <v>84</v>
      </c>
      <c r="N311" s="14">
        <v>281</v>
      </c>
      <c r="O311" s="14">
        <v>9</v>
      </c>
      <c r="P311" s="14">
        <v>0</v>
      </c>
      <c r="Q311" s="14">
        <v>0</v>
      </c>
      <c r="R311" s="14">
        <v>0</v>
      </c>
    </row>
    <row r="312" spans="1:18" x14ac:dyDescent="0.2">
      <c r="A312" s="12">
        <v>36636</v>
      </c>
      <c r="B312" s="12">
        <v>36638</v>
      </c>
      <c r="C312" s="13" t="s">
        <v>109</v>
      </c>
      <c r="D312" s="14">
        <v>0</v>
      </c>
      <c r="E312" s="14">
        <v>175</v>
      </c>
      <c r="F312" s="14">
        <v>44</v>
      </c>
      <c r="G312" s="14">
        <v>219</v>
      </c>
      <c r="H312" s="14">
        <v>4074</v>
      </c>
      <c r="I312" s="14">
        <v>4229</v>
      </c>
      <c r="J312" s="14">
        <v>77</v>
      </c>
      <c r="K312" s="14">
        <v>0</v>
      </c>
      <c r="L312" s="14">
        <v>0</v>
      </c>
      <c r="M312" s="14">
        <v>84</v>
      </c>
      <c r="N312" s="14">
        <v>255</v>
      </c>
      <c r="O312" s="14">
        <v>9</v>
      </c>
      <c r="P312" s="14">
        <v>0</v>
      </c>
      <c r="Q312" s="14">
        <v>0</v>
      </c>
      <c r="R312" s="14">
        <v>0</v>
      </c>
    </row>
    <row r="313" spans="1:18" x14ac:dyDescent="0.2">
      <c r="A313" s="12">
        <v>36637</v>
      </c>
      <c r="B313" s="12">
        <v>36637</v>
      </c>
      <c r="C313" s="13" t="s">
        <v>109</v>
      </c>
      <c r="D313" s="14">
        <v>-112</v>
      </c>
      <c r="E313" s="14">
        <v>74</v>
      </c>
      <c r="F313" s="14">
        <v>59</v>
      </c>
      <c r="G313" s="14">
        <v>21</v>
      </c>
      <c r="H313" s="14">
        <v>4102</v>
      </c>
      <c r="I313" s="14">
        <v>4082</v>
      </c>
      <c r="J313" s="14">
        <v>77</v>
      </c>
      <c r="K313" s="14">
        <v>0</v>
      </c>
      <c r="L313" s="14">
        <v>0</v>
      </c>
      <c r="M313" s="14">
        <v>84</v>
      </c>
      <c r="N313" s="14">
        <v>276</v>
      </c>
      <c r="O313" s="14">
        <v>9</v>
      </c>
      <c r="P313" s="14">
        <v>0</v>
      </c>
      <c r="Q313" s="14">
        <v>0</v>
      </c>
      <c r="R313" s="14">
        <v>0</v>
      </c>
    </row>
    <row r="314" spans="1:18" x14ac:dyDescent="0.2">
      <c r="A314" s="12">
        <v>36637</v>
      </c>
      <c r="B314" s="12">
        <v>36638</v>
      </c>
      <c r="C314" s="13" t="s">
        <v>109</v>
      </c>
      <c r="D314" s="14">
        <v>-31</v>
      </c>
      <c r="E314" s="14">
        <v>205</v>
      </c>
      <c r="F314" s="14">
        <v>0</v>
      </c>
      <c r="G314" s="14">
        <v>174</v>
      </c>
      <c r="H314" s="14">
        <v>4082</v>
      </c>
      <c r="I314" s="14">
        <v>4243</v>
      </c>
      <c r="J314" s="14">
        <v>77</v>
      </c>
      <c r="K314" s="14">
        <v>0</v>
      </c>
      <c r="L314" s="14">
        <v>0</v>
      </c>
      <c r="M314" s="14">
        <v>84</v>
      </c>
      <c r="N314" s="14">
        <v>282</v>
      </c>
      <c r="O314" s="14">
        <v>9</v>
      </c>
      <c r="P314" s="14">
        <v>0</v>
      </c>
      <c r="Q314" s="14">
        <v>0</v>
      </c>
      <c r="R314" s="14">
        <v>0</v>
      </c>
    </row>
    <row r="315" spans="1:18" x14ac:dyDescent="0.2">
      <c r="A315" s="12">
        <v>36637</v>
      </c>
      <c r="B315" s="12">
        <v>36639</v>
      </c>
      <c r="C315" s="13" t="s">
        <v>109</v>
      </c>
      <c r="D315" s="14">
        <v>0</v>
      </c>
      <c r="E315" s="14">
        <v>188</v>
      </c>
      <c r="F315" s="14">
        <v>0</v>
      </c>
      <c r="G315" s="14">
        <v>188</v>
      </c>
      <c r="H315" s="14">
        <v>4243</v>
      </c>
      <c r="I315" s="14">
        <v>4383</v>
      </c>
      <c r="J315" s="14">
        <v>77</v>
      </c>
      <c r="K315" s="14">
        <v>0</v>
      </c>
      <c r="L315" s="14">
        <v>0</v>
      </c>
      <c r="M315" s="14">
        <v>84</v>
      </c>
      <c r="N315" s="14">
        <v>177</v>
      </c>
      <c r="O315" s="14">
        <v>9</v>
      </c>
      <c r="P315" s="14">
        <v>0</v>
      </c>
      <c r="Q315" s="14">
        <v>0</v>
      </c>
      <c r="R315" s="14">
        <v>0</v>
      </c>
    </row>
    <row r="316" spans="1:18" x14ac:dyDescent="0.2">
      <c r="A316" s="12">
        <v>36638</v>
      </c>
      <c r="B316" s="12">
        <v>36638</v>
      </c>
      <c r="C316" s="13" t="s">
        <v>109</v>
      </c>
      <c r="D316" s="14">
        <v>-13</v>
      </c>
      <c r="E316" s="14">
        <v>193</v>
      </c>
      <c r="F316" s="14">
        <v>66</v>
      </c>
      <c r="G316" s="14">
        <v>246</v>
      </c>
      <c r="H316" s="14">
        <v>4098</v>
      </c>
      <c r="I316" s="14">
        <v>4325</v>
      </c>
      <c r="J316" s="14">
        <v>77</v>
      </c>
      <c r="K316" s="14">
        <v>0</v>
      </c>
      <c r="L316" s="14">
        <v>0</v>
      </c>
      <c r="M316" s="14">
        <v>84</v>
      </c>
      <c r="N316" s="14">
        <v>208</v>
      </c>
      <c r="O316" s="14">
        <v>10</v>
      </c>
      <c r="P316" s="14">
        <v>0</v>
      </c>
      <c r="Q316" s="14">
        <v>0</v>
      </c>
      <c r="R316" s="14">
        <v>0</v>
      </c>
    </row>
    <row r="317" spans="1:18" x14ac:dyDescent="0.2">
      <c r="A317" s="12">
        <v>36638</v>
      </c>
      <c r="B317" s="12">
        <v>36639</v>
      </c>
      <c r="C317" s="13" t="s">
        <v>109</v>
      </c>
      <c r="D317" s="14">
        <v>-11</v>
      </c>
      <c r="E317" s="14">
        <v>210</v>
      </c>
      <c r="F317" s="14">
        <v>45</v>
      </c>
      <c r="G317" s="14">
        <v>244</v>
      </c>
      <c r="H317" s="14">
        <v>4325</v>
      </c>
      <c r="I317" s="14">
        <v>4547</v>
      </c>
      <c r="J317" s="14">
        <v>77</v>
      </c>
      <c r="K317" s="14">
        <v>0</v>
      </c>
      <c r="L317" s="14">
        <v>0</v>
      </c>
      <c r="M317" s="14">
        <v>84</v>
      </c>
      <c r="N317" s="14">
        <v>168</v>
      </c>
      <c r="O317" s="14">
        <v>9</v>
      </c>
      <c r="P317" s="14">
        <v>0</v>
      </c>
      <c r="Q317" s="14">
        <v>0</v>
      </c>
      <c r="R317" s="14">
        <v>0</v>
      </c>
    </row>
    <row r="318" spans="1:18" x14ac:dyDescent="0.2">
      <c r="A318" s="12">
        <v>36638</v>
      </c>
      <c r="B318" s="12">
        <v>36640</v>
      </c>
      <c r="C318" s="13" t="s">
        <v>109</v>
      </c>
      <c r="D318" s="14">
        <v>0</v>
      </c>
      <c r="E318" s="14">
        <v>64</v>
      </c>
      <c r="F318" s="14">
        <v>-102</v>
      </c>
      <c r="G318" s="14">
        <v>-38</v>
      </c>
      <c r="H318" s="14">
        <v>4547</v>
      </c>
      <c r="I318" s="14">
        <v>4456</v>
      </c>
      <c r="J318" s="14">
        <v>77</v>
      </c>
      <c r="K318" s="14">
        <v>0</v>
      </c>
      <c r="L318" s="14">
        <v>0</v>
      </c>
      <c r="M318" s="14">
        <v>84</v>
      </c>
      <c r="N318" s="14">
        <v>226</v>
      </c>
      <c r="O318" s="14">
        <v>9</v>
      </c>
      <c r="P318" s="14">
        <v>0</v>
      </c>
      <c r="Q318" s="14">
        <v>0</v>
      </c>
      <c r="R318" s="14">
        <v>0</v>
      </c>
    </row>
    <row r="319" spans="1:18" x14ac:dyDescent="0.2">
      <c r="A319" s="12">
        <v>36639</v>
      </c>
      <c r="B319" s="12">
        <v>36639</v>
      </c>
      <c r="C319" s="13" t="s">
        <v>109</v>
      </c>
      <c r="D319" s="14">
        <v>-37</v>
      </c>
      <c r="E319" s="14">
        <v>191</v>
      </c>
      <c r="F319" s="14">
        <v>52</v>
      </c>
      <c r="G319" s="14">
        <v>206</v>
      </c>
      <c r="H319" s="14">
        <v>4293</v>
      </c>
      <c r="I319" s="14">
        <v>4486</v>
      </c>
      <c r="J319" s="14">
        <v>77</v>
      </c>
      <c r="K319" s="14">
        <v>0</v>
      </c>
      <c r="L319" s="14">
        <v>0</v>
      </c>
      <c r="M319" s="14">
        <v>87</v>
      </c>
      <c r="N319" s="14">
        <v>166</v>
      </c>
      <c r="O319" s="14">
        <v>11</v>
      </c>
      <c r="P319" s="14">
        <v>0</v>
      </c>
      <c r="Q319" s="14">
        <v>0</v>
      </c>
      <c r="R319" s="14">
        <v>0</v>
      </c>
    </row>
    <row r="320" spans="1:18" x14ac:dyDescent="0.2">
      <c r="A320" s="12">
        <v>36639</v>
      </c>
      <c r="B320" s="12">
        <v>36640</v>
      </c>
      <c r="C320" s="13" t="s">
        <v>109</v>
      </c>
      <c r="D320" s="14">
        <v>-15</v>
      </c>
      <c r="E320" s="14">
        <v>11</v>
      </c>
      <c r="F320" s="14">
        <v>-81</v>
      </c>
      <c r="G320" s="14">
        <v>-85</v>
      </c>
      <c r="H320" s="14">
        <v>4486</v>
      </c>
      <c r="I320" s="14">
        <v>4383</v>
      </c>
      <c r="J320" s="14">
        <v>92</v>
      </c>
      <c r="K320" s="14">
        <v>0</v>
      </c>
      <c r="L320" s="14">
        <v>0</v>
      </c>
      <c r="M320" s="14">
        <v>84</v>
      </c>
      <c r="N320" s="14">
        <v>142</v>
      </c>
      <c r="O320" s="14">
        <v>9</v>
      </c>
      <c r="P320" s="14">
        <v>0</v>
      </c>
      <c r="Q320" s="14">
        <v>0</v>
      </c>
      <c r="R320" s="14">
        <v>0</v>
      </c>
    </row>
    <row r="321" spans="1:18" x14ac:dyDescent="0.2">
      <c r="A321" s="12">
        <v>36639</v>
      </c>
      <c r="B321" s="12">
        <v>36641</v>
      </c>
      <c r="C321" s="13" t="s">
        <v>109</v>
      </c>
      <c r="D321" s="14">
        <v>0</v>
      </c>
      <c r="E321" s="14">
        <v>47</v>
      </c>
      <c r="F321" s="14">
        <v>-72</v>
      </c>
      <c r="G321" s="14">
        <v>-25</v>
      </c>
      <c r="H321" s="14">
        <v>4383</v>
      </c>
      <c r="I321" s="14">
        <v>4306</v>
      </c>
      <c r="J321" s="14">
        <v>77</v>
      </c>
      <c r="K321" s="14">
        <v>0</v>
      </c>
      <c r="L321" s="14">
        <v>0</v>
      </c>
      <c r="M321" s="14">
        <v>84</v>
      </c>
      <c r="N321" s="14">
        <v>191</v>
      </c>
      <c r="O321" s="14">
        <v>9</v>
      </c>
      <c r="P321" s="14">
        <v>0</v>
      </c>
      <c r="Q321" s="14">
        <v>0</v>
      </c>
      <c r="R321" s="14">
        <v>0</v>
      </c>
    </row>
    <row r="322" spans="1:18" x14ac:dyDescent="0.2">
      <c r="A322" s="12">
        <v>36640</v>
      </c>
      <c r="B322" s="12">
        <v>36640</v>
      </c>
      <c r="C322" s="13" t="s">
        <v>109</v>
      </c>
      <c r="D322" s="14">
        <v>13</v>
      </c>
      <c r="E322" s="14">
        <v>19</v>
      </c>
      <c r="F322" s="14">
        <v>31</v>
      </c>
      <c r="G322" s="14">
        <v>63</v>
      </c>
      <c r="H322" s="14">
        <v>4480</v>
      </c>
      <c r="I322" s="14">
        <v>4499</v>
      </c>
      <c r="J322" s="14">
        <v>94</v>
      </c>
      <c r="K322" s="14">
        <v>0</v>
      </c>
      <c r="L322" s="14">
        <v>0</v>
      </c>
      <c r="M322" s="14">
        <v>85</v>
      </c>
      <c r="N322" s="14">
        <v>178</v>
      </c>
      <c r="O322" s="14">
        <v>10</v>
      </c>
      <c r="P322" s="14">
        <v>0</v>
      </c>
      <c r="Q322" s="14">
        <v>0</v>
      </c>
      <c r="R322" s="14">
        <v>0</v>
      </c>
    </row>
    <row r="323" spans="1:18" x14ac:dyDescent="0.2">
      <c r="A323" s="12">
        <v>36640</v>
      </c>
      <c r="B323" s="12">
        <v>36641</v>
      </c>
      <c r="C323" s="13" t="s">
        <v>109</v>
      </c>
      <c r="D323" s="14">
        <v>-28</v>
      </c>
      <c r="E323" s="14">
        <v>68</v>
      </c>
      <c r="F323" s="14">
        <v>14</v>
      </c>
      <c r="G323" s="14">
        <v>54</v>
      </c>
      <c r="H323" s="14">
        <v>4499</v>
      </c>
      <c r="I323" s="14">
        <v>4506</v>
      </c>
      <c r="J323" s="14">
        <v>71</v>
      </c>
      <c r="K323" s="14">
        <v>0</v>
      </c>
      <c r="L323" s="14">
        <v>0</v>
      </c>
      <c r="M323" s="14">
        <v>84</v>
      </c>
      <c r="N323" s="14">
        <v>244</v>
      </c>
      <c r="O323" s="14">
        <v>9</v>
      </c>
      <c r="P323" s="14">
        <v>0</v>
      </c>
      <c r="Q323" s="14">
        <v>0</v>
      </c>
      <c r="R323" s="14">
        <v>0</v>
      </c>
    </row>
    <row r="324" spans="1:18" x14ac:dyDescent="0.2">
      <c r="A324" s="12">
        <v>36640</v>
      </c>
      <c r="B324" s="12">
        <v>36642</v>
      </c>
      <c r="C324" s="13" t="s">
        <v>109</v>
      </c>
      <c r="D324" s="14">
        <v>0</v>
      </c>
      <c r="E324" s="14">
        <v>98</v>
      </c>
      <c r="F324" s="14">
        <v>40</v>
      </c>
      <c r="G324" s="14">
        <v>138</v>
      </c>
      <c r="H324" s="14">
        <v>4506</v>
      </c>
      <c r="I324" s="14">
        <v>4582</v>
      </c>
      <c r="J324" s="14">
        <v>77</v>
      </c>
      <c r="K324" s="14">
        <v>0</v>
      </c>
      <c r="L324" s="14">
        <v>0</v>
      </c>
      <c r="M324" s="14">
        <v>84</v>
      </c>
      <c r="N324" s="14">
        <v>266</v>
      </c>
      <c r="O324" s="14">
        <v>9</v>
      </c>
      <c r="P324" s="14">
        <v>0</v>
      </c>
      <c r="Q324" s="14">
        <v>0</v>
      </c>
      <c r="R324" s="14">
        <v>0</v>
      </c>
    </row>
    <row r="325" spans="1:18" x14ac:dyDescent="0.2">
      <c r="A325" s="12">
        <v>36641</v>
      </c>
      <c r="B325" s="12">
        <v>36641</v>
      </c>
      <c r="C325" s="13" t="s">
        <v>109</v>
      </c>
      <c r="D325" s="14">
        <v>65</v>
      </c>
      <c r="E325" s="14">
        <v>41</v>
      </c>
      <c r="F325" s="14">
        <v>-64</v>
      </c>
      <c r="G325" s="14">
        <v>42</v>
      </c>
      <c r="H325" s="14">
        <v>4499</v>
      </c>
      <c r="I325" s="14">
        <v>4493</v>
      </c>
      <c r="J325" s="14">
        <v>76</v>
      </c>
      <c r="K325" s="14">
        <v>0</v>
      </c>
      <c r="L325" s="14">
        <v>0</v>
      </c>
      <c r="M325" s="14">
        <v>86</v>
      </c>
      <c r="N325" s="14">
        <v>260</v>
      </c>
      <c r="O325" s="14">
        <v>9</v>
      </c>
      <c r="P325" s="14">
        <v>0</v>
      </c>
      <c r="Q325" s="14">
        <v>0</v>
      </c>
      <c r="R325" s="14">
        <v>0</v>
      </c>
    </row>
    <row r="326" spans="1:18" x14ac:dyDescent="0.2">
      <c r="A326" s="12">
        <v>36641</v>
      </c>
      <c r="B326" s="12">
        <v>36642</v>
      </c>
      <c r="C326" s="13" t="s">
        <v>109</v>
      </c>
      <c r="D326" s="14">
        <v>-8</v>
      </c>
      <c r="E326" s="14">
        <v>-66</v>
      </c>
      <c r="F326" s="14">
        <v>-12</v>
      </c>
      <c r="G326" s="14">
        <v>-86</v>
      </c>
      <c r="H326" s="14">
        <v>4493</v>
      </c>
      <c r="I326" s="14">
        <v>4371</v>
      </c>
      <c r="J326" s="14">
        <v>74</v>
      </c>
      <c r="K326" s="14">
        <v>0</v>
      </c>
      <c r="L326" s="14">
        <v>0</v>
      </c>
      <c r="M326" s="14">
        <v>84</v>
      </c>
      <c r="N326" s="14">
        <v>276</v>
      </c>
      <c r="O326" s="14">
        <v>9</v>
      </c>
      <c r="P326" s="14">
        <v>0</v>
      </c>
      <c r="Q326" s="14">
        <v>0</v>
      </c>
      <c r="R326" s="14">
        <v>0</v>
      </c>
    </row>
    <row r="327" spans="1:18" x14ac:dyDescent="0.2">
      <c r="A327" s="12">
        <v>36641</v>
      </c>
      <c r="B327" s="12">
        <v>36643</v>
      </c>
      <c r="C327" s="13" t="s">
        <v>109</v>
      </c>
      <c r="D327" s="14">
        <v>0</v>
      </c>
      <c r="E327" s="14">
        <v>140</v>
      </c>
      <c r="F327" s="14">
        <v>-54</v>
      </c>
      <c r="G327" s="14">
        <v>86</v>
      </c>
      <c r="H327" s="14">
        <v>4371</v>
      </c>
      <c r="I327" s="14">
        <v>4396</v>
      </c>
      <c r="J327" s="14">
        <v>77</v>
      </c>
      <c r="K327" s="14">
        <v>0</v>
      </c>
      <c r="L327" s="14">
        <v>0</v>
      </c>
      <c r="M327" s="14">
        <v>84</v>
      </c>
      <c r="N327" s="14">
        <v>211</v>
      </c>
      <c r="O327" s="14">
        <v>9</v>
      </c>
      <c r="P327" s="14">
        <v>0</v>
      </c>
      <c r="Q327" s="14">
        <v>0</v>
      </c>
      <c r="R327" s="14">
        <v>0</v>
      </c>
    </row>
    <row r="328" spans="1:18" x14ac:dyDescent="0.2">
      <c r="A328" s="12">
        <v>36642</v>
      </c>
      <c r="B328" s="12">
        <v>36642</v>
      </c>
      <c r="C328" s="13" t="s">
        <v>109</v>
      </c>
      <c r="D328" s="14">
        <v>0</v>
      </c>
      <c r="E328" s="14">
        <v>-43</v>
      </c>
      <c r="F328" s="14">
        <v>-73</v>
      </c>
      <c r="G328" s="14">
        <v>-116</v>
      </c>
      <c r="H328" s="14">
        <v>4481</v>
      </c>
      <c r="I328" s="14">
        <v>4340</v>
      </c>
      <c r="J328" s="14">
        <v>77</v>
      </c>
      <c r="K328" s="14">
        <v>0</v>
      </c>
      <c r="L328" s="14">
        <v>0</v>
      </c>
      <c r="M328" s="14">
        <v>84</v>
      </c>
      <c r="N328" s="14">
        <v>254</v>
      </c>
      <c r="O328" s="14">
        <v>9</v>
      </c>
      <c r="P328" s="14">
        <v>0</v>
      </c>
      <c r="Q328" s="14">
        <v>0</v>
      </c>
      <c r="R328" s="14">
        <v>0</v>
      </c>
    </row>
    <row r="329" spans="1:18" x14ac:dyDescent="0.2">
      <c r="A329" s="12">
        <v>36642</v>
      </c>
      <c r="B329" s="12">
        <v>36643</v>
      </c>
      <c r="C329" s="13" t="s">
        <v>109</v>
      </c>
      <c r="D329" s="14">
        <v>-16</v>
      </c>
      <c r="E329" s="14">
        <v>3</v>
      </c>
      <c r="F329" s="14">
        <v>14</v>
      </c>
      <c r="G329" s="14">
        <v>1</v>
      </c>
      <c r="H329" s="14">
        <v>4340</v>
      </c>
      <c r="I329" s="14">
        <v>4253</v>
      </c>
      <c r="J329" s="14">
        <v>106</v>
      </c>
      <c r="K329" s="14">
        <v>0</v>
      </c>
      <c r="L329" s="14">
        <v>0</v>
      </c>
      <c r="M329" s="14">
        <v>84</v>
      </c>
      <c r="N329" s="14">
        <v>188</v>
      </c>
      <c r="O329" s="14">
        <v>9</v>
      </c>
      <c r="P329" s="14">
        <v>0</v>
      </c>
      <c r="Q329" s="14">
        <v>0</v>
      </c>
      <c r="R329" s="14">
        <v>0</v>
      </c>
    </row>
    <row r="330" spans="1:18" x14ac:dyDescent="0.2">
      <c r="A330" s="12">
        <v>36642</v>
      </c>
      <c r="B330" s="12">
        <v>36644</v>
      </c>
      <c r="C330" s="13" t="s">
        <v>109</v>
      </c>
      <c r="D330" s="14">
        <v>0</v>
      </c>
      <c r="E330" s="14">
        <v>31</v>
      </c>
      <c r="F330" s="14">
        <v>57</v>
      </c>
      <c r="G330" s="14">
        <v>88</v>
      </c>
      <c r="H330" s="14">
        <v>4253</v>
      </c>
      <c r="I330" s="14">
        <v>4190</v>
      </c>
      <c r="J330" s="14">
        <v>77</v>
      </c>
      <c r="K330" s="14">
        <v>0</v>
      </c>
      <c r="L330" s="14">
        <v>0</v>
      </c>
      <c r="M330" s="14">
        <v>84</v>
      </c>
      <c r="N330" s="14">
        <v>261</v>
      </c>
      <c r="O330" s="14">
        <v>9</v>
      </c>
      <c r="P330" s="14">
        <v>0</v>
      </c>
      <c r="Q330" s="14">
        <v>0</v>
      </c>
      <c r="R330" s="14">
        <v>0</v>
      </c>
    </row>
    <row r="331" spans="1:18" x14ac:dyDescent="0.2">
      <c r="A331" s="12">
        <v>36643</v>
      </c>
      <c r="B331" s="12">
        <v>36643</v>
      </c>
      <c r="C331" s="13" t="s">
        <v>109</v>
      </c>
      <c r="D331" s="14">
        <v>-78</v>
      </c>
      <c r="E331" s="14">
        <v>-11</v>
      </c>
      <c r="F331" s="14">
        <v>40</v>
      </c>
      <c r="G331" s="14">
        <v>-49</v>
      </c>
      <c r="H331" s="14">
        <v>4345</v>
      </c>
      <c r="I331" s="14">
        <v>4187</v>
      </c>
      <c r="J331" s="14">
        <v>119</v>
      </c>
      <c r="K331" s="14">
        <v>0</v>
      </c>
      <c r="L331" s="14">
        <v>0</v>
      </c>
      <c r="M331" s="14">
        <v>87</v>
      </c>
      <c r="N331" s="14">
        <v>156</v>
      </c>
      <c r="O331" s="14">
        <v>9</v>
      </c>
      <c r="P331" s="14">
        <v>0</v>
      </c>
      <c r="Q331" s="14">
        <v>0</v>
      </c>
      <c r="R331" s="14">
        <v>0</v>
      </c>
    </row>
    <row r="332" spans="1:18" x14ac:dyDescent="0.2">
      <c r="A332" s="12">
        <v>36643</v>
      </c>
      <c r="B332" s="12">
        <v>36644</v>
      </c>
      <c r="C332" s="13" t="s">
        <v>109</v>
      </c>
      <c r="D332" s="14">
        <v>-103</v>
      </c>
      <c r="E332" s="14">
        <v>19</v>
      </c>
      <c r="F332" s="14">
        <v>-21</v>
      </c>
      <c r="G332" s="14">
        <v>-105</v>
      </c>
      <c r="H332" s="14">
        <v>4187</v>
      </c>
      <c r="I332" s="14">
        <v>4039</v>
      </c>
      <c r="J332" s="14">
        <v>80</v>
      </c>
      <c r="K332" s="14">
        <v>0</v>
      </c>
      <c r="L332" s="14">
        <v>0</v>
      </c>
      <c r="M332" s="14">
        <v>84</v>
      </c>
      <c r="N332" s="14">
        <v>250</v>
      </c>
      <c r="O332" s="14">
        <v>9</v>
      </c>
      <c r="P332" s="14">
        <v>0</v>
      </c>
      <c r="Q332" s="14">
        <v>0</v>
      </c>
      <c r="R332" s="14">
        <v>0</v>
      </c>
    </row>
    <row r="333" spans="1:18" x14ac:dyDescent="0.2">
      <c r="A333" s="12">
        <v>36643</v>
      </c>
      <c r="B333" s="12">
        <v>36645</v>
      </c>
      <c r="C333" s="13" t="s">
        <v>109</v>
      </c>
      <c r="D333" s="14">
        <v>0</v>
      </c>
      <c r="E333" s="14">
        <v>147</v>
      </c>
      <c r="F333" s="14">
        <v>31</v>
      </c>
      <c r="G333" s="14">
        <v>178</v>
      </c>
      <c r="H333" s="14">
        <v>4039</v>
      </c>
      <c r="I333" s="14">
        <v>4209</v>
      </c>
      <c r="J333" s="14">
        <v>77</v>
      </c>
      <c r="K333" s="14">
        <v>0</v>
      </c>
      <c r="L333" s="14">
        <v>0</v>
      </c>
      <c r="M333" s="14">
        <v>84</v>
      </c>
      <c r="N333" s="14">
        <v>210</v>
      </c>
      <c r="O333" s="14">
        <v>9</v>
      </c>
      <c r="P333" s="14">
        <v>0</v>
      </c>
      <c r="Q333" s="14">
        <v>0</v>
      </c>
      <c r="R333" s="14">
        <v>0</v>
      </c>
    </row>
    <row r="334" spans="1:18" x14ac:dyDescent="0.2">
      <c r="A334" s="12">
        <v>36644</v>
      </c>
      <c r="B334" s="12">
        <v>36644</v>
      </c>
      <c r="C334" s="13" t="s">
        <v>109</v>
      </c>
      <c r="D334" s="14">
        <v>-38</v>
      </c>
      <c r="E334" s="14">
        <v>-58</v>
      </c>
      <c r="F334" s="14">
        <v>-64</v>
      </c>
      <c r="G334" s="14">
        <v>-160</v>
      </c>
      <c r="H334" s="14">
        <v>4190</v>
      </c>
      <c r="I334" s="14">
        <v>4043</v>
      </c>
      <c r="J334" s="14">
        <v>80</v>
      </c>
      <c r="K334" s="14">
        <v>0</v>
      </c>
      <c r="L334" s="14">
        <v>0</v>
      </c>
      <c r="M334" s="14">
        <v>83</v>
      </c>
      <c r="N334" s="14">
        <v>251</v>
      </c>
      <c r="O334" s="14">
        <v>9</v>
      </c>
      <c r="P334" s="14">
        <v>0</v>
      </c>
      <c r="Q334" s="14">
        <v>0</v>
      </c>
      <c r="R334" s="14">
        <v>0</v>
      </c>
    </row>
    <row r="335" spans="1:18" x14ac:dyDescent="0.2">
      <c r="A335" s="12">
        <v>36644</v>
      </c>
      <c r="B335" s="12">
        <v>36645</v>
      </c>
      <c r="C335" s="13" t="s">
        <v>109</v>
      </c>
      <c r="D335" s="14">
        <v>10</v>
      </c>
      <c r="E335" s="14">
        <v>179</v>
      </c>
      <c r="F335" s="14">
        <v>1</v>
      </c>
      <c r="G335" s="14">
        <v>190</v>
      </c>
      <c r="H335" s="14">
        <v>4043</v>
      </c>
      <c r="I335" s="14">
        <v>4248</v>
      </c>
      <c r="J335" s="14">
        <v>80</v>
      </c>
      <c r="K335" s="14">
        <v>0</v>
      </c>
      <c r="L335" s="14">
        <v>0</v>
      </c>
      <c r="M335" s="14">
        <v>87</v>
      </c>
      <c r="N335" s="14">
        <v>285</v>
      </c>
      <c r="O335" s="14">
        <v>9</v>
      </c>
      <c r="P335" s="14">
        <v>0</v>
      </c>
      <c r="Q335" s="14">
        <v>0</v>
      </c>
      <c r="R335" s="14">
        <v>0</v>
      </c>
    </row>
    <row r="336" spans="1:18" x14ac:dyDescent="0.2">
      <c r="A336" s="12">
        <v>36644</v>
      </c>
      <c r="B336" s="12">
        <v>36646</v>
      </c>
      <c r="C336" s="13" t="s">
        <v>109</v>
      </c>
      <c r="D336" s="14">
        <v>75</v>
      </c>
      <c r="E336" s="14">
        <v>170</v>
      </c>
      <c r="F336" s="14">
        <v>-99</v>
      </c>
      <c r="G336" s="14">
        <v>146</v>
      </c>
      <c r="H336" s="14">
        <v>4248</v>
      </c>
      <c r="I336" s="14">
        <v>4334</v>
      </c>
      <c r="J336" s="14">
        <v>77</v>
      </c>
      <c r="K336" s="14">
        <v>0</v>
      </c>
      <c r="L336" s="14">
        <v>0</v>
      </c>
      <c r="M336" s="14">
        <v>87</v>
      </c>
      <c r="N336" s="14">
        <v>268</v>
      </c>
      <c r="O336" s="14">
        <v>9</v>
      </c>
      <c r="P336" s="14">
        <v>0</v>
      </c>
      <c r="Q336" s="14">
        <v>0</v>
      </c>
      <c r="R336" s="14">
        <v>0</v>
      </c>
    </row>
    <row r="337" spans="1:18" x14ac:dyDescent="0.2">
      <c r="A337" s="12">
        <v>36645</v>
      </c>
      <c r="B337" s="12">
        <v>36645</v>
      </c>
      <c r="C337" s="13" t="s">
        <v>109</v>
      </c>
      <c r="D337" s="14">
        <v>-20</v>
      </c>
      <c r="E337" s="14">
        <v>185</v>
      </c>
      <c r="F337" s="14">
        <v>30</v>
      </c>
      <c r="G337" s="14">
        <v>195</v>
      </c>
      <c r="H337" s="14">
        <v>4040</v>
      </c>
      <c r="I337" s="14">
        <v>4260</v>
      </c>
      <c r="J337" s="14">
        <v>80</v>
      </c>
      <c r="K337" s="14">
        <v>0</v>
      </c>
      <c r="L337" s="14">
        <v>0</v>
      </c>
      <c r="M337" s="14">
        <v>83</v>
      </c>
      <c r="N337" s="14">
        <v>277</v>
      </c>
      <c r="O337" s="14">
        <v>10</v>
      </c>
      <c r="P337" s="14">
        <v>0</v>
      </c>
      <c r="Q337" s="14">
        <v>0</v>
      </c>
      <c r="R337" s="14">
        <v>0</v>
      </c>
    </row>
    <row r="338" spans="1:18" x14ac:dyDescent="0.2">
      <c r="A338" s="12">
        <v>36645</v>
      </c>
      <c r="B338" s="12">
        <v>36646</v>
      </c>
      <c r="C338" s="13" t="s">
        <v>109</v>
      </c>
      <c r="D338" s="14">
        <v>56</v>
      </c>
      <c r="E338" s="14">
        <v>196</v>
      </c>
      <c r="F338" s="14">
        <v>-99</v>
      </c>
      <c r="G338" s="14">
        <v>153</v>
      </c>
      <c r="H338" s="14">
        <v>4260</v>
      </c>
      <c r="I338" s="14">
        <v>4380</v>
      </c>
      <c r="J338" s="14">
        <v>79</v>
      </c>
      <c r="K338" s="14">
        <v>0</v>
      </c>
      <c r="L338" s="14">
        <v>0</v>
      </c>
      <c r="M338" s="14">
        <v>83</v>
      </c>
      <c r="N338" s="14">
        <v>272</v>
      </c>
      <c r="O338" s="14">
        <v>9</v>
      </c>
      <c r="P338" s="14">
        <v>0</v>
      </c>
      <c r="Q338" s="14">
        <v>0</v>
      </c>
      <c r="R338" s="14">
        <v>0</v>
      </c>
    </row>
    <row r="339" spans="1:18" x14ac:dyDescent="0.2">
      <c r="A339" s="12">
        <v>36645</v>
      </c>
      <c r="B339" s="12">
        <v>36647</v>
      </c>
      <c r="C339" s="13" t="s">
        <v>109</v>
      </c>
      <c r="D339" s="14">
        <v>-15</v>
      </c>
      <c r="E339" s="14">
        <v>-17</v>
      </c>
      <c r="F339" s="14">
        <v>-37</v>
      </c>
      <c r="G339" s="14">
        <v>-69</v>
      </c>
      <c r="H339" s="14">
        <v>4380</v>
      </c>
      <c r="I339" s="14">
        <v>4279</v>
      </c>
      <c r="J339" s="14">
        <v>77</v>
      </c>
      <c r="K339" s="14">
        <v>0</v>
      </c>
      <c r="L339" s="14">
        <v>0</v>
      </c>
      <c r="M339" s="14">
        <v>83</v>
      </c>
      <c r="N339" s="14">
        <v>284</v>
      </c>
      <c r="O339" s="14">
        <v>9</v>
      </c>
      <c r="P339" s="14">
        <v>0</v>
      </c>
      <c r="Q339" s="14">
        <v>0</v>
      </c>
      <c r="R339" s="14">
        <v>0</v>
      </c>
    </row>
    <row r="340" spans="1:18" x14ac:dyDescent="0.2">
      <c r="A340" s="12">
        <v>36646</v>
      </c>
      <c r="B340" s="12">
        <v>36646</v>
      </c>
      <c r="C340" s="13" t="s">
        <v>109</v>
      </c>
      <c r="D340" s="14">
        <v>29</v>
      </c>
      <c r="E340" s="14">
        <v>221</v>
      </c>
      <c r="F340" s="14">
        <v>2</v>
      </c>
      <c r="G340" s="14">
        <v>252</v>
      </c>
      <c r="H340" s="14">
        <v>4256</v>
      </c>
      <c r="I340" s="14">
        <v>4484</v>
      </c>
      <c r="J340" s="14">
        <v>80</v>
      </c>
      <c r="K340" s="14">
        <v>0</v>
      </c>
      <c r="L340" s="14">
        <v>0</v>
      </c>
      <c r="M340" s="14">
        <v>82</v>
      </c>
      <c r="N340" s="14">
        <v>266</v>
      </c>
      <c r="O340" s="14">
        <v>11</v>
      </c>
      <c r="P340" s="14">
        <v>0</v>
      </c>
      <c r="Q340" s="14">
        <v>0</v>
      </c>
      <c r="R340" s="14">
        <v>0</v>
      </c>
    </row>
    <row r="341" spans="1:18" x14ac:dyDescent="0.2">
      <c r="A341" s="12">
        <v>36646</v>
      </c>
      <c r="B341" s="12">
        <v>36647</v>
      </c>
      <c r="C341" s="13" t="s">
        <v>109</v>
      </c>
      <c r="D341" s="14">
        <v>0</v>
      </c>
      <c r="E341" s="14">
        <v>-57</v>
      </c>
      <c r="F341" s="14">
        <v>-73</v>
      </c>
      <c r="G341" s="14">
        <v>-130</v>
      </c>
      <c r="H341" s="14">
        <v>4484</v>
      </c>
      <c r="I341" s="14">
        <v>4333</v>
      </c>
      <c r="J341" s="14">
        <v>90</v>
      </c>
      <c r="K341" s="14">
        <v>0</v>
      </c>
      <c r="L341" s="14">
        <v>0</v>
      </c>
      <c r="M341" s="14">
        <v>82</v>
      </c>
      <c r="N341" s="14">
        <v>117</v>
      </c>
      <c r="O341" s="14">
        <v>10</v>
      </c>
      <c r="P341" s="14">
        <v>0</v>
      </c>
      <c r="Q341" s="14">
        <v>0</v>
      </c>
      <c r="R341" s="14">
        <v>0</v>
      </c>
    </row>
    <row r="342" spans="1:18" x14ac:dyDescent="0.2">
      <c r="A342" s="12">
        <v>36646</v>
      </c>
      <c r="B342" s="12">
        <v>36648</v>
      </c>
      <c r="C342" s="13" t="s">
        <v>109</v>
      </c>
      <c r="D342" s="14">
        <v>0</v>
      </c>
      <c r="E342" s="14">
        <v>0</v>
      </c>
      <c r="F342" s="14">
        <v>-50</v>
      </c>
      <c r="G342" s="14">
        <v>-50</v>
      </c>
      <c r="H342" s="14">
        <v>4333</v>
      </c>
      <c r="I342" s="14">
        <v>4254</v>
      </c>
      <c r="J342" s="14">
        <v>77</v>
      </c>
      <c r="K342" s="14">
        <v>0</v>
      </c>
      <c r="L342" s="14">
        <v>0</v>
      </c>
      <c r="M342" s="14">
        <v>82</v>
      </c>
      <c r="N342" s="14">
        <v>248</v>
      </c>
      <c r="O342" s="14">
        <v>10</v>
      </c>
      <c r="P342" s="14">
        <v>0</v>
      </c>
      <c r="Q342" s="14">
        <v>0</v>
      </c>
      <c r="R342" s="14">
        <v>0</v>
      </c>
    </row>
    <row r="343" spans="1:18" x14ac:dyDescent="0.2">
      <c r="A343" s="12">
        <v>36647</v>
      </c>
      <c r="B343" s="12">
        <v>36647</v>
      </c>
      <c r="C343" s="13" t="s">
        <v>109</v>
      </c>
      <c r="D343" s="14">
        <v>-30</v>
      </c>
      <c r="E343" s="14">
        <v>-46</v>
      </c>
      <c r="F343" s="14">
        <v>-20</v>
      </c>
      <c r="G343" s="14">
        <v>-96</v>
      </c>
      <c r="H343" s="14">
        <v>4486</v>
      </c>
      <c r="I343" s="14">
        <v>4370</v>
      </c>
      <c r="J343" s="14">
        <v>109</v>
      </c>
      <c r="K343" s="14">
        <v>0</v>
      </c>
      <c r="L343" s="14">
        <v>0</v>
      </c>
      <c r="M343" s="14">
        <v>80</v>
      </c>
      <c r="N343" s="14">
        <v>184</v>
      </c>
      <c r="O343" s="14">
        <v>9</v>
      </c>
      <c r="P343" s="14">
        <v>0</v>
      </c>
      <c r="Q343" s="14">
        <v>0</v>
      </c>
      <c r="R343" s="14">
        <v>0</v>
      </c>
    </row>
    <row r="344" spans="1:18" x14ac:dyDescent="0.2">
      <c r="A344" s="12">
        <v>36647</v>
      </c>
      <c r="B344" s="12">
        <v>36648</v>
      </c>
      <c r="C344" s="13" t="s">
        <v>109</v>
      </c>
      <c r="D344" s="14">
        <v>1</v>
      </c>
      <c r="E344" s="14">
        <v>0</v>
      </c>
      <c r="F344" s="14">
        <v>53</v>
      </c>
      <c r="G344" s="14">
        <v>54</v>
      </c>
      <c r="H344" s="14">
        <v>4370</v>
      </c>
      <c r="I344" s="14">
        <v>4377</v>
      </c>
      <c r="J344" s="14">
        <v>101</v>
      </c>
      <c r="K344" s="14">
        <v>0</v>
      </c>
      <c r="L344" s="14">
        <v>0</v>
      </c>
      <c r="M344" s="14">
        <v>80</v>
      </c>
      <c r="N344" s="14">
        <v>70</v>
      </c>
      <c r="O344" s="14">
        <v>9</v>
      </c>
      <c r="P344" s="14">
        <v>0</v>
      </c>
      <c r="Q344" s="14">
        <v>0</v>
      </c>
      <c r="R344" s="14">
        <v>0</v>
      </c>
    </row>
    <row r="345" spans="1:18" x14ac:dyDescent="0.2">
      <c r="A345" s="12">
        <v>36647</v>
      </c>
      <c r="B345" s="12">
        <v>36649</v>
      </c>
      <c r="C345" s="13" t="s">
        <v>109</v>
      </c>
      <c r="D345" s="14">
        <v>0</v>
      </c>
      <c r="E345" s="14">
        <v>-28</v>
      </c>
      <c r="F345" s="14">
        <v>20</v>
      </c>
      <c r="G345" s="14">
        <v>-8</v>
      </c>
      <c r="H345" s="14">
        <v>4377</v>
      </c>
      <c r="I345" s="14">
        <v>4322</v>
      </c>
      <c r="J345" s="14">
        <v>101</v>
      </c>
      <c r="K345" s="14">
        <v>0</v>
      </c>
      <c r="L345" s="14">
        <v>0</v>
      </c>
      <c r="M345" s="14">
        <v>80</v>
      </c>
      <c r="N345" s="14">
        <v>105</v>
      </c>
      <c r="O345" s="14">
        <v>9</v>
      </c>
      <c r="P345" s="14">
        <v>0</v>
      </c>
      <c r="Q345" s="14">
        <v>0</v>
      </c>
      <c r="R345" s="14">
        <v>0</v>
      </c>
    </row>
    <row r="346" spans="1:18" x14ac:dyDescent="0.2">
      <c r="A346" s="12">
        <v>36648</v>
      </c>
      <c r="B346" s="12">
        <v>36648</v>
      </c>
      <c r="C346" s="13" t="s">
        <v>109</v>
      </c>
      <c r="D346" s="14">
        <v>56</v>
      </c>
      <c r="E346" s="14">
        <v>17</v>
      </c>
      <c r="F346" s="14">
        <v>-3</v>
      </c>
      <c r="G346" s="14">
        <v>70</v>
      </c>
      <c r="H346" s="14">
        <v>4353</v>
      </c>
      <c r="I346" s="14">
        <v>4367</v>
      </c>
      <c r="J346" s="14">
        <v>101</v>
      </c>
      <c r="K346" s="14">
        <v>0</v>
      </c>
      <c r="L346" s="14">
        <v>0</v>
      </c>
      <c r="M346" s="14">
        <v>77</v>
      </c>
      <c r="N346" s="14">
        <v>113</v>
      </c>
      <c r="O346" s="14">
        <v>9</v>
      </c>
      <c r="P346" s="14">
        <v>0</v>
      </c>
      <c r="Q346" s="14">
        <v>0</v>
      </c>
      <c r="R346" s="14">
        <v>0</v>
      </c>
    </row>
    <row r="347" spans="1:18" x14ac:dyDescent="0.2">
      <c r="A347" s="12">
        <v>36648</v>
      </c>
      <c r="B347" s="12">
        <v>36649</v>
      </c>
      <c r="C347" s="13" t="s">
        <v>109</v>
      </c>
      <c r="D347" s="14">
        <v>0</v>
      </c>
      <c r="E347" s="14">
        <v>-65</v>
      </c>
      <c r="F347" s="14">
        <v>22</v>
      </c>
      <c r="G347" s="14">
        <v>-43</v>
      </c>
      <c r="H347" s="14">
        <v>4367</v>
      </c>
      <c r="I347" s="14">
        <v>4286</v>
      </c>
      <c r="J347" s="14">
        <v>98</v>
      </c>
      <c r="K347" s="14">
        <v>0</v>
      </c>
      <c r="L347" s="14">
        <v>0</v>
      </c>
      <c r="M347" s="14">
        <v>80</v>
      </c>
      <c r="N347" s="14">
        <v>150</v>
      </c>
      <c r="O347" s="14">
        <v>9</v>
      </c>
      <c r="P347" s="14">
        <v>0</v>
      </c>
      <c r="Q347" s="14">
        <v>0</v>
      </c>
      <c r="R347" s="14">
        <v>0</v>
      </c>
    </row>
    <row r="348" spans="1:18" x14ac:dyDescent="0.2">
      <c r="A348" s="12">
        <v>36648</v>
      </c>
      <c r="B348" s="12">
        <v>36650</v>
      </c>
      <c r="C348" s="13" t="s">
        <v>109</v>
      </c>
      <c r="D348" s="14">
        <v>0</v>
      </c>
      <c r="E348" s="14">
        <v>-13</v>
      </c>
      <c r="F348" s="14">
        <v>17</v>
      </c>
      <c r="G348" s="14">
        <v>4</v>
      </c>
      <c r="H348" s="14">
        <v>4286</v>
      </c>
      <c r="I348" s="14">
        <v>4251</v>
      </c>
      <c r="J348" s="14">
        <v>101</v>
      </c>
      <c r="K348" s="14">
        <v>0</v>
      </c>
      <c r="L348" s="14">
        <v>0</v>
      </c>
      <c r="M348" s="14">
        <v>80</v>
      </c>
      <c r="N348" s="14">
        <v>92</v>
      </c>
      <c r="O348" s="14">
        <v>9</v>
      </c>
      <c r="P348" s="14">
        <v>0</v>
      </c>
      <c r="Q348" s="14">
        <v>0</v>
      </c>
      <c r="R348" s="14">
        <v>0</v>
      </c>
    </row>
    <row r="349" spans="1:18" x14ac:dyDescent="0.2">
      <c r="A349" s="12">
        <v>36649</v>
      </c>
      <c r="B349" s="12">
        <v>36649</v>
      </c>
      <c r="C349" s="13" t="s">
        <v>109</v>
      </c>
      <c r="D349" s="14">
        <v>98</v>
      </c>
      <c r="E349" s="14">
        <v>-54</v>
      </c>
      <c r="F349" s="14">
        <v>28</v>
      </c>
      <c r="G349" s="14">
        <v>72</v>
      </c>
      <c r="H349" s="14">
        <v>4359</v>
      </c>
      <c r="I349" s="14">
        <v>4427</v>
      </c>
      <c r="J349" s="14">
        <v>98</v>
      </c>
      <c r="K349" s="14">
        <v>0</v>
      </c>
      <c r="L349" s="14">
        <v>0</v>
      </c>
      <c r="M349" s="14">
        <v>79</v>
      </c>
      <c r="N349" s="14">
        <v>116</v>
      </c>
      <c r="O349" s="14">
        <v>10</v>
      </c>
      <c r="P349" s="14">
        <v>0</v>
      </c>
      <c r="Q349" s="14">
        <v>0</v>
      </c>
      <c r="R349" s="14">
        <v>0</v>
      </c>
    </row>
    <row r="350" spans="1:18" x14ac:dyDescent="0.2">
      <c r="A350" s="12">
        <v>36649</v>
      </c>
      <c r="B350" s="12">
        <v>36650</v>
      </c>
      <c r="C350" s="13" t="s">
        <v>109</v>
      </c>
      <c r="D350" s="14">
        <v>50</v>
      </c>
      <c r="E350" s="14">
        <v>-94</v>
      </c>
      <c r="F350" s="14">
        <v>-5</v>
      </c>
      <c r="G350" s="14">
        <v>-49</v>
      </c>
      <c r="H350" s="14">
        <v>4427</v>
      </c>
      <c r="I350" s="14">
        <v>4299</v>
      </c>
      <c r="J350" s="14">
        <v>101</v>
      </c>
      <c r="K350" s="14">
        <v>0</v>
      </c>
      <c r="L350" s="14">
        <v>0</v>
      </c>
      <c r="M350" s="14">
        <v>80</v>
      </c>
      <c r="N350" s="14">
        <v>115</v>
      </c>
      <c r="O350" s="14">
        <v>9</v>
      </c>
      <c r="P350" s="14">
        <v>0</v>
      </c>
      <c r="Q350" s="14">
        <v>0</v>
      </c>
      <c r="R350" s="14">
        <v>0</v>
      </c>
    </row>
    <row r="351" spans="1:18" x14ac:dyDescent="0.2">
      <c r="A351" s="12">
        <v>36649</v>
      </c>
      <c r="B351" s="12">
        <v>36651</v>
      </c>
      <c r="C351" s="13" t="s">
        <v>109</v>
      </c>
      <c r="D351" s="14">
        <v>0</v>
      </c>
      <c r="E351" s="14">
        <v>-19</v>
      </c>
      <c r="F351" s="14">
        <v>0</v>
      </c>
      <c r="G351" s="14">
        <v>-19</v>
      </c>
      <c r="H351" s="14">
        <v>4299</v>
      </c>
      <c r="I351" s="14">
        <v>4239</v>
      </c>
      <c r="J351" s="14">
        <v>101</v>
      </c>
      <c r="K351" s="14">
        <v>0</v>
      </c>
      <c r="L351" s="14">
        <v>0</v>
      </c>
      <c r="M351" s="14">
        <v>80</v>
      </c>
      <c r="N351" s="14">
        <v>194</v>
      </c>
      <c r="O351" s="14">
        <v>9</v>
      </c>
      <c r="P351" s="14">
        <v>0</v>
      </c>
      <c r="Q351" s="14">
        <v>0</v>
      </c>
      <c r="R351" s="14">
        <v>0</v>
      </c>
    </row>
    <row r="352" spans="1:18" x14ac:dyDescent="0.2">
      <c r="A352" s="12">
        <v>36650</v>
      </c>
      <c r="B352" s="12">
        <v>36650</v>
      </c>
      <c r="C352" s="13" t="s">
        <v>109</v>
      </c>
      <c r="D352" s="14">
        <v>-20</v>
      </c>
      <c r="E352" s="14">
        <v>-48</v>
      </c>
      <c r="F352" s="14">
        <v>11</v>
      </c>
      <c r="G352" s="14">
        <v>-57</v>
      </c>
      <c r="H352" s="14">
        <v>4429</v>
      </c>
      <c r="I352" s="14">
        <v>4290</v>
      </c>
      <c r="J352" s="14">
        <v>101</v>
      </c>
      <c r="K352" s="14">
        <v>0</v>
      </c>
      <c r="L352" s="14">
        <v>0</v>
      </c>
      <c r="M352" s="14">
        <v>78</v>
      </c>
      <c r="N352" s="14">
        <v>209</v>
      </c>
      <c r="O352" s="14">
        <v>9</v>
      </c>
      <c r="P352" s="14">
        <v>0</v>
      </c>
      <c r="Q352" s="14">
        <v>0</v>
      </c>
      <c r="R352" s="14">
        <v>0</v>
      </c>
    </row>
    <row r="353" spans="1:18" x14ac:dyDescent="0.2">
      <c r="A353" s="12">
        <v>36650</v>
      </c>
      <c r="B353" s="12">
        <v>36651</v>
      </c>
      <c r="C353" s="13" t="s">
        <v>109</v>
      </c>
      <c r="D353" s="14">
        <v>-20</v>
      </c>
      <c r="E353" s="14">
        <v>-2</v>
      </c>
      <c r="F353" s="14">
        <v>26</v>
      </c>
      <c r="G353" s="14">
        <v>4</v>
      </c>
      <c r="H353" s="14">
        <v>4290</v>
      </c>
      <c r="I353" s="14">
        <v>4244</v>
      </c>
      <c r="J353" s="14">
        <v>101</v>
      </c>
      <c r="K353" s="14">
        <v>0</v>
      </c>
      <c r="L353" s="14">
        <v>0</v>
      </c>
      <c r="M353" s="14">
        <v>81</v>
      </c>
      <c r="N353" s="14">
        <v>233</v>
      </c>
      <c r="O353" s="14">
        <v>9</v>
      </c>
      <c r="P353" s="14">
        <v>0</v>
      </c>
      <c r="Q353" s="14">
        <v>0</v>
      </c>
      <c r="R353" s="14">
        <v>0</v>
      </c>
    </row>
    <row r="354" spans="1:18" x14ac:dyDescent="0.2">
      <c r="A354" s="12">
        <v>36650</v>
      </c>
      <c r="B354" s="12">
        <v>36652</v>
      </c>
      <c r="C354" s="13" t="s">
        <v>109</v>
      </c>
      <c r="D354" s="14">
        <v>0</v>
      </c>
      <c r="E354" s="14">
        <v>151</v>
      </c>
      <c r="F354" s="14">
        <v>67</v>
      </c>
      <c r="G354" s="14">
        <v>218</v>
      </c>
      <c r="H354" s="14">
        <v>4244</v>
      </c>
      <c r="I354" s="14">
        <v>4409</v>
      </c>
      <c r="J354" s="14">
        <v>101</v>
      </c>
      <c r="K354" s="14">
        <v>0</v>
      </c>
      <c r="L354" s="14">
        <v>0</v>
      </c>
      <c r="M354" s="14">
        <v>81</v>
      </c>
      <c r="N354" s="14">
        <v>231</v>
      </c>
      <c r="O354" s="14">
        <v>9</v>
      </c>
      <c r="P354" s="14">
        <v>0</v>
      </c>
      <c r="Q354" s="14">
        <v>0</v>
      </c>
      <c r="R354" s="14">
        <v>0</v>
      </c>
    </row>
    <row r="355" spans="1:18" x14ac:dyDescent="0.2">
      <c r="A355" s="12">
        <v>36651</v>
      </c>
      <c r="B355" s="12">
        <v>36651</v>
      </c>
      <c r="C355" s="13" t="s">
        <v>109</v>
      </c>
      <c r="D355" s="14">
        <v>-40</v>
      </c>
      <c r="E355" s="14">
        <v>-41</v>
      </c>
      <c r="F355" s="14">
        <v>36</v>
      </c>
      <c r="G355" s="14">
        <v>-45</v>
      </c>
      <c r="H355" s="14">
        <v>4285</v>
      </c>
      <c r="I355" s="14">
        <v>4196</v>
      </c>
      <c r="J355" s="14">
        <v>107</v>
      </c>
      <c r="K355" s="14">
        <v>0</v>
      </c>
      <c r="L355" s="14">
        <v>0</v>
      </c>
      <c r="M355" s="14">
        <v>80</v>
      </c>
      <c r="N355" s="14">
        <v>239</v>
      </c>
      <c r="O355" s="14">
        <v>9</v>
      </c>
      <c r="P355" s="14">
        <v>0</v>
      </c>
      <c r="Q355" s="14">
        <v>0</v>
      </c>
      <c r="R355" s="14">
        <v>0</v>
      </c>
    </row>
    <row r="356" spans="1:18" x14ac:dyDescent="0.2">
      <c r="A356" s="12">
        <v>36651</v>
      </c>
      <c r="B356" s="12">
        <v>36652</v>
      </c>
      <c r="C356" s="13" t="s">
        <v>109</v>
      </c>
      <c r="D356" s="14">
        <v>-13</v>
      </c>
      <c r="E356" s="14">
        <v>175</v>
      </c>
      <c r="F356" s="14">
        <v>67</v>
      </c>
      <c r="G356" s="14">
        <v>229</v>
      </c>
      <c r="H356" s="14">
        <v>4196</v>
      </c>
      <c r="I356" s="14">
        <v>4393</v>
      </c>
      <c r="J356" s="14">
        <v>101</v>
      </c>
      <c r="K356" s="14">
        <v>0</v>
      </c>
      <c r="L356" s="14">
        <v>0</v>
      </c>
      <c r="M356" s="14">
        <v>80</v>
      </c>
      <c r="N356" s="14">
        <v>253</v>
      </c>
      <c r="O356" s="14">
        <v>9</v>
      </c>
      <c r="P356" s="14">
        <v>0</v>
      </c>
      <c r="Q356" s="14">
        <v>0</v>
      </c>
      <c r="R356" s="14">
        <v>0</v>
      </c>
    </row>
    <row r="357" spans="1:18" x14ac:dyDescent="0.2">
      <c r="A357" s="12">
        <v>36651</v>
      </c>
      <c r="B357" s="12">
        <v>36653</v>
      </c>
      <c r="C357" s="13" t="s">
        <v>109</v>
      </c>
      <c r="D357" s="14">
        <v>14</v>
      </c>
      <c r="E357" s="14">
        <v>136</v>
      </c>
      <c r="F357" s="14">
        <v>67</v>
      </c>
      <c r="G357" s="14">
        <v>217</v>
      </c>
      <c r="H357" s="14">
        <v>4393</v>
      </c>
      <c r="I357" s="14">
        <v>4556</v>
      </c>
      <c r="J357" s="14">
        <v>101</v>
      </c>
      <c r="K357" s="14">
        <v>0</v>
      </c>
      <c r="L357" s="14">
        <v>0</v>
      </c>
      <c r="M357" s="14">
        <v>80</v>
      </c>
      <c r="N357" s="14">
        <v>273</v>
      </c>
      <c r="O357" s="14">
        <v>9</v>
      </c>
      <c r="P357" s="14">
        <v>0</v>
      </c>
      <c r="Q357" s="14">
        <v>0</v>
      </c>
      <c r="R357" s="14">
        <v>0</v>
      </c>
    </row>
    <row r="358" spans="1:18" x14ac:dyDescent="0.2">
      <c r="A358" s="12">
        <v>36652</v>
      </c>
      <c r="B358" s="12">
        <v>36652</v>
      </c>
      <c r="C358" s="13" t="s">
        <v>109</v>
      </c>
      <c r="D358" s="14">
        <v>-254</v>
      </c>
      <c r="E358" s="14">
        <v>187</v>
      </c>
      <c r="F358" s="14">
        <v>22</v>
      </c>
      <c r="G358" s="14">
        <v>-45</v>
      </c>
      <c r="H358" s="14">
        <v>4192</v>
      </c>
      <c r="I358" s="14">
        <v>4112</v>
      </c>
      <c r="J358" s="14">
        <v>101</v>
      </c>
      <c r="K358" s="14">
        <v>0</v>
      </c>
      <c r="L358" s="14">
        <v>0</v>
      </c>
      <c r="M358" s="14">
        <v>81</v>
      </c>
      <c r="N358" s="14">
        <v>261</v>
      </c>
      <c r="O358" s="14">
        <v>9</v>
      </c>
      <c r="P358" s="14">
        <v>0</v>
      </c>
      <c r="Q358" s="14">
        <v>0</v>
      </c>
      <c r="R358" s="14">
        <v>0</v>
      </c>
    </row>
    <row r="359" spans="1:18" x14ac:dyDescent="0.2">
      <c r="A359" s="12">
        <v>36652</v>
      </c>
      <c r="B359" s="12">
        <v>36653</v>
      </c>
      <c r="C359" s="13" t="s">
        <v>109</v>
      </c>
      <c r="D359" s="14">
        <v>-47</v>
      </c>
      <c r="E359" s="14">
        <v>184</v>
      </c>
      <c r="F359" s="14">
        <v>10</v>
      </c>
      <c r="G359" s="14">
        <v>147</v>
      </c>
      <c r="H359" s="14">
        <v>4112</v>
      </c>
      <c r="I359" s="14">
        <v>4227</v>
      </c>
      <c r="J359" s="14">
        <v>101</v>
      </c>
      <c r="K359" s="14">
        <v>0</v>
      </c>
      <c r="L359" s="14">
        <v>0</v>
      </c>
      <c r="M359" s="14">
        <v>81</v>
      </c>
      <c r="N359" s="14">
        <v>253</v>
      </c>
      <c r="O359" s="14">
        <v>9</v>
      </c>
      <c r="P359" s="14">
        <v>0</v>
      </c>
      <c r="Q359" s="14">
        <v>0</v>
      </c>
      <c r="R359" s="14">
        <v>0</v>
      </c>
    </row>
    <row r="360" spans="1:18" x14ac:dyDescent="0.2">
      <c r="A360" s="12">
        <v>36652</v>
      </c>
      <c r="B360" s="12">
        <v>36654</v>
      </c>
      <c r="C360" s="13" t="s">
        <v>109</v>
      </c>
      <c r="D360" s="14">
        <v>14</v>
      </c>
      <c r="E360" s="14">
        <v>78</v>
      </c>
      <c r="F360" s="14">
        <v>-121</v>
      </c>
      <c r="G360" s="14">
        <v>-29</v>
      </c>
      <c r="H360" s="14">
        <v>4227</v>
      </c>
      <c r="I360" s="14">
        <v>4148</v>
      </c>
      <c r="J360" s="14">
        <v>101</v>
      </c>
      <c r="K360" s="14">
        <v>0</v>
      </c>
      <c r="L360" s="14">
        <v>0</v>
      </c>
      <c r="M360" s="14">
        <v>81</v>
      </c>
      <c r="N360" s="14">
        <v>272</v>
      </c>
      <c r="O360" s="14">
        <v>9</v>
      </c>
      <c r="P360" s="14">
        <v>0</v>
      </c>
      <c r="Q360" s="14">
        <v>0</v>
      </c>
      <c r="R360" s="14">
        <v>0</v>
      </c>
    </row>
    <row r="361" spans="1:18" x14ac:dyDescent="0.2">
      <c r="A361" s="12">
        <v>36653</v>
      </c>
      <c r="B361" s="12">
        <v>36653</v>
      </c>
      <c r="C361" s="13" t="s">
        <v>109</v>
      </c>
      <c r="D361" s="14">
        <v>-61</v>
      </c>
      <c r="E361" s="14">
        <v>145</v>
      </c>
      <c r="F361" s="14">
        <v>17</v>
      </c>
      <c r="G361" s="14">
        <v>101</v>
      </c>
      <c r="H361" s="14">
        <v>4114</v>
      </c>
      <c r="I361" s="14">
        <v>4201</v>
      </c>
      <c r="J361" s="14">
        <v>101</v>
      </c>
      <c r="K361" s="14">
        <v>0</v>
      </c>
      <c r="L361" s="14">
        <v>0</v>
      </c>
      <c r="M361" s="14">
        <v>80</v>
      </c>
      <c r="N361" s="14">
        <v>108</v>
      </c>
      <c r="O361" s="14">
        <v>9</v>
      </c>
      <c r="P361" s="14">
        <v>0</v>
      </c>
      <c r="Q361" s="14">
        <v>0</v>
      </c>
      <c r="R361" s="14">
        <v>0</v>
      </c>
    </row>
    <row r="362" spans="1:18" x14ac:dyDescent="0.2">
      <c r="A362" s="12">
        <v>36653</v>
      </c>
      <c r="B362" s="12">
        <v>36654</v>
      </c>
      <c r="C362" s="13" t="s">
        <v>109</v>
      </c>
      <c r="D362" s="14">
        <v>0</v>
      </c>
      <c r="E362" s="14">
        <v>0</v>
      </c>
      <c r="F362" s="14">
        <v>-163</v>
      </c>
      <c r="G362" s="14">
        <v>-163</v>
      </c>
      <c r="H362" s="14">
        <v>4201</v>
      </c>
      <c r="I362" s="14">
        <v>4057</v>
      </c>
      <c r="J362" s="14">
        <v>101</v>
      </c>
      <c r="K362" s="14">
        <v>0</v>
      </c>
      <c r="L362" s="14">
        <v>0</v>
      </c>
      <c r="M362" s="14">
        <v>81</v>
      </c>
      <c r="N362" s="14">
        <v>96</v>
      </c>
      <c r="O362" s="14">
        <v>9</v>
      </c>
      <c r="P362" s="14">
        <v>0</v>
      </c>
      <c r="Q362" s="14">
        <v>0</v>
      </c>
      <c r="R362" s="14">
        <v>0</v>
      </c>
    </row>
    <row r="363" spans="1:18" x14ac:dyDescent="0.2">
      <c r="A363" s="12">
        <v>36653</v>
      </c>
      <c r="B363" s="12">
        <v>36655</v>
      </c>
      <c r="C363" s="13" t="s">
        <v>109</v>
      </c>
      <c r="D363" s="14">
        <v>0</v>
      </c>
      <c r="E363" s="14">
        <v>32</v>
      </c>
      <c r="F363" s="14">
        <v>-79</v>
      </c>
      <c r="G363" s="14">
        <v>-47</v>
      </c>
      <c r="H363" s="14">
        <v>4057</v>
      </c>
      <c r="I363" s="14">
        <v>4008</v>
      </c>
      <c r="J363" s="14">
        <v>101</v>
      </c>
      <c r="K363" s="14">
        <v>0</v>
      </c>
      <c r="L363" s="14">
        <v>0</v>
      </c>
      <c r="M363" s="14">
        <v>81</v>
      </c>
      <c r="N363" s="14">
        <v>83</v>
      </c>
      <c r="O363" s="14">
        <v>9</v>
      </c>
      <c r="P363" s="14">
        <v>0</v>
      </c>
      <c r="Q363" s="14">
        <v>0</v>
      </c>
      <c r="R363" s="14">
        <v>0</v>
      </c>
    </row>
    <row r="364" spans="1:18" x14ac:dyDescent="0.2">
      <c r="A364" s="12">
        <v>36654</v>
      </c>
      <c r="B364" s="12">
        <v>36654</v>
      </c>
      <c r="C364" s="13" t="s">
        <v>109</v>
      </c>
      <c r="D364" s="14">
        <v>30</v>
      </c>
      <c r="E364" s="14">
        <v>54</v>
      </c>
      <c r="F364" s="14">
        <v>-225</v>
      </c>
      <c r="G364" s="14">
        <v>-141</v>
      </c>
      <c r="H364" s="14">
        <v>4188</v>
      </c>
      <c r="I364" s="14">
        <v>4086</v>
      </c>
      <c r="J364" s="14">
        <v>101</v>
      </c>
      <c r="K364" s="14">
        <v>0</v>
      </c>
      <c r="L364" s="14">
        <v>0</v>
      </c>
      <c r="M364" s="14">
        <v>79</v>
      </c>
      <c r="N364" s="14">
        <v>103</v>
      </c>
      <c r="O364" s="14">
        <v>9</v>
      </c>
      <c r="P364" s="14">
        <v>0</v>
      </c>
      <c r="Q364" s="14">
        <v>0</v>
      </c>
      <c r="R364" s="14">
        <v>0</v>
      </c>
    </row>
    <row r="365" spans="1:18" x14ac:dyDescent="0.2">
      <c r="A365" s="12">
        <v>36654</v>
      </c>
      <c r="B365" s="12">
        <v>36655</v>
      </c>
      <c r="C365" s="13" t="s">
        <v>109</v>
      </c>
      <c r="D365" s="14">
        <v>15</v>
      </c>
      <c r="E365" s="14">
        <v>-34</v>
      </c>
      <c r="F365" s="14">
        <v>48</v>
      </c>
      <c r="G365" s="14">
        <v>29</v>
      </c>
      <c r="H365" s="14">
        <v>4086</v>
      </c>
      <c r="I365" s="14">
        <v>4091</v>
      </c>
      <c r="J365" s="14">
        <v>101</v>
      </c>
      <c r="K365" s="14">
        <v>0</v>
      </c>
      <c r="L365" s="14">
        <v>0</v>
      </c>
      <c r="M365" s="14">
        <v>79</v>
      </c>
      <c r="N365" s="14">
        <v>169</v>
      </c>
      <c r="O365" s="14">
        <v>9</v>
      </c>
      <c r="P365" s="14">
        <v>0</v>
      </c>
      <c r="Q365" s="14">
        <v>0</v>
      </c>
      <c r="R365" s="14">
        <v>0</v>
      </c>
    </row>
    <row r="366" spans="1:18" x14ac:dyDescent="0.2">
      <c r="A366" s="12">
        <v>36654</v>
      </c>
      <c r="B366" s="12">
        <v>36656</v>
      </c>
      <c r="C366" s="13" t="s">
        <v>109</v>
      </c>
      <c r="D366" s="14">
        <v>0</v>
      </c>
      <c r="E366" s="14">
        <v>-34</v>
      </c>
      <c r="F366" s="14">
        <v>54</v>
      </c>
      <c r="G366" s="14">
        <v>20</v>
      </c>
      <c r="H366" s="14">
        <v>4091</v>
      </c>
      <c r="I366" s="14">
        <v>4105</v>
      </c>
      <c r="J366" s="14">
        <v>101</v>
      </c>
      <c r="K366" s="14">
        <v>0</v>
      </c>
      <c r="L366" s="14">
        <v>0</v>
      </c>
      <c r="M366" s="14">
        <v>79</v>
      </c>
      <c r="N366" s="14">
        <v>124</v>
      </c>
      <c r="O366" s="14">
        <v>9</v>
      </c>
      <c r="P366" s="14">
        <v>0</v>
      </c>
      <c r="Q366" s="14">
        <v>0</v>
      </c>
      <c r="R366" s="14">
        <v>0</v>
      </c>
    </row>
    <row r="367" spans="1:18" x14ac:dyDescent="0.2">
      <c r="A367" s="12">
        <v>36656</v>
      </c>
      <c r="B367" s="12">
        <v>36656</v>
      </c>
      <c r="C367" s="13" t="s">
        <v>109</v>
      </c>
      <c r="D367" s="14">
        <v>-116</v>
      </c>
      <c r="E367" s="14">
        <v>-83</v>
      </c>
      <c r="F367" s="14">
        <v>18</v>
      </c>
      <c r="G367" s="14">
        <v>-181</v>
      </c>
      <c r="H367" s="14">
        <v>4031</v>
      </c>
      <c r="I367" s="14">
        <v>3914</v>
      </c>
      <c r="J367" s="14">
        <v>101</v>
      </c>
      <c r="K367" s="14">
        <v>0</v>
      </c>
      <c r="L367" s="14">
        <v>0</v>
      </c>
      <c r="M367" s="14">
        <v>57</v>
      </c>
      <c r="N367" s="14">
        <v>68</v>
      </c>
      <c r="O367" s="14">
        <v>9</v>
      </c>
      <c r="P367" s="14">
        <v>0</v>
      </c>
      <c r="Q367" s="14">
        <v>0</v>
      </c>
      <c r="R367" s="14">
        <v>0</v>
      </c>
    </row>
    <row r="368" spans="1:18" x14ac:dyDescent="0.2">
      <c r="A368" s="12">
        <v>36656</v>
      </c>
      <c r="B368" s="12">
        <v>36657</v>
      </c>
      <c r="C368" s="13" t="s">
        <v>109</v>
      </c>
      <c r="D368" s="14">
        <v>-11</v>
      </c>
      <c r="E368" s="14">
        <v>-92</v>
      </c>
      <c r="F368" s="14">
        <v>19</v>
      </c>
      <c r="G368" s="14">
        <v>-84</v>
      </c>
      <c r="H368" s="14">
        <v>3914</v>
      </c>
      <c r="I368" s="14">
        <v>3895</v>
      </c>
      <c r="J368" s="14">
        <v>101</v>
      </c>
      <c r="K368" s="14">
        <v>0</v>
      </c>
      <c r="L368" s="14">
        <v>7</v>
      </c>
      <c r="M368" s="14">
        <v>42</v>
      </c>
      <c r="N368" s="14">
        <v>0</v>
      </c>
      <c r="O368" s="14">
        <v>9</v>
      </c>
      <c r="P368" s="14">
        <v>0</v>
      </c>
      <c r="Q368" s="14">
        <v>0</v>
      </c>
      <c r="R368" s="14">
        <v>0</v>
      </c>
    </row>
    <row r="369" spans="1:18" x14ac:dyDescent="0.2">
      <c r="A369" s="12">
        <v>36656</v>
      </c>
      <c r="B369" s="12">
        <v>36658</v>
      </c>
      <c r="C369" s="13" t="s">
        <v>109</v>
      </c>
      <c r="D369" s="14">
        <v>0</v>
      </c>
      <c r="E369" s="14">
        <v>-65</v>
      </c>
      <c r="F369" s="14">
        <v>28</v>
      </c>
      <c r="G369" s="14">
        <v>-37</v>
      </c>
      <c r="H369" s="14">
        <v>3895</v>
      </c>
      <c r="I369" s="14">
        <v>3922</v>
      </c>
      <c r="J369" s="14">
        <v>101</v>
      </c>
      <c r="K369" s="14">
        <v>0</v>
      </c>
      <c r="L369" s="14">
        <v>0</v>
      </c>
      <c r="M369" s="14">
        <v>79</v>
      </c>
      <c r="N369" s="14">
        <v>106</v>
      </c>
      <c r="O369" s="14">
        <v>9</v>
      </c>
      <c r="P369" s="14">
        <v>0</v>
      </c>
      <c r="Q369" s="14">
        <v>0</v>
      </c>
      <c r="R369" s="14">
        <v>0</v>
      </c>
    </row>
    <row r="370" spans="1:18" x14ac:dyDescent="0.2">
      <c r="A370" s="12">
        <v>36657</v>
      </c>
      <c r="B370" s="12">
        <v>36657</v>
      </c>
      <c r="C370" s="13" t="s">
        <v>109</v>
      </c>
      <c r="D370" s="14">
        <v>90</v>
      </c>
      <c r="E370" s="14">
        <v>-161</v>
      </c>
      <c r="F370" s="14">
        <v>17</v>
      </c>
      <c r="G370" s="14">
        <v>-54</v>
      </c>
      <c r="H370" s="14">
        <v>3905</v>
      </c>
      <c r="I370" s="14">
        <v>3901</v>
      </c>
      <c r="J370" s="14">
        <v>101</v>
      </c>
      <c r="K370" s="14">
        <v>0</v>
      </c>
      <c r="L370" s="14">
        <v>7</v>
      </c>
      <c r="M370" s="14">
        <v>61</v>
      </c>
      <c r="N370" s="14">
        <v>73</v>
      </c>
      <c r="O370" s="14">
        <v>8</v>
      </c>
      <c r="P370" s="14">
        <v>0</v>
      </c>
      <c r="Q370" s="14">
        <v>0</v>
      </c>
      <c r="R370" s="14">
        <v>0</v>
      </c>
    </row>
    <row r="371" spans="1:18" x14ac:dyDescent="0.2">
      <c r="A371" s="12">
        <v>36657</v>
      </c>
      <c r="B371" s="12">
        <v>36658</v>
      </c>
      <c r="C371" s="13" t="s">
        <v>109</v>
      </c>
      <c r="D371" s="14">
        <v>48</v>
      </c>
      <c r="E371" s="14">
        <v>-116</v>
      </c>
      <c r="F371" s="14">
        <v>93</v>
      </c>
      <c r="G371" s="14">
        <v>25</v>
      </c>
      <c r="H371" s="14">
        <v>3901</v>
      </c>
      <c r="I371" s="14">
        <v>3900</v>
      </c>
      <c r="J371" s="14">
        <v>106</v>
      </c>
      <c r="K371" s="14">
        <v>0</v>
      </c>
      <c r="L371" s="14">
        <v>0</v>
      </c>
      <c r="M371" s="14">
        <v>77</v>
      </c>
      <c r="N371" s="14">
        <v>98</v>
      </c>
      <c r="O371" s="14">
        <v>8</v>
      </c>
      <c r="P371" s="14">
        <v>0</v>
      </c>
      <c r="Q371" s="14">
        <v>0</v>
      </c>
      <c r="R371" s="14">
        <v>0</v>
      </c>
    </row>
    <row r="372" spans="1:18" x14ac:dyDescent="0.2">
      <c r="A372" s="12">
        <v>36657</v>
      </c>
      <c r="B372" s="12">
        <v>36659</v>
      </c>
      <c r="C372" s="13" t="s">
        <v>109</v>
      </c>
      <c r="D372" s="14">
        <v>24</v>
      </c>
      <c r="E372" s="14">
        <v>158</v>
      </c>
      <c r="F372" s="14">
        <v>30</v>
      </c>
      <c r="G372" s="14">
        <v>212</v>
      </c>
      <c r="H372" s="14">
        <v>3900</v>
      </c>
      <c r="I372" s="14">
        <v>4050</v>
      </c>
      <c r="J372" s="14">
        <v>101</v>
      </c>
      <c r="K372" s="14">
        <v>0</v>
      </c>
      <c r="L372" s="14">
        <v>0</v>
      </c>
      <c r="M372" s="14">
        <v>77</v>
      </c>
      <c r="N372" s="14">
        <v>232</v>
      </c>
      <c r="O372" s="14">
        <v>9</v>
      </c>
      <c r="P372" s="14">
        <v>0</v>
      </c>
      <c r="Q372" s="14">
        <v>0</v>
      </c>
      <c r="R372" s="14">
        <v>0</v>
      </c>
    </row>
    <row r="373" spans="1:18" x14ac:dyDescent="0.2">
      <c r="A373" s="12">
        <v>36658</v>
      </c>
      <c r="B373" s="12">
        <v>36658</v>
      </c>
      <c r="C373" s="13" t="s">
        <v>109</v>
      </c>
      <c r="D373" s="14">
        <v>-20</v>
      </c>
      <c r="E373" s="14">
        <v>-108</v>
      </c>
      <c r="F373" s="14">
        <v>35</v>
      </c>
      <c r="G373" s="14">
        <v>-93</v>
      </c>
      <c r="H373" s="14">
        <v>3902</v>
      </c>
      <c r="I373" s="14">
        <v>3869</v>
      </c>
      <c r="J373" s="14">
        <v>106</v>
      </c>
      <c r="K373" s="14">
        <v>0</v>
      </c>
      <c r="L373" s="14">
        <v>0</v>
      </c>
      <c r="M373" s="14">
        <v>65</v>
      </c>
      <c r="N373" s="14">
        <v>94</v>
      </c>
      <c r="O373" s="14">
        <v>7</v>
      </c>
      <c r="P373" s="14">
        <v>0</v>
      </c>
      <c r="Q373" s="14">
        <v>0</v>
      </c>
      <c r="R373" s="14">
        <v>0</v>
      </c>
    </row>
    <row r="374" spans="1:18" x14ac:dyDescent="0.2">
      <c r="A374" s="12">
        <v>36658</v>
      </c>
      <c r="B374" s="12">
        <v>36659</v>
      </c>
      <c r="C374" s="13" t="s">
        <v>109</v>
      </c>
      <c r="D374" s="14">
        <v>47</v>
      </c>
      <c r="E374" s="14">
        <v>92</v>
      </c>
      <c r="F374" s="14">
        <v>175</v>
      </c>
      <c r="G374" s="14">
        <v>314</v>
      </c>
      <c r="H374" s="14">
        <v>3869</v>
      </c>
      <c r="I374" s="14">
        <v>4132</v>
      </c>
      <c r="J374" s="14">
        <v>101</v>
      </c>
      <c r="K374" s="14">
        <v>0</v>
      </c>
      <c r="L374" s="14">
        <v>0</v>
      </c>
      <c r="M374" s="14">
        <v>77</v>
      </c>
      <c r="N374" s="14">
        <v>166</v>
      </c>
      <c r="O374" s="14">
        <v>9</v>
      </c>
      <c r="P374" s="14">
        <v>0</v>
      </c>
      <c r="Q374" s="14">
        <v>0</v>
      </c>
      <c r="R374" s="14">
        <v>0</v>
      </c>
    </row>
    <row r="375" spans="1:18" x14ac:dyDescent="0.2">
      <c r="A375" s="12">
        <v>36658</v>
      </c>
      <c r="B375" s="12">
        <v>36660</v>
      </c>
      <c r="C375" s="13" t="s">
        <v>109</v>
      </c>
      <c r="D375" s="14">
        <v>-34</v>
      </c>
      <c r="E375" s="14">
        <v>82</v>
      </c>
      <c r="F375" s="14">
        <v>166</v>
      </c>
      <c r="G375" s="14">
        <v>214</v>
      </c>
      <c r="H375" s="14">
        <v>4132</v>
      </c>
      <c r="I375" s="14">
        <v>4292</v>
      </c>
      <c r="J375" s="14">
        <v>101</v>
      </c>
      <c r="K375" s="14">
        <v>0</v>
      </c>
      <c r="L375" s="14">
        <v>0</v>
      </c>
      <c r="M375" s="14">
        <v>77</v>
      </c>
      <c r="N375" s="14">
        <v>168</v>
      </c>
      <c r="O375" s="14">
        <v>9</v>
      </c>
      <c r="P375" s="14">
        <v>0</v>
      </c>
      <c r="Q375" s="14">
        <v>0</v>
      </c>
      <c r="R375" s="14">
        <v>0</v>
      </c>
    </row>
    <row r="376" spans="1:18" x14ac:dyDescent="0.2">
      <c r="A376" s="12">
        <v>36659</v>
      </c>
      <c r="B376" s="12">
        <v>36659</v>
      </c>
      <c r="C376" s="13" t="s">
        <v>109</v>
      </c>
      <c r="D376" s="14">
        <v>-78</v>
      </c>
      <c r="E376" s="14">
        <v>112</v>
      </c>
      <c r="F376" s="14">
        <v>73</v>
      </c>
      <c r="G376" s="14">
        <v>107</v>
      </c>
      <c r="H376" s="14">
        <v>3876</v>
      </c>
      <c r="I376" s="14">
        <v>4028</v>
      </c>
      <c r="J376" s="14">
        <v>101</v>
      </c>
      <c r="K376" s="14">
        <v>0</v>
      </c>
      <c r="L376" s="14">
        <v>0</v>
      </c>
      <c r="M376" s="14">
        <v>59</v>
      </c>
      <c r="N376" s="14">
        <v>83</v>
      </c>
      <c r="O376" s="14">
        <v>8</v>
      </c>
      <c r="P376" s="14">
        <v>0</v>
      </c>
      <c r="Q376" s="14">
        <v>0</v>
      </c>
      <c r="R376" s="14">
        <v>0</v>
      </c>
    </row>
    <row r="377" spans="1:18" x14ac:dyDescent="0.2">
      <c r="A377" s="12">
        <v>36659</v>
      </c>
      <c r="B377" s="12">
        <v>36660</v>
      </c>
      <c r="C377" s="13" t="s">
        <v>109</v>
      </c>
      <c r="D377" s="14">
        <v>0</v>
      </c>
      <c r="E377" s="14">
        <v>97</v>
      </c>
      <c r="F377" s="14">
        <v>64</v>
      </c>
      <c r="G377" s="14">
        <v>161</v>
      </c>
      <c r="H377" s="14">
        <v>4028</v>
      </c>
      <c r="I377" s="14">
        <v>4212</v>
      </c>
      <c r="J377" s="14">
        <v>101</v>
      </c>
      <c r="K377" s="14">
        <v>0</v>
      </c>
      <c r="L377" s="14">
        <v>0</v>
      </c>
      <c r="M377" s="14">
        <v>75</v>
      </c>
      <c r="N377" s="14">
        <v>0</v>
      </c>
      <c r="O377" s="14">
        <v>8</v>
      </c>
      <c r="P377" s="14">
        <v>0</v>
      </c>
      <c r="Q377" s="14">
        <v>0</v>
      </c>
      <c r="R377" s="14">
        <v>0</v>
      </c>
    </row>
    <row r="378" spans="1:18" x14ac:dyDescent="0.2">
      <c r="A378" s="12">
        <v>36659</v>
      </c>
      <c r="B378" s="12">
        <v>36661</v>
      </c>
      <c r="C378" s="13" t="s">
        <v>109</v>
      </c>
      <c r="D378" s="14">
        <v>0</v>
      </c>
      <c r="E378" s="14">
        <v>10</v>
      </c>
      <c r="F378" s="14">
        <v>-69</v>
      </c>
      <c r="G378" s="14">
        <v>-59</v>
      </c>
      <c r="H378" s="14">
        <v>4212</v>
      </c>
      <c r="I378" s="14">
        <v>4194</v>
      </c>
      <c r="J378" s="14">
        <v>97</v>
      </c>
      <c r="K378" s="14">
        <v>0</v>
      </c>
      <c r="L378" s="14">
        <v>0</v>
      </c>
      <c r="M378" s="14">
        <v>75</v>
      </c>
      <c r="N378" s="14">
        <v>0</v>
      </c>
      <c r="O378" s="14">
        <v>8</v>
      </c>
      <c r="P378" s="14">
        <v>0</v>
      </c>
      <c r="Q378" s="14">
        <v>0</v>
      </c>
      <c r="R378" s="14">
        <v>0</v>
      </c>
    </row>
    <row r="379" spans="1:18" x14ac:dyDescent="0.2">
      <c r="A379" s="12">
        <v>36660</v>
      </c>
      <c r="B379" s="12">
        <v>36660</v>
      </c>
      <c r="C379" s="13" t="s">
        <v>109</v>
      </c>
      <c r="D379" s="14">
        <v>-42</v>
      </c>
      <c r="E379" s="14">
        <v>65</v>
      </c>
      <c r="F379" s="14">
        <v>160</v>
      </c>
      <c r="G379" s="14">
        <v>183</v>
      </c>
      <c r="H379" s="14">
        <v>4022</v>
      </c>
      <c r="I379" s="14">
        <v>4270</v>
      </c>
      <c r="J379" s="14">
        <v>101</v>
      </c>
      <c r="K379" s="14">
        <v>0</v>
      </c>
      <c r="L379" s="14">
        <v>0</v>
      </c>
      <c r="M379" s="14">
        <v>78</v>
      </c>
      <c r="N379" s="14">
        <v>15</v>
      </c>
      <c r="O379" s="14">
        <v>8</v>
      </c>
      <c r="P379" s="14">
        <v>0</v>
      </c>
      <c r="Q379" s="14">
        <v>0</v>
      </c>
      <c r="R379" s="14">
        <v>0</v>
      </c>
    </row>
    <row r="380" spans="1:18" x14ac:dyDescent="0.2">
      <c r="A380" s="12">
        <v>36660</v>
      </c>
      <c r="B380" s="12">
        <v>36661</v>
      </c>
      <c r="C380" s="13" t="s">
        <v>109</v>
      </c>
      <c r="D380" s="14">
        <v>-69</v>
      </c>
      <c r="E380" s="14">
        <v>-25</v>
      </c>
      <c r="F380" s="14">
        <v>-6</v>
      </c>
      <c r="G380" s="14">
        <v>-100</v>
      </c>
      <c r="H380" s="14">
        <v>4270</v>
      </c>
      <c r="I380" s="14">
        <v>4191</v>
      </c>
      <c r="J380" s="14">
        <v>101</v>
      </c>
      <c r="K380" s="14">
        <v>0</v>
      </c>
      <c r="L380" s="14">
        <v>0</v>
      </c>
      <c r="M380" s="14">
        <v>77</v>
      </c>
      <c r="N380" s="14">
        <v>0</v>
      </c>
      <c r="O380" s="14">
        <v>8</v>
      </c>
      <c r="P380" s="14">
        <v>0</v>
      </c>
      <c r="Q380" s="14">
        <v>0</v>
      </c>
      <c r="R380" s="14">
        <v>0</v>
      </c>
    </row>
    <row r="381" spans="1:18" x14ac:dyDescent="0.2">
      <c r="A381" s="12">
        <v>36660</v>
      </c>
      <c r="B381" s="12">
        <v>36662</v>
      </c>
      <c r="C381" s="13" t="s">
        <v>109</v>
      </c>
      <c r="D381" s="14">
        <v>0</v>
      </c>
      <c r="E381" s="14">
        <v>-44</v>
      </c>
      <c r="F381" s="14">
        <v>3</v>
      </c>
      <c r="G381" s="14">
        <v>-41</v>
      </c>
      <c r="H381" s="14">
        <v>4191</v>
      </c>
      <c r="I381" s="14">
        <v>4148</v>
      </c>
      <c r="J381" s="14">
        <v>97</v>
      </c>
      <c r="K381" s="14">
        <v>0</v>
      </c>
      <c r="L381" s="14">
        <v>0</v>
      </c>
      <c r="M381" s="14">
        <v>77</v>
      </c>
      <c r="N381" s="14">
        <v>96</v>
      </c>
      <c r="O381" s="14">
        <v>8</v>
      </c>
      <c r="P381" s="14">
        <v>0</v>
      </c>
      <c r="Q381" s="14">
        <v>0</v>
      </c>
      <c r="R381" s="14">
        <v>0</v>
      </c>
    </row>
    <row r="382" spans="1:18" x14ac:dyDescent="0.2">
      <c r="A382" s="12">
        <v>36661</v>
      </c>
      <c r="B382" s="12">
        <v>36661</v>
      </c>
      <c r="C382" s="13" t="s">
        <v>109</v>
      </c>
      <c r="D382" s="14">
        <v>-78</v>
      </c>
      <c r="E382" s="14">
        <v>18</v>
      </c>
      <c r="F382" s="14">
        <v>-77</v>
      </c>
      <c r="G382" s="14">
        <v>-137</v>
      </c>
      <c r="H382" s="14">
        <v>4258</v>
      </c>
      <c r="I382" s="14">
        <v>4125</v>
      </c>
      <c r="J382" s="14">
        <v>101</v>
      </c>
      <c r="K382" s="14">
        <v>0</v>
      </c>
      <c r="L382" s="14">
        <v>0</v>
      </c>
      <c r="M382" s="14">
        <v>75</v>
      </c>
      <c r="N382" s="14">
        <v>0</v>
      </c>
      <c r="O382" s="14">
        <v>7</v>
      </c>
      <c r="P382" s="14">
        <v>0</v>
      </c>
      <c r="Q382" s="14">
        <v>0</v>
      </c>
      <c r="R382" s="14">
        <v>0</v>
      </c>
    </row>
    <row r="383" spans="1:18" x14ac:dyDescent="0.2">
      <c r="A383" s="12">
        <v>36661</v>
      </c>
      <c r="B383" s="12">
        <v>36662</v>
      </c>
      <c r="C383" s="13" t="s">
        <v>109</v>
      </c>
      <c r="D383" s="14">
        <v>39</v>
      </c>
      <c r="E383" s="14">
        <v>-84</v>
      </c>
      <c r="F383" s="14">
        <v>11</v>
      </c>
      <c r="G383" s="14">
        <v>-34</v>
      </c>
      <c r="H383" s="14">
        <v>4125</v>
      </c>
      <c r="I383" s="14">
        <v>4095</v>
      </c>
      <c r="J383" s="14">
        <v>121</v>
      </c>
      <c r="K383" s="14">
        <v>0</v>
      </c>
      <c r="L383" s="14">
        <v>0</v>
      </c>
      <c r="M383" s="14">
        <v>75</v>
      </c>
      <c r="N383" s="14">
        <v>0</v>
      </c>
      <c r="O383" s="14">
        <v>7</v>
      </c>
      <c r="P383" s="14">
        <v>0</v>
      </c>
      <c r="Q383" s="14">
        <v>0</v>
      </c>
      <c r="R383" s="14">
        <v>0</v>
      </c>
    </row>
    <row r="384" spans="1:18" x14ac:dyDescent="0.2">
      <c r="A384" s="12">
        <v>36661</v>
      </c>
      <c r="B384" s="12">
        <v>36663</v>
      </c>
      <c r="C384" s="13" t="s">
        <v>109</v>
      </c>
      <c r="D384" s="14">
        <v>0</v>
      </c>
      <c r="E384" s="14">
        <v>-42</v>
      </c>
      <c r="F384" s="14">
        <v>-32</v>
      </c>
      <c r="G384" s="14">
        <v>-74</v>
      </c>
      <c r="H384" s="14">
        <v>4095</v>
      </c>
      <c r="I384" s="14">
        <v>4019</v>
      </c>
      <c r="J384" s="14">
        <v>101</v>
      </c>
      <c r="K384" s="14">
        <v>0</v>
      </c>
      <c r="L384" s="14">
        <v>0</v>
      </c>
      <c r="M384" s="14">
        <v>75</v>
      </c>
      <c r="N384" s="14">
        <v>99</v>
      </c>
      <c r="O384" s="14">
        <v>7</v>
      </c>
      <c r="P384" s="14">
        <v>0</v>
      </c>
      <c r="Q384" s="14">
        <v>0</v>
      </c>
      <c r="R384" s="14">
        <v>0</v>
      </c>
    </row>
    <row r="385" spans="1:18" x14ac:dyDescent="0.2">
      <c r="A385" s="12">
        <v>36662</v>
      </c>
      <c r="B385" s="12">
        <v>36662</v>
      </c>
      <c r="C385" s="13" t="s">
        <v>109</v>
      </c>
      <c r="D385" s="14">
        <v>-76</v>
      </c>
      <c r="E385" s="14">
        <v>-124</v>
      </c>
      <c r="F385" s="14">
        <v>100</v>
      </c>
      <c r="G385" s="14">
        <v>-100</v>
      </c>
      <c r="H385" s="14">
        <v>4113</v>
      </c>
      <c r="I385" s="14">
        <v>4064</v>
      </c>
      <c r="J385" s="14">
        <v>121</v>
      </c>
      <c r="K385" s="14">
        <v>0</v>
      </c>
      <c r="L385" s="14">
        <v>0</v>
      </c>
      <c r="M385" s="14">
        <v>21</v>
      </c>
      <c r="N385" s="14">
        <v>0</v>
      </c>
      <c r="O385" s="14">
        <v>7</v>
      </c>
      <c r="P385" s="14">
        <v>0</v>
      </c>
      <c r="Q385" s="14">
        <v>0</v>
      </c>
      <c r="R385" s="14">
        <v>0</v>
      </c>
    </row>
    <row r="386" spans="1:18" x14ac:dyDescent="0.2">
      <c r="A386" s="12">
        <v>36662</v>
      </c>
      <c r="B386" s="12">
        <v>36663</v>
      </c>
      <c r="C386" s="13" t="s">
        <v>109</v>
      </c>
      <c r="D386" s="14">
        <v>2</v>
      </c>
      <c r="E386" s="14">
        <v>-59</v>
      </c>
      <c r="F386" s="14">
        <v>46</v>
      </c>
      <c r="G386" s="14">
        <v>-11</v>
      </c>
      <c r="H386" s="14">
        <v>4064</v>
      </c>
      <c r="I386" s="14">
        <v>4058</v>
      </c>
      <c r="J386" s="14">
        <v>131</v>
      </c>
      <c r="K386" s="14">
        <v>0</v>
      </c>
      <c r="L386" s="14">
        <v>0</v>
      </c>
      <c r="M386" s="14">
        <v>67</v>
      </c>
      <c r="N386" s="14">
        <v>0</v>
      </c>
      <c r="O386" s="14">
        <v>7</v>
      </c>
      <c r="P386" s="14">
        <v>0</v>
      </c>
      <c r="Q386" s="14">
        <v>0</v>
      </c>
      <c r="R386" s="14">
        <v>0</v>
      </c>
    </row>
    <row r="387" spans="1:18" x14ac:dyDescent="0.2">
      <c r="A387" s="12">
        <v>36662</v>
      </c>
      <c r="B387" s="12">
        <v>36664</v>
      </c>
      <c r="C387" s="13" t="s">
        <v>109</v>
      </c>
      <c r="D387" s="14">
        <v>0</v>
      </c>
      <c r="E387" s="14">
        <v>-128</v>
      </c>
      <c r="F387" s="14">
        <v>-37</v>
      </c>
      <c r="G387" s="14">
        <v>-165</v>
      </c>
      <c r="H387" s="14">
        <v>4058</v>
      </c>
      <c r="I387" s="14">
        <v>3965</v>
      </c>
      <c r="J387" s="14">
        <v>101</v>
      </c>
      <c r="K387" s="14">
        <v>0</v>
      </c>
      <c r="L387" s="14">
        <v>0</v>
      </c>
      <c r="M387" s="14">
        <v>75</v>
      </c>
      <c r="N387" s="14">
        <v>99</v>
      </c>
      <c r="O387" s="14">
        <v>7</v>
      </c>
      <c r="P387" s="14">
        <v>0</v>
      </c>
      <c r="Q387" s="14">
        <v>0</v>
      </c>
      <c r="R387" s="14">
        <v>0</v>
      </c>
    </row>
    <row r="388" spans="1:18" x14ac:dyDescent="0.2">
      <c r="A388" s="12">
        <v>36663</v>
      </c>
      <c r="B388" s="12">
        <v>36663</v>
      </c>
      <c r="C388" s="13" t="s">
        <v>109</v>
      </c>
      <c r="D388" s="14">
        <v>-52</v>
      </c>
      <c r="E388" s="14">
        <v>19</v>
      </c>
      <c r="F388" s="14">
        <v>104</v>
      </c>
      <c r="G388" s="14">
        <v>71</v>
      </c>
      <c r="H388" s="14">
        <v>4080</v>
      </c>
      <c r="I388" s="14">
        <v>4106</v>
      </c>
      <c r="J388" s="14">
        <v>131</v>
      </c>
      <c r="K388" s="14">
        <v>0</v>
      </c>
      <c r="L388" s="14">
        <v>0</v>
      </c>
      <c r="M388" s="14">
        <v>76</v>
      </c>
      <c r="N388" s="14">
        <v>56</v>
      </c>
      <c r="O388" s="14">
        <v>7</v>
      </c>
      <c r="P388" s="14">
        <v>0</v>
      </c>
      <c r="Q388" s="14">
        <v>0</v>
      </c>
      <c r="R388" s="14">
        <v>0</v>
      </c>
    </row>
    <row r="389" spans="1:18" x14ac:dyDescent="0.2">
      <c r="A389" s="12">
        <v>36663</v>
      </c>
      <c r="B389" s="12">
        <v>36664</v>
      </c>
      <c r="C389" s="13" t="s">
        <v>109</v>
      </c>
      <c r="D389" s="14">
        <v>16</v>
      </c>
      <c r="E389" s="14">
        <v>34</v>
      </c>
      <c r="F389" s="14">
        <v>23</v>
      </c>
      <c r="G389" s="14">
        <v>73</v>
      </c>
      <c r="H389" s="14">
        <v>4106</v>
      </c>
      <c r="I389" s="14">
        <v>4112</v>
      </c>
      <c r="J389" s="14">
        <v>106</v>
      </c>
      <c r="K389" s="14">
        <v>0</v>
      </c>
      <c r="L389" s="14">
        <v>0</v>
      </c>
      <c r="M389" s="14">
        <v>76</v>
      </c>
      <c r="N389" s="14">
        <v>73</v>
      </c>
      <c r="O389" s="14">
        <v>7</v>
      </c>
      <c r="P389" s="14">
        <v>0</v>
      </c>
      <c r="Q389" s="14">
        <v>0</v>
      </c>
      <c r="R389" s="14">
        <v>0</v>
      </c>
    </row>
    <row r="390" spans="1:18" x14ac:dyDescent="0.2">
      <c r="A390" s="12">
        <v>36663</v>
      </c>
      <c r="B390" s="12">
        <v>36665</v>
      </c>
      <c r="C390" s="13" t="s">
        <v>109</v>
      </c>
      <c r="D390" s="14">
        <v>0</v>
      </c>
      <c r="E390" s="14">
        <v>12</v>
      </c>
      <c r="F390" s="14">
        <v>-13</v>
      </c>
      <c r="G390" s="14">
        <v>-1</v>
      </c>
      <c r="H390" s="14">
        <v>4112</v>
      </c>
      <c r="I390" s="14">
        <v>4059</v>
      </c>
      <c r="J390" s="14">
        <v>101</v>
      </c>
      <c r="K390" s="14">
        <v>0</v>
      </c>
      <c r="L390" s="14">
        <v>0</v>
      </c>
      <c r="M390" s="14">
        <v>76</v>
      </c>
      <c r="N390" s="14">
        <v>231</v>
      </c>
      <c r="O390" s="14">
        <v>7</v>
      </c>
      <c r="P390" s="14">
        <v>0</v>
      </c>
      <c r="Q390" s="14">
        <v>0</v>
      </c>
      <c r="R390" s="14">
        <v>0</v>
      </c>
    </row>
    <row r="391" spans="1:18" x14ac:dyDescent="0.2">
      <c r="A391" s="12">
        <v>36664</v>
      </c>
      <c r="B391" s="12">
        <v>36664</v>
      </c>
      <c r="C391" s="13" t="s">
        <v>109</v>
      </c>
      <c r="D391" s="14">
        <v>49</v>
      </c>
      <c r="E391" s="14">
        <v>98</v>
      </c>
      <c r="F391" s="14">
        <v>-32</v>
      </c>
      <c r="G391" s="14">
        <v>115</v>
      </c>
      <c r="H391" s="14">
        <v>4123</v>
      </c>
      <c r="I391" s="14">
        <v>4173</v>
      </c>
      <c r="J391" s="14">
        <v>118</v>
      </c>
      <c r="K391" s="14">
        <v>0</v>
      </c>
      <c r="L391" s="14">
        <v>0</v>
      </c>
      <c r="M391" s="14">
        <v>75</v>
      </c>
      <c r="N391" s="14">
        <v>84</v>
      </c>
      <c r="O391" s="14">
        <v>7</v>
      </c>
      <c r="P391" s="14">
        <v>0</v>
      </c>
      <c r="Q391" s="14">
        <v>0</v>
      </c>
      <c r="R391" s="14">
        <v>0</v>
      </c>
    </row>
    <row r="392" spans="1:18" x14ac:dyDescent="0.2">
      <c r="A392" s="12">
        <v>36664</v>
      </c>
      <c r="B392" s="12">
        <v>36665</v>
      </c>
      <c r="C392" s="13" t="s">
        <v>109</v>
      </c>
      <c r="D392" s="14">
        <v>17</v>
      </c>
      <c r="E392" s="14">
        <v>100</v>
      </c>
      <c r="F392" s="14">
        <v>7</v>
      </c>
      <c r="G392" s="14">
        <v>124</v>
      </c>
      <c r="H392" s="14">
        <v>4173</v>
      </c>
      <c r="I392" s="14">
        <v>4246</v>
      </c>
      <c r="J392" s="14">
        <v>101</v>
      </c>
      <c r="K392" s="14">
        <v>0</v>
      </c>
      <c r="L392" s="14">
        <v>0</v>
      </c>
      <c r="M392" s="14">
        <v>75</v>
      </c>
      <c r="N392" s="14">
        <v>140</v>
      </c>
      <c r="O392" s="14">
        <v>7</v>
      </c>
      <c r="P392" s="14">
        <v>0</v>
      </c>
      <c r="Q392" s="14">
        <v>0</v>
      </c>
      <c r="R392" s="14">
        <v>0</v>
      </c>
    </row>
    <row r="393" spans="1:18" x14ac:dyDescent="0.2">
      <c r="A393" s="12">
        <v>36664</v>
      </c>
      <c r="B393" s="12">
        <v>36666</v>
      </c>
      <c r="C393" s="13" t="s">
        <v>109</v>
      </c>
      <c r="D393" s="14">
        <v>0</v>
      </c>
      <c r="E393" s="14">
        <v>189</v>
      </c>
      <c r="F393" s="14">
        <v>42</v>
      </c>
      <c r="G393" s="14">
        <v>231</v>
      </c>
      <c r="H393" s="14">
        <v>4246</v>
      </c>
      <c r="I393" s="14">
        <v>4421</v>
      </c>
      <c r="J393" s="14">
        <v>101</v>
      </c>
      <c r="K393" s="14">
        <v>0</v>
      </c>
      <c r="L393" s="14">
        <v>0</v>
      </c>
      <c r="M393" s="14">
        <v>75</v>
      </c>
      <c r="N393" s="14">
        <v>229</v>
      </c>
      <c r="O393" s="14">
        <v>7</v>
      </c>
      <c r="P393" s="14">
        <v>0</v>
      </c>
      <c r="Q393" s="14">
        <v>0</v>
      </c>
      <c r="R393" s="14">
        <v>0</v>
      </c>
    </row>
    <row r="394" spans="1:18" x14ac:dyDescent="0.2">
      <c r="A394" s="12">
        <v>36665</v>
      </c>
      <c r="B394" s="12">
        <v>36665</v>
      </c>
      <c r="C394" s="13" t="s">
        <v>109</v>
      </c>
      <c r="D394" s="14">
        <v>-34</v>
      </c>
      <c r="E394" s="14">
        <v>132</v>
      </c>
      <c r="F394" s="14">
        <v>-4</v>
      </c>
      <c r="G394" s="14">
        <v>94</v>
      </c>
      <c r="H394" s="14">
        <v>4161</v>
      </c>
      <c r="I394" s="14">
        <v>4221</v>
      </c>
      <c r="J394" s="14">
        <v>101</v>
      </c>
      <c r="K394" s="14">
        <v>0</v>
      </c>
      <c r="L394" s="14">
        <v>0</v>
      </c>
      <c r="M394" s="14">
        <v>64</v>
      </c>
      <c r="N394" s="14">
        <v>177</v>
      </c>
      <c r="O394" s="14">
        <v>7</v>
      </c>
      <c r="P394" s="14">
        <v>0</v>
      </c>
      <c r="Q394" s="14">
        <v>0</v>
      </c>
      <c r="R394" s="14">
        <v>0</v>
      </c>
    </row>
    <row r="395" spans="1:18" x14ac:dyDescent="0.2">
      <c r="A395" s="12">
        <v>36665</v>
      </c>
      <c r="B395" s="12">
        <v>36666</v>
      </c>
      <c r="C395" s="13" t="s">
        <v>109</v>
      </c>
      <c r="D395" s="14">
        <v>1</v>
      </c>
      <c r="E395" s="14">
        <v>317</v>
      </c>
      <c r="F395" s="14">
        <v>136</v>
      </c>
      <c r="G395" s="14">
        <v>454</v>
      </c>
      <c r="H395" s="14">
        <v>4221</v>
      </c>
      <c r="I395" s="14">
        <v>4604</v>
      </c>
      <c r="J395" s="14">
        <v>101</v>
      </c>
      <c r="K395" s="14">
        <v>0</v>
      </c>
      <c r="L395" s="14">
        <v>0</v>
      </c>
      <c r="M395" s="14">
        <v>75</v>
      </c>
      <c r="N395" s="14">
        <v>230</v>
      </c>
      <c r="O395" s="14">
        <v>7</v>
      </c>
      <c r="P395" s="14">
        <v>0</v>
      </c>
      <c r="Q395" s="14">
        <v>0</v>
      </c>
      <c r="R395" s="14">
        <v>0</v>
      </c>
    </row>
    <row r="396" spans="1:18" x14ac:dyDescent="0.2">
      <c r="A396" s="12">
        <v>36665</v>
      </c>
      <c r="B396" s="12">
        <v>36667</v>
      </c>
      <c r="C396" s="13" t="s">
        <v>109</v>
      </c>
      <c r="D396" s="14">
        <v>0</v>
      </c>
      <c r="E396" s="14">
        <v>291</v>
      </c>
      <c r="F396" s="14">
        <v>-14</v>
      </c>
      <c r="G396" s="14">
        <v>277</v>
      </c>
      <c r="H396" s="14">
        <v>4604</v>
      </c>
      <c r="I396" s="14">
        <v>4843</v>
      </c>
      <c r="J396" s="14">
        <v>101</v>
      </c>
      <c r="K396" s="14">
        <v>0</v>
      </c>
      <c r="L396" s="14">
        <v>0</v>
      </c>
      <c r="M396" s="14">
        <v>75</v>
      </c>
      <c r="N396" s="14">
        <v>227</v>
      </c>
      <c r="O396" s="14">
        <v>7</v>
      </c>
      <c r="P396" s="14">
        <v>0</v>
      </c>
      <c r="Q396" s="14">
        <v>0</v>
      </c>
      <c r="R396" s="14">
        <v>0</v>
      </c>
    </row>
    <row r="397" spans="1:18" x14ac:dyDescent="0.2">
      <c r="A397" s="12">
        <v>36666</v>
      </c>
      <c r="B397" s="12">
        <v>36666</v>
      </c>
      <c r="C397" s="13" t="s">
        <v>109</v>
      </c>
      <c r="D397" s="14">
        <v>-54</v>
      </c>
      <c r="E397" s="14">
        <v>350</v>
      </c>
      <c r="F397" s="14">
        <v>62</v>
      </c>
      <c r="G397" s="14">
        <v>358</v>
      </c>
      <c r="H397" s="14">
        <v>4221</v>
      </c>
      <c r="I397" s="14">
        <v>4486</v>
      </c>
      <c r="J397" s="14">
        <v>107</v>
      </c>
      <c r="K397" s="14">
        <v>0</v>
      </c>
      <c r="L397" s="14">
        <v>0</v>
      </c>
      <c r="M397" s="14">
        <v>71</v>
      </c>
      <c r="N397" s="14">
        <v>227</v>
      </c>
      <c r="O397" s="14">
        <v>7</v>
      </c>
      <c r="P397" s="14">
        <v>0</v>
      </c>
      <c r="Q397" s="14">
        <v>0</v>
      </c>
      <c r="R397" s="14">
        <v>0</v>
      </c>
    </row>
    <row r="398" spans="1:18" x14ac:dyDescent="0.2">
      <c r="A398" s="12">
        <v>36666</v>
      </c>
      <c r="B398" s="12">
        <v>36667</v>
      </c>
      <c r="C398" s="13" t="s">
        <v>109</v>
      </c>
      <c r="D398" s="14">
        <v>3</v>
      </c>
      <c r="E398" s="14">
        <v>97</v>
      </c>
      <c r="F398" s="14">
        <v>-41</v>
      </c>
      <c r="G398" s="14">
        <v>59</v>
      </c>
      <c r="H398" s="14">
        <v>4486</v>
      </c>
      <c r="I398" s="14">
        <v>4510</v>
      </c>
      <c r="J398" s="14">
        <v>98</v>
      </c>
      <c r="K398" s="14">
        <v>0</v>
      </c>
      <c r="L398" s="14">
        <v>0</v>
      </c>
      <c r="M398" s="14">
        <v>74</v>
      </c>
      <c r="N398" s="14">
        <v>250</v>
      </c>
      <c r="O398" s="14">
        <v>7</v>
      </c>
      <c r="P398" s="14">
        <v>0</v>
      </c>
      <c r="Q398" s="14">
        <v>0</v>
      </c>
      <c r="R398" s="14">
        <v>0</v>
      </c>
    </row>
    <row r="399" spans="1:18" x14ac:dyDescent="0.2">
      <c r="A399" s="12">
        <v>36666</v>
      </c>
      <c r="B399" s="12">
        <v>36668</v>
      </c>
      <c r="C399" s="13" t="s">
        <v>109</v>
      </c>
      <c r="D399" s="14">
        <v>0</v>
      </c>
      <c r="E399" s="14">
        <v>50</v>
      </c>
      <c r="F399" s="14">
        <v>-136</v>
      </c>
      <c r="G399" s="14">
        <v>-86</v>
      </c>
      <c r="H399" s="14">
        <v>4510</v>
      </c>
      <c r="I399" s="14">
        <v>4406</v>
      </c>
      <c r="J399" s="14">
        <v>101</v>
      </c>
      <c r="K399" s="14">
        <v>0</v>
      </c>
      <c r="L399" s="14">
        <v>0</v>
      </c>
      <c r="M399" s="14">
        <v>74</v>
      </c>
      <c r="N399" s="14">
        <v>230</v>
      </c>
      <c r="O399" s="14">
        <v>7</v>
      </c>
      <c r="P399" s="14">
        <v>0</v>
      </c>
      <c r="Q399" s="14">
        <v>0</v>
      </c>
      <c r="R399" s="14">
        <v>0</v>
      </c>
    </row>
    <row r="400" spans="1:18" x14ac:dyDescent="0.2">
      <c r="A400" s="12">
        <v>36667</v>
      </c>
      <c r="B400" s="12">
        <v>36667</v>
      </c>
      <c r="C400" s="13" t="s">
        <v>109</v>
      </c>
      <c r="D400" s="14">
        <v>-36</v>
      </c>
      <c r="E400" s="14">
        <v>85</v>
      </c>
      <c r="F400" s="14">
        <v>-91</v>
      </c>
      <c r="G400" s="14">
        <v>-42</v>
      </c>
      <c r="H400" s="14">
        <v>4479</v>
      </c>
      <c r="I400" s="14">
        <v>4374</v>
      </c>
      <c r="J400" s="14">
        <v>98</v>
      </c>
      <c r="K400" s="14">
        <v>0</v>
      </c>
      <c r="L400" s="14">
        <v>0</v>
      </c>
      <c r="M400" s="14">
        <v>64</v>
      </c>
      <c r="N400" s="14">
        <v>254</v>
      </c>
      <c r="O400" s="14">
        <v>8</v>
      </c>
      <c r="P400" s="14">
        <v>0</v>
      </c>
      <c r="Q400" s="14">
        <v>0</v>
      </c>
      <c r="R400" s="14">
        <v>0</v>
      </c>
    </row>
    <row r="401" spans="1:18" x14ac:dyDescent="0.2">
      <c r="A401" s="12">
        <v>36667</v>
      </c>
      <c r="B401" s="12">
        <v>36668</v>
      </c>
      <c r="C401" s="13" t="s">
        <v>109</v>
      </c>
      <c r="D401" s="14">
        <v>-58</v>
      </c>
      <c r="E401" s="14">
        <v>9</v>
      </c>
      <c r="F401" s="14">
        <v>-76</v>
      </c>
      <c r="G401" s="14">
        <v>-125</v>
      </c>
      <c r="H401" s="14">
        <v>4374</v>
      </c>
      <c r="I401" s="14">
        <v>4213</v>
      </c>
      <c r="J401" s="14">
        <v>101</v>
      </c>
      <c r="K401" s="14">
        <v>0</v>
      </c>
      <c r="L401" s="14">
        <v>0</v>
      </c>
      <c r="M401" s="14">
        <v>64</v>
      </c>
      <c r="N401" s="14">
        <v>139</v>
      </c>
      <c r="O401" s="14">
        <v>8</v>
      </c>
      <c r="P401" s="14">
        <v>0</v>
      </c>
      <c r="Q401" s="14">
        <v>0</v>
      </c>
      <c r="R401" s="14">
        <v>0</v>
      </c>
    </row>
    <row r="402" spans="1:18" x14ac:dyDescent="0.2">
      <c r="A402" s="12">
        <v>36667</v>
      </c>
      <c r="B402" s="12">
        <v>36669</v>
      </c>
      <c r="C402" s="13" t="s">
        <v>109</v>
      </c>
      <c r="D402" s="14">
        <v>0</v>
      </c>
      <c r="E402" s="14">
        <v>-32</v>
      </c>
      <c r="F402" s="14">
        <v>-54</v>
      </c>
      <c r="G402" s="14">
        <v>-86</v>
      </c>
      <c r="H402" s="14">
        <v>4213</v>
      </c>
      <c r="I402" s="14">
        <v>4068</v>
      </c>
      <c r="J402" s="14">
        <v>101</v>
      </c>
      <c r="K402" s="14">
        <v>0</v>
      </c>
      <c r="L402" s="14">
        <v>0</v>
      </c>
      <c r="M402" s="14">
        <v>70</v>
      </c>
      <c r="N402" s="14">
        <v>195</v>
      </c>
      <c r="O402" s="14">
        <v>8</v>
      </c>
      <c r="P402" s="14">
        <v>0</v>
      </c>
      <c r="Q402" s="14">
        <v>0</v>
      </c>
      <c r="R402" s="14">
        <v>0</v>
      </c>
    </row>
    <row r="403" spans="1:18" x14ac:dyDescent="0.2">
      <c r="A403" s="12">
        <v>36668</v>
      </c>
      <c r="B403" s="12">
        <v>36668</v>
      </c>
      <c r="C403" s="13" t="s">
        <v>109</v>
      </c>
      <c r="D403" s="14">
        <v>27</v>
      </c>
      <c r="E403" s="14">
        <v>33</v>
      </c>
      <c r="F403" s="14">
        <v>-130</v>
      </c>
      <c r="G403" s="14">
        <v>-70</v>
      </c>
      <c r="H403" s="14">
        <v>4373</v>
      </c>
      <c r="I403" s="14">
        <v>4251</v>
      </c>
      <c r="J403" s="14">
        <v>101</v>
      </c>
      <c r="K403" s="14">
        <v>0</v>
      </c>
      <c r="L403" s="14">
        <v>0</v>
      </c>
      <c r="M403" s="14">
        <v>64</v>
      </c>
      <c r="N403" s="14">
        <v>122</v>
      </c>
      <c r="O403" s="14">
        <v>6</v>
      </c>
      <c r="P403" s="14">
        <v>0</v>
      </c>
      <c r="Q403" s="14">
        <v>0</v>
      </c>
      <c r="R403" s="14">
        <v>0</v>
      </c>
    </row>
    <row r="404" spans="1:18" x14ac:dyDescent="0.2">
      <c r="A404" s="12">
        <v>36668</v>
      </c>
      <c r="B404" s="12">
        <v>36669</v>
      </c>
      <c r="C404" s="13" t="s">
        <v>109</v>
      </c>
      <c r="D404" s="14">
        <v>24</v>
      </c>
      <c r="E404" s="14">
        <v>25</v>
      </c>
      <c r="F404" s="14">
        <v>-12</v>
      </c>
      <c r="G404" s="14">
        <v>37</v>
      </c>
      <c r="H404" s="14">
        <v>4251</v>
      </c>
      <c r="I404" s="14">
        <v>4206</v>
      </c>
      <c r="J404" s="14">
        <v>226</v>
      </c>
      <c r="K404" s="14">
        <v>0</v>
      </c>
      <c r="L404" s="14">
        <v>0</v>
      </c>
      <c r="M404" s="14">
        <v>67</v>
      </c>
      <c r="N404" s="14">
        <v>71</v>
      </c>
      <c r="O404" s="14">
        <v>8</v>
      </c>
      <c r="P404" s="14">
        <v>0</v>
      </c>
      <c r="Q404" s="14">
        <v>0</v>
      </c>
      <c r="R404" s="14">
        <v>0</v>
      </c>
    </row>
    <row r="405" spans="1:18" x14ac:dyDescent="0.2">
      <c r="A405" s="12">
        <v>36668</v>
      </c>
      <c r="B405" s="12">
        <v>36670</v>
      </c>
      <c r="C405" s="13" t="s">
        <v>109</v>
      </c>
      <c r="D405" s="14">
        <v>0</v>
      </c>
      <c r="E405" s="14">
        <v>33</v>
      </c>
      <c r="F405" s="14">
        <v>-2</v>
      </c>
      <c r="G405" s="14">
        <v>31</v>
      </c>
      <c r="H405" s="14">
        <v>4206</v>
      </c>
      <c r="I405" s="14">
        <v>4211</v>
      </c>
      <c r="J405" s="14">
        <v>166</v>
      </c>
      <c r="K405" s="14">
        <v>0</v>
      </c>
      <c r="L405" s="14">
        <v>0</v>
      </c>
      <c r="M405" s="14">
        <v>70</v>
      </c>
      <c r="N405" s="14">
        <v>23</v>
      </c>
      <c r="O405" s="14">
        <v>8</v>
      </c>
      <c r="P405" s="14">
        <v>0</v>
      </c>
      <c r="Q405" s="14">
        <v>0</v>
      </c>
      <c r="R405" s="14">
        <v>0</v>
      </c>
    </row>
    <row r="406" spans="1:18" x14ac:dyDescent="0.2">
      <c r="A406" s="12">
        <v>36669</v>
      </c>
      <c r="B406" s="12">
        <v>36669</v>
      </c>
      <c r="C406" s="13" t="s">
        <v>109</v>
      </c>
      <c r="D406" s="14">
        <v>69</v>
      </c>
      <c r="E406" s="14">
        <v>18</v>
      </c>
      <c r="F406" s="14">
        <v>-53</v>
      </c>
      <c r="G406" s="14">
        <v>34</v>
      </c>
      <c r="H406" s="14">
        <v>4247</v>
      </c>
      <c r="I406" s="14">
        <v>4161</v>
      </c>
      <c r="J406" s="14">
        <v>235</v>
      </c>
      <c r="K406" s="14">
        <v>0</v>
      </c>
      <c r="L406" s="14">
        <v>0</v>
      </c>
      <c r="M406" s="14">
        <v>64</v>
      </c>
      <c r="N406" s="14">
        <v>65</v>
      </c>
      <c r="O406" s="14">
        <v>6</v>
      </c>
      <c r="P406" s="14">
        <v>0</v>
      </c>
      <c r="Q406" s="14">
        <v>0</v>
      </c>
      <c r="R406" s="14">
        <v>0</v>
      </c>
    </row>
    <row r="407" spans="1:18" x14ac:dyDescent="0.2">
      <c r="A407" s="12">
        <v>36669</v>
      </c>
      <c r="B407" s="12">
        <v>36670</v>
      </c>
      <c r="C407" s="13" t="s">
        <v>109</v>
      </c>
      <c r="D407" s="14">
        <v>13</v>
      </c>
      <c r="E407" s="14">
        <v>34</v>
      </c>
      <c r="F407" s="14">
        <v>18</v>
      </c>
      <c r="G407" s="14">
        <v>65</v>
      </c>
      <c r="H407" s="14">
        <v>4161</v>
      </c>
      <c r="I407" s="14">
        <v>4192</v>
      </c>
      <c r="J407" s="14">
        <v>223</v>
      </c>
      <c r="K407" s="14">
        <v>0</v>
      </c>
      <c r="L407" s="14">
        <v>0</v>
      </c>
      <c r="M407" s="14">
        <v>67</v>
      </c>
      <c r="N407" s="14">
        <v>13</v>
      </c>
      <c r="O407" s="14">
        <v>6</v>
      </c>
      <c r="P407" s="14">
        <v>0</v>
      </c>
      <c r="Q407" s="14">
        <v>0</v>
      </c>
      <c r="R407" s="14">
        <v>0</v>
      </c>
    </row>
    <row r="408" spans="1:18" x14ac:dyDescent="0.2">
      <c r="A408" s="12">
        <v>36669</v>
      </c>
      <c r="B408" s="12">
        <v>36671</v>
      </c>
      <c r="C408" s="13" t="s">
        <v>109</v>
      </c>
      <c r="D408" s="14">
        <v>0</v>
      </c>
      <c r="E408" s="14">
        <v>33</v>
      </c>
      <c r="F408" s="14">
        <v>-97</v>
      </c>
      <c r="G408" s="14">
        <v>-64</v>
      </c>
      <c r="H408" s="14">
        <v>4192</v>
      </c>
      <c r="I408" s="14">
        <v>4094</v>
      </c>
      <c r="J408" s="14">
        <v>101</v>
      </c>
      <c r="K408" s="14">
        <v>0</v>
      </c>
      <c r="L408" s="14">
        <v>0</v>
      </c>
      <c r="M408" s="14">
        <v>67</v>
      </c>
      <c r="N408" s="14">
        <v>138</v>
      </c>
      <c r="O408" s="14">
        <v>6</v>
      </c>
      <c r="P408" s="14">
        <v>0</v>
      </c>
      <c r="Q408" s="14">
        <v>0</v>
      </c>
      <c r="R408" s="14">
        <v>0</v>
      </c>
    </row>
    <row r="409" spans="1:18" x14ac:dyDescent="0.2">
      <c r="A409" s="12">
        <v>36670</v>
      </c>
      <c r="B409" s="12">
        <v>36670</v>
      </c>
      <c r="C409" s="13" t="s">
        <v>109</v>
      </c>
      <c r="D409" s="14">
        <v>13</v>
      </c>
      <c r="E409" s="14">
        <v>100</v>
      </c>
      <c r="F409" s="14">
        <v>-11</v>
      </c>
      <c r="G409" s="14">
        <v>102</v>
      </c>
      <c r="H409" s="14">
        <v>4133</v>
      </c>
      <c r="I409" s="14">
        <v>4210</v>
      </c>
      <c r="J409" s="14">
        <v>223</v>
      </c>
      <c r="K409" s="14">
        <v>0</v>
      </c>
      <c r="L409" s="14">
        <v>0</v>
      </c>
      <c r="M409" s="14">
        <v>68</v>
      </c>
      <c r="N409" s="14">
        <v>41</v>
      </c>
      <c r="O409" s="14">
        <v>5</v>
      </c>
      <c r="P409" s="14">
        <v>0</v>
      </c>
      <c r="Q409" s="14">
        <v>0</v>
      </c>
      <c r="R409" s="14">
        <v>0</v>
      </c>
    </row>
    <row r="410" spans="1:18" x14ac:dyDescent="0.2">
      <c r="A410" s="12">
        <v>36670</v>
      </c>
      <c r="B410" s="12">
        <v>36671</v>
      </c>
      <c r="C410" s="13" t="s">
        <v>109</v>
      </c>
      <c r="D410" s="14">
        <v>15</v>
      </c>
      <c r="E410" s="14">
        <v>140</v>
      </c>
      <c r="F410" s="14">
        <v>-38</v>
      </c>
      <c r="G410" s="14">
        <v>117</v>
      </c>
      <c r="H410" s="14">
        <v>4210</v>
      </c>
      <c r="I410" s="14">
        <v>4265</v>
      </c>
      <c r="J410" s="14">
        <v>138</v>
      </c>
      <c r="K410" s="14">
        <v>0</v>
      </c>
      <c r="L410" s="14">
        <v>0</v>
      </c>
      <c r="M410" s="14">
        <v>68</v>
      </c>
      <c r="N410" s="14">
        <v>153</v>
      </c>
      <c r="O410" s="14">
        <v>6</v>
      </c>
      <c r="P410" s="14">
        <v>0</v>
      </c>
      <c r="Q410" s="14">
        <v>0</v>
      </c>
      <c r="R410" s="14">
        <v>0</v>
      </c>
    </row>
    <row r="411" spans="1:18" x14ac:dyDescent="0.2">
      <c r="A411" s="12">
        <v>36670</v>
      </c>
      <c r="B411" s="12">
        <v>36672</v>
      </c>
      <c r="C411" s="13" t="s">
        <v>109</v>
      </c>
      <c r="D411" s="14">
        <v>38</v>
      </c>
      <c r="E411" s="14">
        <v>140</v>
      </c>
      <c r="F411" s="14">
        <v>-34</v>
      </c>
      <c r="G411" s="14">
        <v>144</v>
      </c>
      <c r="H411" s="14">
        <v>4265</v>
      </c>
      <c r="I411" s="14">
        <v>4348</v>
      </c>
      <c r="J411" s="14">
        <v>101</v>
      </c>
      <c r="K411" s="14">
        <v>0</v>
      </c>
      <c r="L411" s="14">
        <v>0</v>
      </c>
      <c r="M411" s="14">
        <v>68</v>
      </c>
      <c r="N411" s="14">
        <v>189</v>
      </c>
      <c r="O411" s="14">
        <v>6</v>
      </c>
      <c r="P411" s="14">
        <v>0</v>
      </c>
      <c r="Q411" s="14">
        <v>0</v>
      </c>
      <c r="R411" s="14">
        <v>0</v>
      </c>
    </row>
    <row r="412" spans="1:18" x14ac:dyDescent="0.2">
      <c r="A412" s="12">
        <v>36671</v>
      </c>
      <c r="B412" s="12">
        <v>36671</v>
      </c>
      <c r="C412" s="13" t="s">
        <v>109</v>
      </c>
      <c r="D412" s="14">
        <v>50</v>
      </c>
      <c r="E412" s="14">
        <v>163</v>
      </c>
      <c r="F412" s="14">
        <v>12</v>
      </c>
      <c r="G412" s="14">
        <v>225</v>
      </c>
      <c r="H412" s="14">
        <v>4220</v>
      </c>
      <c r="I412" s="14">
        <v>4334</v>
      </c>
      <c r="J412" s="14">
        <v>172</v>
      </c>
      <c r="K412" s="14">
        <v>0</v>
      </c>
      <c r="L412" s="14">
        <v>0</v>
      </c>
      <c r="M412" s="14">
        <v>68</v>
      </c>
      <c r="N412" s="14">
        <v>142</v>
      </c>
      <c r="O412" s="14">
        <v>6</v>
      </c>
      <c r="P412" s="14">
        <v>0</v>
      </c>
      <c r="Q412" s="14">
        <v>0</v>
      </c>
      <c r="R412" s="14">
        <v>0</v>
      </c>
    </row>
    <row r="413" spans="1:18" x14ac:dyDescent="0.2">
      <c r="A413" s="12">
        <v>36671</v>
      </c>
      <c r="B413" s="12">
        <v>36672</v>
      </c>
      <c r="C413" s="13" t="s">
        <v>109</v>
      </c>
      <c r="D413" s="14">
        <v>30</v>
      </c>
      <c r="E413" s="14">
        <v>226</v>
      </c>
      <c r="F413" s="14">
        <v>228</v>
      </c>
      <c r="G413" s="14">
        <v>484</v>
      </c>
      <c r="H413" s="14">
        <v>4334</v>
      </c>
      <c r="I413" s="14">
        <v>4749</v>
      </c>
      <c r="J413" s="14">
        <v>152</v>
      </c>
      <c r="K413" s="14">
        <v>0</v>
      </c>
      <c r="L413" s="14">
        <v>0</v>
      </c>
      <c r="M413" s="14">
        <v>10</v>
      </c>
      <c r="N413" s="14">
        <v>0</v>
      </c>
      <c r="O413" s="14">
        <v>6</v>
      </c>
      <c r="P413" s="14">
        <v>0</v>
      </c>
      <c r="Q413" s="14">
        <v>0</v>
      </c>
      <c r="R413" s="14">
        <v>0</v>
      </c>
    </row>
    <row r="414" spans="1:18" x14ac:dyDescent="0.2">
      <c r="A414" s="12">
        <v>36671</v>
      </c>
      <c r="B414" s="12">
        <v>36673</v>
      </c>
      <c r="C414" s="13" t="s">
        <v>109</v>
      </c>
      <c r="D414" s="14">
        <v>0</v>
      </c>
      <c r="E414" s="14">
        <v>161</v>
      </c>
      <c r="F414" s="14">
        <v>104</v>
      </c>
      <c r="G414" s="14">
        <v>265</v>
      </c>
      <c r="H414" s="14">
        <v>4749</v>
      </c>
      <c r="I414" s="14">
        <v>4982</v>
      </c>
      <c r="J414" s="14">
        <v>101</v>
      </c>
      <c r="K414" s="14">
        <v>0</v>
      </c>
      <c r="L414" s="14">
        <v>0</v>
      </c>
      <c r="M414" s="14">
        <v>68</v>
      </c>
      <c r="N414" s="14">
        <v>190</v>
      </c>
      <c r="O414" s="14">
        <v>6</v>
      </c>
      <c r="P414" s="14">
        <v>0</v>
      </c>
      <c r="Q414" s="14">
        <v>0</v>
      </c>
      <c r="R414" s="14">
        <v>0</v>
      </c>
    </row>
    <row r="415" spans="1:18" x14ac:dyDescent="0.2">
      <c r="A415" s="12">
        <v>36672</v>
      </c>
      <c r="B415" s="12">
        <v>36672</v>
      </c>
      <c r="C415" s="13" t="s">
        <v>109</v>
      </c>
      <c r="D415" s="14">
        <v>-17</v>
      </c>
      <c r="E415" s="14">
        <v>257</v>
      </c>
      <c r="F415" s="14">
        <v>59</v>
      </c>
      <c r="G415" s="14">
        <v>299</v>
      </c>
      <c r="H415" s="14">
        <v>4314</v>
      </c>
      <c r="I415" s="14">
        <v>4429</v>
      </c>
      <c r="J415" s="14">
        <v>152</v>
      </c>
      <c r="K415" s="14">
        <v>0</v>
      </c>
      <c r="L415" s="14">
        <v>0</v>
      </c>
      <c r="M415" s="14">
        <v>61</v>
      </c>
      <c r="N415" s="14">
        <v>127</v>
      </c>
      <c r="O415" s="14">
        <v>6</v>
      </c>
      <c r="P415" s="14">
        <v>0</v>
      </c>
      <c r="Q415" s="14">
        <v>0</v>
      </c>
      <c r="R415" s="14">
        <v>0</v>
      </c>
    </row>
    <row r="416" spans="1:18" x14ac:dyDescent="0.2">
      <c r="A416" s="12">
        <v>36672</v>
      </c>
      <c r="B416" s="12">
        <v>36673</v>
      </c>
      <c r="C416" s="13" t="s">
        <v>109</v>
      </c>
      <c r="D416" s="14">
        <v>-4</v>
      </c>
      <c r="E416" s="14">
        <v>52</v>
      </c>
      <c r="F416" s="14">
        <v>0</v>
      </c>
      <c r="G416" s="14">
        <v>48</v>
      </c>
      <c r="H416" s="14">
        <v>4429</v>
      </c>
      <c r="I416" s="14">
        <v>4460</v>
      </c>
      <c r="J416" s="14">
        <v>112</v>
      </c>
      <c r="K416" s="14">
        <v>0</v>
      </c>
      <c r="L416" s="14">
        <v>0</v>
      </c>
      <c r="M416" s="14">
        <v>68</v>
      </c>
      <c r="N416" s="14">
        <v>271</v>
      </c>
      <c r="O416" s="14">
        <v>6</v>
      </c>
      <c r="P416" s="14">
        <v>0</v>
      </c>
      <c r="Q416" s="14">
        <v>0</v>
      </c>
      <c r="R416" s="14">
        <v>0</v>
      </c>
    </row>
    <row r="417" spans="1:18" x14ac:dyDescent="0.2">
      <c r="A417" s="12">
        <v>36672</v>
      </c>
      <c r="B417" s="12">
        <v>36674</v>
      </c>
      <c r="C417" s="13" t="s">
        <v>109</v>
      </c>
      <c r="D417" s="14">
        <v>0</v>
      </c>
      <c r="E417" s="14">
        <v>168</v>
      </c>
      <c r="F417" s="14">
        <v>75</v>
      </c>
      <c r="G417" s="14">
        <v>243</v>
      </c>
      <c r="H417" s="14">
        <v>4460</v>
      </c>
      <c r="I417" s="14">
        <v>4646</v>
      </c>
      <c r="J417" s="14">
        <v>116</v>
      </c>
      <c r="K417" s="14">
        <v>0</v>
      </c>
      <c r="L417" s="14">
        <v>0</v>
      </c>
      <c r="M417" s="14">
        <v>68</v>
      </c>
      <c r="N417" s="14">
        <v>250</v>
      </c>
      <c r="O417" s="14">
        <v>6</v>
      </c>
      <c r="P417" s="14">
        <v>0</v>
      </c>
      <c r="Q417" s="14">
        <v>0</v>
      </c>
      <c r="R417" s="14">
        <v>0</v>
      </c>
    </row>
    <row r="418" spans="1:18" x14ac:dyDescent="0.2">
      <c r="A418" s="12">
        <v>36673</v>
      </c>
      <c r="B418" s="12">
        <v>36673</v>
      </c>
      <c r="C418" s="13" t="s">
        <v>109</v>
      </c>
      <c r="D418" s="14">
        <v>-12</v>
      </c>
      <c r="E418" s="14">
        <v>48</v>
      </c>
      <c r="F418" s="14">
        <v>-111</v>
      </c>
      <c r="G418" s="14">
        <v>-75</v>
      </c>
      <c r="H418" s="14">
        <v>4438</v>
      </c>
      <c r="I418" s="14">
        <v>4386</v>
      </c>
      <c r="J418" s="14">
        <v>116</v>
      </c>
      <c r="K418" s="14">
        <v>0</v>
      </c>
      <c r="L418" s="14">
        <v>0</v>
      </c>
      <c r="M418" s="14">
        <v>62</v>
      </c>
      <c r="N418" s="14">
        <v>243</v>
      </c>
      <c r="O418" s="14">
        <v>7</v>
      </c>
      <c r="P418" s="14">
        <v>0</v>
      </c>
      <c r="Q418" s="14">
        <v>0</v>
      </c>
      <c r="R418" s="14">
        <v>0</v>
      </c>
    </row>
    <row r="419" spans="1:18" x14ac:dyDescent="0.2">
      <c r="A419" s="12">
        <v>36673</v>
      </c>
      <c r="B419" s="12">
        <v>36674</v>
      </c>
      <c r="C419" s="13" t="s">
        <v>109</v>
      </c>
      <c r="D419" s="14">
        <v>42</v>
      </c>
      <c r="E419" s="14">
        <v>37</v>
      </c>
      <c r="F419" s="14">
        <v>-137</v>
      </c>
      <c r="G419" s="14">
        <v>-58</v>
      </c>
      <c r="H419" s="14">
        <v>4386</v>
      </c>
      <c r="I419" s="14">
        <v>4325</v>
      </c>
      <c r="J419" s="14">
        <v>116</v>
      </c>
      <c r="K419" s="14">
        <v>0</v>
      </c>
      <c r="L419" s="14">
        <v>0</v>
      </c>
      <c r="M419" s="14">
        <v>62</v>
      </c>
      <c r="N419" s="14">
        <v>255</v>
      </c>
      <c r="O419" s="14">
        <v>7</v>
      </c>
      <c r="P419" s="14">
        <v>0</v>
      </c>
      <c r="Q419" s="14">
        <v>0</v>
      </c>
      <c r="R419" s="14">
        <v>0</v>
      </c>
    </row>
    <row r="420" spans="1:18" x14ac:dyDescent="0.2">
      <c r="A420" s="12">
        <v>36673</v>
      </c>
      <c r="B420" s="12">
        <v>36675</v>
      </c>
      <c r="C420" s="13" t="s">
        <v>109</v>
      </c>
      <c r="D420" s="14">
        <v>0</v>
      </c>
      <c r="E420" s="14">
        <v>102</v>
      </c>
      <c r="F420" s="14">
        <v>-128</v>
      </c>
      <c r="G420" s="14">
        <v>-26</v>
      </c>
      <c r="H420" s="14">
        <v>4325</v>
      </c>
      <c r="I420" s="14">
        <v>4251</v>
      </c>
      <c r="J420" s="14">
        <v>116</v>
      </c>
      <c r="K420" s="14">
        <v>0</v>
      </c>
      <c r="L420" s="14">
        <v>0</v>
      </c>
      <c r="M420" s="14">
        <v>66</v>
      </c>
      <c r="N420" s="14">
        <v>251</v>
      </c>
      <c r="O420" s="14">
        <v>7</v>
      </c>
      <c r="P420" s="14">
        <v>0</v>
      </c>
      <c r="Q420" s="14">
        <v>0</v>
      </c>
      <c r="R420" s="14">
        <v>0</v>
      </c>
    </row>
    <row r="421" spans="1:18" x14ac:dyDescent="0.2">
      <c r="A421" s="12">
        <v>36674</v>
      </c>
      <c r="B421" s="12">
        <v>36674</v>
      </c>
      <c r="C421" s="13" t="s">
        <v>109</v>
      </c>
      <c r="D421" s="14">
        <v>20</v>
      </c>
      <c r="E421" s="14">
        <v>9</v>
      </c>
      <c r="F421" s="14">
        <v>-49</v>
      </c>
      <c r="G421" s="14">
        <v>-20</v>
      </c>
      <c r="H421" s="14">
        <v>4391</v>
      </c>
      <c r="I421" s="14">
        <v>4377</v>
      </c>
      <c r="J421" s="14">
        <v>116</v>
      </c>
      <c r="K421" s="14">
        <v>0</v>
      </c>
      <c r="L421" s="14">
        <v>0</v>
      </c>
      <c r="M421" s="14">
        <v>68</v>
      </c>
      <c r="N421" s="14">
        <v>252</v>
      </c>
      <c r="O421" s="14">
        <v>8</v>
      </c>
      <c r="P421" s="14">
        <v>0</v>
      </c>
      <c r="Q421" s="14">
        <v>0</v>
      </c>
      <c r="R421" s="14">
        <v>0</v>
      </c>
    </row>
    <row r="422" spans="1:18" x14ac:dyDescent="0.2">
      <c r="A422" s="12">
        <v>36674</v>
      </c>
      <c r="B422" s="12">
        <v>36675</v>
      </c>
      <c r="C422" s="13" t="s">
        <v>109</v>
      </c>
      <c r="D422" s="14">
        <v>-56</v>
      </c>
      <c r="E422" s="14">
        <v>52</v>
      </c>
      <c r="F422" s="14">
        <v>-43</v>
      </c>
      <c r="G422" s="14">
        <v>-47</v>
      </c>
      <c r="H422" s="14">
        <v>4377</v>
      </c>
      <c r="I422" s="14">
        <v>4315</v>
      </c>
      <c r="J422" s="14">
        <v>116</v>
      </c>
      <c r="K422" s="14">
        <v>0</v>
      </c>
      <c r="L422" s="14">
        <v>0</v>
      </c>
      <c r="M422" s="14">
        <v>67</v>
      </c>
      <c r="N422" s="14">
        <v>223</v>
      </c>
      <c r="O422" s="14">
        <v>7</v>
      </c>
      <c r="P422" s="14">
        <v>0</v>
      </c>
      <c r="Q422" s="14">
        <v>0</v>
      </c>
      <c r="R422" s="14">
        <v>0</v>
      </c>
    </row>
    <row r="423" spans="1:18" x14ac:dyDescent="0.2">
      <c r="A423" s="12">
        <v>36674</v>
      </c>
      <c r="B423" s="12">
        <v>36676</v>
      </c>
      <c r="C423" s="13" t="s">
        <v>109</v>
      </c>
      <c r="D423" s="14">
        <v>0</v>
      </c>
      <c r="E423" s="14">
        <v>37</v>
      </c>
      <c r="F423" s="14">
        <v>19</v>
      </c>
      <c r="G423" s="14">
        <v>56</v>
      </c>
      <c r="H423" s="14">
        <v>4315</v>
      </c>
      <c r="I423" s="14">
        <v>4321</v>
      </c>
      <c r="J423" s="14">
        <v>116</v>
      </c>
      <c r="K423" s="14">
        <v>0</v>
      </c>
      <c r="L423" s="14">
        <v>0</v>
      </c>
      <c r="M423" s="14">
        <v>67</v>
      </c>
      <c r="N423" s="14">
        <v>153</v>
      </c>
      <c r="O423" s="14">
        <v>7</v>
      </c>
      <c r="P423" s="14">
        <v>0</v>
      </c>
      <c r="Q423" s="14">
        <v>0</v>
      </c>
      <c r="R423" s="14">
        <v>0</v>
      </c>
    </row>
    <row r="424" spans="1:18" x14ac:dyDescent="0.2">
      <c r="A424" s="12">
        <v>36675</v>
      </c>
      <c r="B424" s="12">
        <v>36675</v>
      </c>
      <c r="C424" s="13" t="s">
        <v>109</v>
      </c>
      <c r="D424" s="14">
        <v>86</v>
      </c>
      <c r="E424" s="14">
        <v>33</v>
      </c>
      <c r="F424" s="14">
        <v>-87</v>
      </c>
      <c r="G424" s="14">
        <v>32</v>
      </c>
      <c r="H424" s="14">
        <v>4387</v>
      </c>
      <c r="I424" s="14">
        <v>4401</v>
      </c>
      <c r="J424" s="14">
        <v>116</v>
      </c>
      <c r="K424" s="14">
        <v>0</v>
      </c>
      <c r="L424" s="14">
        <v>0</v>
      </c>
      <c r="M424" s="14">
        <v>69</v>
      </c>
      <c r="N424" s="14">
        <v>142</v>
      </c>
      <c r="O424" s="14">
        <v>6</v>
      </c>
      <c r="P424" s="14">
        <v>0</v>
      </c>
      <c r="Q424" s="14">
        <v>0</v>
      </c>
      <c r="R424" s="14">
        <v>0</v>
      </c>
    </row>
    <row r="425" spans="1:18" x14ac:dyDescent="0.2">
      <c r="A425" s="12">
        <v>36675</v>
      </c>
      <c r="B425" s="12">
        <v>36676</v>
      </c>
      <c r="C425" s="13" t="s">
        <v>109</v>
      </c>
      <c r="D425" s="14">
        <v>0</v>
      </c>
      <c r="E425" s="14">
        <v>-24</v>
      </c>
      <c r="F425" s="14">
        <v>-73</v>
      </c>
      <c r="G425" s="14">
        <v>-97</v>
      </c>
      <c r="H425" s="14">
        <v>4401</v>
      </c>
      <c r="I425" s="14">
        <v>4277</v>
      </c>
      <c r="J425" s="14">
        <v>146</v>
      </c>
      <c r="K425" s="14">
        <v>0</v>
      </c>
      <c r="L425" s="14">
        <v>0</v>
      </c>
      <c r="M425" s="14">
        <v>69</v>
      </c>
      <c r="N425" s="14">
        <v>82</v>
      </c>
      <c r="O425" s="14">
        <v>7</v>
      </c>
      <c r="P425" s="14">
        <v>0</v>
      </c>
      <c r="Q425" s="14">
        <v>0</v>
      </c>
      <c r="R425" s="14">
        <v>0</v>
      </c>
    </row>
    <row r="426" spans="1:18" x14ac:dyDescent="0.2">
      <c r="A426" s="12">
        <v>36675</v>
      </c>
      <c r="B426" s="12">
        <v>36677</v>
      </c>
      <c r="C426" s="13" t="s">
        <v>109</v>
      </c>
      <c r="D426" s="14">
        <v>0</v>
      </c>
      <c r="E426" s="14">
        <v>-24</v>
      </c>
      <c r="F426" s="14">
        <v>3</v>
      </c>
      <c r="G426" s="14">
        <v>-21</v>
      </c>
      <c r="H426" s="14">
        <v>4277</v>
      </c>
      <c r="I426" s="14">
        <v>4225</v>
      </c>
      <c r="J426" s="14">
        <v>116</v>
      </c>
      <c r="K426" s="14">
        <v>0</v>
      </c>
      <c r="L426" s="14">
        <v>0</v>
      </c>
      <c r="M426" s="14">
        <v>69</v>
      </c>
      <c r="N426" s="14">
        <v>162</v>
      </c>
      <c r="O426" s="14">
        <v>7</v>
      </c>
      <c r="P426" s="14">
        <v>0</v>
      </c>
      <c r="Q426" s="14">
        <v>0</v>
      </c>
      <c r="R426" s="14">
        <v>0</v>
      </c>
    </row>
    <row r="427" spans="1:18" x14ac:dyDescent="0.2">
      <c r="A427" s="12">
        <v>36676</v>
      </c>
      <c r="B427" s="12">
        <v>36676</v>
      </c>
      <c r="C427" s="13" t="s">
        <v>109</v>
      </c>
      <c r="D427" s="14">
        <v>34</v>
      </c>
      <c r="E427" s="14">
        <v>-30</v>
      </c>
      <c r="F427" s="14">
        <v>-125</v>
      </c>
      <c r="G427" s="14">
        <v>-121</v>
      </c>
      <c r="H427" s="14">
        <v>4404</v>
      </c>
      <c r="I427" s="14">
        <v>4244</v>
      </c>
      <c r="J427" s="14">
        <v>146</v>
      </c>
      <c r="K427" s="14">
        <v>0</v>
      </c>
      <c r="L427" s="14">
        <v>0</v>
      </c>
      <c r="M427" s="14">
        <v>65</v>
      </c>
      <c r="N427" s="14">
        <v>120</v>
      </c>
      <c r="O427" s="14">
        <v>6</v>
      </c>
      <c r="P427" s="14">
        <v>0</v>
      </c>
      <c r="Q427" s="14">
        <v>0</v>
      </c>
      <c r="R427" s="14">
        <v>0</v>
      </c>
    </row>
    <row r="428" spans="1:18" x14ac:dyDescent="0.2">
      <c r="A428" s="12">
        <v>36676</v>
      </c>
      <c r="B428" s="12">
        <v>36677</v>
      </c>
      <c r="C428" s="13" t="s">
        <v>109</v>
      </c>
      <c r="D428" s="14">
        <v>0</v>
      </c>
      <c r="E428" s="14">
        <v>177</v>
      </c>
      <c r="F428" s="14">
        <v>-15</v>
      </c>
      <c r="G428" s="14">
        <v>162</v>
      </c>
      <c r="H428" s="14">
        <v>4244</v>
      </c>
      <c r="I428" s="14">
        <v>4339</v>
      </c>
      <c r="J428" s="14">
        <v>166</v>
      </c>
      <c r="K428" s="14">
        <v>0</v>
      </c>
      <c r="L428" s="14">
        <v>0</v>
      </c>
      <c r="M428" s="14">
        <v>69</v>
      </c>
      <c r="N428" s="14">
        <v>29</v>
      </c>
      <c r="O428" s="14">
        <v>6</v>
      </c>
      <c r="P428" s="14">
        <v>0</v>
      </c>
      <c r="Q428" s="14">
        <v>0</v>
      </c>
      <c r="R428" s="14">
        <v>0</v>
      </c>
    </row>
    <row r="429" spans="1:18" x14ac:dyDescent="0.2">
      <c r="A429" s="12">
        <v>36676</v>
      </c>
      <c r="B429" s="12">
        <v>36678</v>
      </c>
      <c r="C429" s="13" t="s">
        <v>109</v>
      </c>
      <c r="D429" s="14">
        <v>0</v>
      </c>
      <c r="E429" s="14">
        <v>81</v>
      </c>
      <c r="F429" s="14">
        <v>-15</v>
      </c>
      <c r="G429" s="14">
        <v>66</v>
      </c>
      <c r="H429" s="14">
        <v>4339</v>
      </c>
      <c r="I429" s="14">
        <v>4353</v>
      </c>
      <c r="J429" s="14">
        <v>125</v>
      </c>
      <c r="K429" s="14">
        <v>0</v>
      </c>
      <c r="L429" s="14">
        <v>0</v>
      </c>
      <c r="M429" s="14">
        <v>69</v>
      </c>
      <c r="N429" s="14">
        <v>66</v>
      </c>
      <c r="O429" s="14">
        <v>6</v>
      </c>
      <c r="P429" s="14">
        <v>0</v>
      </c>
      <c r="Q429" s="14">
        <v>0</v>
      </c>
      <c r="R429" s="14">
        <v>0</v>
      </c>
    </row>
    <row r="430" spans="1:18" x14ac:dyDescent="0.2">
      <c r="A430" s="12">
        <v>36677</v>
      </c>
      <c r="B430" s="12">
        <v>36677</v>
      </c>
      <c r="C430" s="13" t="s">
        <v>109</v>
      </c>
      <c r="D430" s="14">
        <v>-12</v>
      </c>
      <c r="E430" s="14">
        <v>173</v>
      </c>
      <c r="F430" s="14">
        <v>-38</v>
      </c>
      <c r="G430" s="14">
        <v>123</v>
      </c>
      <c r="H430" s="14">
        <v>4244</v>
      </c>
      <c r="I430" s="14">
        <v>4305</v>
      </c>
      <c r="J430" s="14">
        <v>166</v>
      </c>
      <c r="K430" s="14">
        <v>0</v>
      </c>
      <c r="L430" s="14">
        <v>0</v>
      </c>
      <c r="M430" s="14">
        <v>69</v>
      </c>
      <c r="N430" s="14">
        <v>106</v>
      </c>
      <c r="O430" s="14">
        <v>6</v>
      </c>
      <c r="P430" s="14">
        <v>0</v>
      </c>
      <c r="Q430" s="14">
        <v>0</v>
      </c>
      <c r="R430" s="14">
        <v>0</v>
      </c>
    </row>
    <row r="431" spans="1:18" x14ac:dyDescent="0.2">
      <c r="A431" s="12">
        <v>36677</v>
      </c>
      <c r="B431" s="12">
        <v>36678</v>
      </c>
      <c r="C431" s="13" t="s">
        <v>109</v>
      </c>
      <c r="D431" s="14">
        <v>0</v>
      </c>
      <c r="E431" s="14">
        <v>95</v>
      </c>
      <c r="F431" s="14">
        <v>-33</v>
      </c>
      <c r="G431" s="14">
        <v>62</v>
      </c>
      <c r="H431" s="14">
        <v>4305</v>
      </c>
      <c r="I431" s="14">
        <v>4325</v>
      </c>
      <c r="J431" s="14">
        <v>130</v>
      </c>
      <c r="K431" s="14">
        <v>0</v>
      </c>
      <c r="L431" s="14">
        <v>0</v>
      </c>
      <c r="M431" s="14">
        <v>69</v>
      </c>
      <c r="N431" s="14">
        <v>40</v>
      </c>
      <c r="O431" s="14">
        <v>6</v>
      </c>
      <c r="P431" s="14">
        <v>0</v>
      </c>
      <c r="Q431" s="14">
        <v>0</v>
      </c>
      <c r="R431" s="14">
        <v>0</v>
      </c>
    </row>
    <row r="432" spans="1:18" x14ac:dyDescent="0.2">
      <c r="A432" s="12">
        <v>36677</v>
      </c>
      <c r="B432" s="12">
        <v>36679</v>
      </c>
      <c r="C432" s="13" t="s">
        <v>109</v>
      </c>
      <c r="D432" s="14">
        <v>0</v>
      </c>
      <c r="E432" s="14">
        <v>83</v>
      </c>
      <c r="F432" s="14">
        <v>7</v>
      </c>
      <c r="G432" s="14">
        <v>90</v>
      </c>
      <c r="H432" s="14">
        <v>4325</v>
      </c>
      <c r="I432" s="14">
        <v>4372</v>
      </c>
      <c r="J432" s="14">
        <v>125</v>
      </c>
      <c r="K432" s="14">
        <v>0</v>
      </c>
      <c r="L432" s="14">
        <v>0</v>
      </c>
      <c r="M432" s="14">
        <v>69</v>
      </c>
      <c r="N432" s="14">
        <v>87</v>
      </c>
      <c r="O432" s="14">
        <v>6</v>
      </c>
      <c r="P432" s="14">
        <v>0</v>
      </c>
      <c r="Q432" s="14">
        <v>0</v>
      </c>
      <c r="R432" s="14">
        <v>0</v>
      </c>
    </row>
    <row r="433" spans="1:18" x14ac:dyDescent="0.2">
      <c r="A433" s="12">
        <v>36678</v>
      </c>
      <c r="B433" s="12">
        <v>36678</v>
      </c>
      <c r="C433" s="13" t="s">
        <v>109</v>
      </c>
      <c r="D433" s="14">
        <v>-47</v>
      </c>
      <c r="E433" s="14">
        <v>147</v>
      </c>
      <c r="F433" s="14">
        <v>-94</v>
      </c>
      <c r="G433" s="14">
        <v>6</v>
      </c>
      <c r="H433" s="14">
        <v>4310</v>
      </c>
      <c r="I433" s="14">
        <v>4252</v>
      </c>
      <c r="J433" s="14">
        <v>132</v>
      </c>
      <c r="K433" s="14">
        <v>0</v>
      </c>
      <c r="L433" s="14">
        <v>0</v>
      </c>
      <c r="M433" s="14">
        <v>64</v>
      </c>
      <c r="N433" s="14">
        <v>106</v>
      </c>
      <c r="O433" s="14">
        <v>6</v>
      </c>
      <c r="P433" s="14">
        <v>0</v>
      </c>
      <c r="Q433" s="14">
        <v>0</v>
      </c>
      <c r="R433" s="14">
        <v>0</v>
      </c>
    </row>
    <row r="434" spans="1:18" x14ac:dyDescent="0.2">
      <c r="A434" s="12">
        <v>36678</v>
      </c>
      <c r="B434" s="12">
        <v>36679</v>
      </c>
      <c r="C434" s="13" t="s">
        <v>109</v>
      </c>
      <c r="D434" s="14">
        <v>0</v>
      </c>
      <c r="E434" s="14">
        <v>60</v>
      </c>
      <c r="F434" s="14">
        <v>54</v>
      </c>
      <c r="G434" s="14">
        <v>114</v>
      </c>
      <c r="H434" s="14">
        <v>4252</v>
      </c>
      <c r="I434" s="14">
        <v>4325</v>
      </c>
      <c r="J434" s="14">
        <v>115</v>
      </c>
      <c r="K434" s="14">
        <v>0</v>
      </c>
      <c r="L434" s="14">
        <v>0</v>
      </c>
      <c r="M434" s="14">
        <v>69</v>
      </c>
      <c r="N434" s="14">
        <v>85</v>
      </c>
      <c r="O434" s="14">
        <v>6</v>
      </c>
      <c r="P434" s="14">
        <v>0</v>
      </c>
      <c r="Q434" s="14">
        <v>0</v>
      </c>
      <c r="R434" s="14">
        <v>0</v>
      </c>
    </row>
    <row r="435" spans="1:18" x14ac:dyDescent="0.2">
      <c r="A435" s="12">
        <v>36678</v>
      </c>
      <c r="B435" s="12">
        <v>36680</v>
      </c>
      <c r="C435" s="13" t="s">
        <v>109</v>
      </c>
      <c r="D435" s="14">
        <v>0</v>
      </c>
      <c r="E435" s="14">
        <v>222</v>
      </c>
      <c r="F435" s="14">
        <v>30</v>
      </c>
      <c r="G435" s="14">
        <v>252</v>
      </c>
      <c r="H435" s="14">
        <v>4325</v>
      </c>
      <c r="I435" s="14">
        <v>4535</v>
      </c>
      <c r="J435" s="14">
        <v>125</v>
      </c>
      <c r="K435" s="14">
        <v>0</v>
      </c>
      <c r="L435" s="14">
        <v>0</v>
      </c>
      <c r="M435" s="14">
        <v>69</v>
      </c>
      <c r="N435" s="14">
        <v>118</v>
      </c>
      <c r="O435" s="14">
        <v>6</v>
      </c>
      <c r="P435" s="14">
        <v>0</v>
      </c>
      <c r="Q435" s="14">
        <v>0</v>
      </c>
      <c r="R435" s="14">
        <v>0</v>
      </c>
    </row>
    <row r="436" spans="1:18" x14ac:dyDescent="0.2">
      <c r="A436" s="12">
        <v>36679</v>
      </c>
      <c r="B436" s="12">
        <v>36679</v>
      </c>
      <c r="C436" s="13" t="s">
        <v>109</v>
      </c>
      <c r="D436" s="14">
        <v>-96</v>
      </c>
      <c r="E436" s="14">
        <v>34</v>
      </c>
      <c r="F436" s="14">
        <v>126</v>
      </c>
      <c r="G436" s="14">
        <v>64</v>
      </c>
      <c r="H436" s="14">
        <v>4250</v>
      </c>
      <c r="I436" s="14">
        <v>4227</v>
      </c>
      <c r="J436" s="14">
        <v>133</v>
      </c>
      <c r="K436" s="14">
        <v>0</v>
      </c>
      <c r="L436" s="14">
        <v>0</v>
      </c>
      <c r="M436" s="14">
        <v>59</v>
      </c>
      <c r="N436" s="14">
        <v>160</v>
      </c>
      <c r="O436" s="14">
        <v>6</v>
      </c>
      <c r="P436" s="14">
        <v>0</v>
      </c>
      <c r="Q436" s="14">
        <v>0</v>
      </c>
      <c r="R436" s="14">
        <v>0</v>
      </c>
    </row>
    <row r="437" spans="1:18" x14ac:dyDescent="0.2">
      <c r="A437" s="12">
        <v>36679</v>
      </c>
      <c r="B437" s="12">
        <v>36680</v>
      </c>
      <c r="C437" s="13" t="s">
        <v>109</v>
      </c>
      <c r="D437" s="14">
        <v>32</v>
      </c>
      <c r="E437" s="14">
        <v>225</v>
      </c>
      <c r="F437" s="14">
        <v>1</v>
      </c>
      <c r="G437" s="14">
        <v>258</v>
      </c>
      <c r="H437" s="14">
        <v>4227</v>
      </c>
      <c r="I437" s="14">
        <v>4460</v>
      </c>
      <c r="J437" s="14">
        <v>124</v>
      </c>
      <c r="K437" s="14">
        <v>0</v>
      </c>
      <c r="L437" s="14">
        <v>0</v>
      </c>
      <c r="M437" s="14">
        <v>67</v>
      </c>
      <c r="N437" s="14">
        <v>260</v>
      </c>
      <c r="O437" s="14">
        <v>6</v>
      </c>
      <c r="P437" s="14">
        <v>0</v>
      </c>
      <c r="Q437" s="14">
        <v>0</v>
      </c>
      <c r="R437" s="14">
        <v>0</v>
      </c>
    </row>
    <row r="438" spans="1:18" x14ac:dyDescent="0.2">
      <c r="A438" s="12">
        <v>36679</v>
      </c>
      <c r="B438" s="12">
        <v>36681</v>
      </c>
      <c r="C438" s="13" t="s">
        <v>109</v>
      </c>
      <c r="D438" s="14">
        <v>16</v>
      </c>
      <c r="E438" s="14">
        <v>230</v>
      </c>
      <c r="F438" s="14">
        <v>-15</v>
      </c>
      <c r="G438" s="14">
        <v>231</v>
      </c>
      <c r="H438" s="14">
        <v>4460</v>
      </c>
      <c r="I438" s="14">
        <v>4664</v>
      </c>
      <c r="J438" s="14">
        <v>124</v>
      </c>
      <c r="K438" s="14">
        <v>0</v>
      </c>
      <c r="L438" s="14">
        <v>0</v>
      </c>
      <c r="M438" s="14">
        <v>67</v>
      </c>
      <c r="N438" s="14">
        <v>260</v>
      </c>
      <c r="O438" s="14">
        <v>6</v>
      </c>
      <c r="P438" s="14">
        <v>0</v>
      </c>
      <c r="Q438" s="14">
        <v>0</v>
      </c>
      <c r="R438" s="14">
        <v>0</v>
      </c>
    </row>
    <row r="439" spans="1:18" x14ac:dyDescent="0.2">
      <c r="A439" s="12">
        <v>36680</v>
      </c>
      <c r="B439" s="12">
        <v>36680</v>
      </c>
      <c r="C439" s="13" t="s">
        <v>109</v>
      </c>
      <c r="D439" s="14">
        <v>-6</v>
      </c>
      <c r="E439" s="14">
        <v>206</v>
      </c>
      <c r="F439" s="14">
        <v>-55</v>
      </c>
      <c r="G439" s="14">
        <v>145</v>
      </c>
      <c r="H439" s="14">
        <v>4218</v>
      </c>
      <c r="I439" s="14">
        <v>4365</v>
      </c>
      <c r="J439" s="14">
        <v>125</v>
      </c>
      <c r="K439" s="14">
        <v>0</v>
      </c>
      <c r="L439" s="14">
        <v>0</v>
      </c>
      <c r="M439" s="14">
        <v>67</v>
      </c>
      <c r="N439" s="14">
        <v>213</v>
      </c>
      <c r="O439" s="14">
        <v>6</v>
      </c>
      <c r="P439" s="14">
        <v>0</v>
      </c>
      <c r="Q439" s="14">
        <v>0</v>
      </c>
      <c r="R439" s="14">
        <v>0</v>
      </c>
    </row>
    <row r="440" spans="1:18" x14ac:dyDescent="0.2">
      <c r="A440" s="12">
        <v>36680</v>
      </c>
      <c r="B440" s="12">
        <v>36681</v>
      </c>
      <c r="C440" s="13" t="s">
        <v>109</v>
      </c>
      <c r="D440" s="14">
        <v>-30</v>
      </c>
      <c r="E440" s="14">
        <v>34</v>
      </c>
      <c r="F440" s="14">
        <v>-85</v>
      </c>
      <c r="G440" s="14">
        <v>-81</v>
      </c>
      <c r="H440" s="14">
        <v>4365</v>
      </c>
      <c r="I440" s="14">
        <v>4299</v>
      </c>
      <c r="J440" s="14">
        <v>104</v>
      </c>
      <c r="K440" s="14">
        <v>0</v>
      </c>
      <c r="L440" s="14">
        <v>0</v>
      </c>
      <c r="M440" s="14">
        <v>66</v>
      </c>
      <c r="N440" s="14">
        <v>237</v>
      </c>
      <c r="O440" s="14">
        <v>6</v>
      </c>
      <c r="P440" s="14">
        <v>0</v>
      </c>
      <c r="Q440" s="14">
        <v>0</v>
      </c>
      <c r="R440" s="14">
        <v>0</v>
      </c>
    </row>
    <row r="441" spans="1:18" x14ac:dyDescent="0.2">
      <c r="A441" s="12">
        <v>36680</v>
      </c>
      <c r="B441" s="12">
        <v>36682</v>
      </c>
      <c r="C441" s="13" t="s">
        <v>109</v>
      </c>
      <c r="D441" s="14">
        <v>0</v>
      </c>
      <c r="E441" s="14">
        <v>58</v>
      </c>
      <c r="F441" s="14">
        <v>-130</v>
      </c>
      <c r="G441" s="14">
        <v>-72</v>
      </c>
      <c r="H441" s="14">
        <v>4299</v>
      </c>
      <c r="I441" s="14">
        <v>4184</v>
      </c>
      <c r="J441" s="14">
        <v>124</v>
      </c>
      <c r="K441" s="14">
        <v>0</v>
      </c>
      <c r="L441" s="14">
        <v>0</v>
      </c>
      <c r="M441" s="14">
        <v>66</v>
      </c>
      <c r="N441" s="14">
        <v>219</v>
      </c>
      <c r="O441" s="14">
        <v>6</v>
      </c>
      <c r="P441" s="14">
        <v>0</v>
      </c>
      <c r="Q441" s="14">
        <v>0</v>
      </c>
      <c r="R441" s="14">
        <v>0</v>
      </c>
    </row>
    <row r="442" spans="1:18" x14ac:dyDescent="0.2">
      <c r="A442" s="12">
        <v>36681</v>
      </c>
      <c r="B442" s="12">
        <v>36681</v>
      </c>
      <c r="C442" s="13" t="s">
        <v>109</v>
      </c>
      <c r="D442" s="14">
        <v>-7</v>
      </c>
      <c r="E442" s="14">
        <v>80</v>
      </c>
      <c r="F442" s="14">
        <v>21</v>
      </c>
      <c r="G442" s="14">
        <v>94</v>
      </c>
      <c r="H442" s="14">
        <v>4374</v>
      </c>
      <c r="I442" s="14">
        <v>4465</v>
      </c>
      <c r="J442" s="14">
        <v>104</v>
      </c>
      <c r="K442" s="14">
        <v>0</v>
      </c>
      <c r="L442" s="14">
        <v>0</v>
      </c>
      <c r="M442" s="14">
        <v>69</v>
      </c>
      <c r="N442" s="14">
        <v>228</v>
      </c>
      <c r="O442" s="14">
        <v>7</v>
      </c>
      <c r="P442" s="14">
        <v>0</v>
      </c>
      <c r="Q442" s="14">
        <v>0</v>
      </c>
      <c r="R442" s="14">
        <v>0</v>
      </c>
    </row>
    <row r="443" spans="1:18" x14ac:dyDescent="0.2">
      <c r="A443" s="12">
        <v>36681</v>
      </c>
      <c r="B443" s="12">
        <v>36682</v>
      </c>
      <c r="C443" s="13" t="s">
        <v>109</v>
      </c>
      <c r="D443" s="14">
        <v>0</v>
      </c>
      <c r="E443" s="14">
        <v>32</v>
      </c>
      <c r="F443" s="14">
        <v>-132</v>
      </c>
      <c r="G443" s="14">
        <v>-100</v>
      </c>
      <c r="H443" s="14">
        <v>4465</v>
      </c>
      <c r="I443" s="14">
        <v>4328</v>
      </c>
      <c r="J443" s="14">
        <v>141</v>
      </c>
      <c r="K443" s="14">
        <v>0</v>
      </c>
      <c r="L443" s="14">
        <v>0</v>
      </c>
      <c r="M443" s="14">
        <v>66</v>
      </c>
      <c r="N443" s="14">
        <v>116</v>
      </c>
      <c r="O443" s="14">
        <v>6</v>
      </c>
      <c r="P443" s="14">
        <v>0</v>
      </c>
      <c r="Q443" s="14">
        <v>0</v>
      </c>
      <c r="R443" s="14">
        <v>0</v>
      </c>
    </row>
    <row r="444" spans="1:18" x14ac:dyDescent="0.2">
      <c r="A444" s="12">
        <v>36681</v>
      </c>
      <c r="B444" s="12">
        <v>36683</v>
      </c>
      <c r="C444" s="13" t="s">
        <v>109</v>
      </c>
      <c r="D444" s="14">
        <v>0</v>
      </c>
      <c r="E444" s="14">
        <v>21</v>
      </c>
      <c r="F444" s="14">
        <v>-43</v>
      </c>
      <c r="G444" s="14">
        <v>-22</v>
      </c>
      <c r="H444" s="14">
        <v>4328</v>
      </c>
      <c r="I444" s="14">
        <v>4268</v>
      </c>
      <c r="J444" s="14">
        <v>141</v>
      </c>
      <c r="K444" s="14">
        <v>0</v>
      </c>
      <c r="L444" s="14">
        <v>0</v>
      </c>
      <c r="M444" s="14">
        <v>66</v>
      </c>
      <c r="N444" s="14">
        <v>136</v>
      </c>
      <c r="O444" s="14">
        <v>6</v>
      </c>
      <c r="P444" s="14">
        <v>0</v>
      </c>
      <c r="Q444" s="14">
        <v>0</v>
      </c>
      <c r="R444" s="14">
        <v>0</v>
      </c>
    </row>
    <row r="445" spans="1:18" x14ac:dyDescent="0.2">
      <c r="A445" s="12">
        <v>36682</v>
      </c>
      <c r="B445" s="12">
        <v>36682</v>
      </c>
      <c r="C445" s="13" t="s">
        <v>109</v>
      </c>
      <c r="D445" s="14">
        <v>31</v>
      </c>
      <c r="E445" s="14">
        <v>16</v>
      </c>
      <c r="F445" s="14">
        <v>-146</v>
      </c>
      <c r="G445" s="14">
        <v>-99</v>
      </c>
      <c r="H445" s="14">
        <v>4471</v>
      </c>
      <c r="I445" s="14">
        <v>4318</v>
      </c>
      <c r="J445" s="14">
        <v>141</v>
      </c>
      <c r="K445" s="14">
        <v>0</v>
      </c>
      <c r="L445" s="14">
        <v>0</v>
      </c>
      <c r="M445" s="14">
        <v>69</v>
      </c>
      <c r="N445" s="14">
        <v>115</v>
      </c>
      <c r="O445" s="14">
        <v>7</v>
      </c>
      <c r="P445" s="14">
        <v>0</v>
      </c>
      <c r="Q445" s="14">
        <v>0</v>
      </c>
      <c r="R445" s="14">
        <v>0</v>
      </c>
    </row>
    <row r="446" spans="1:18" x14ac:dyDescent="0.2">
      <c r="A446" s="12">
        <v>36682</v>
      </c>
      <c r="B446" s="12">
        <v>36683</v>
      </c>
      <c r="C446" s="13" t="s">
        <v>109</v>
      </c>
      <c r="D446" s="14">
        <v>0</v>
      </c>
      <c r="E446" s="14">
        <v>55</v>
      </c>
      <c r="F446" s="14">
        <v>-26</v>
      </c>
      <c r="G446" s="14">
        <v>29</v>
      </c>
      <c r="H446" s="14">
        <v>4318</v>
      </c>
      <c r="I446" s="14">
        <v>4299</v>
      </c>
      <c r="J446" s="14">
        <v>126</v>
      </c>
      <c r="K446" s="14">
        <v>0</v>
      </c>
      <c r="L446" s="14">
        <v>0</v>
      </c>
      <c r="M446" s="14">
        <v>49</v>
      </c>
      <c r="N446" s="14">
        <v>0</v>
      </c>
      <c r="O446" s="14">
        <v>6</v>
      </c>
      <c r="P446" s="14">
        <v>0</v>
      </c>
      <c r="Q446" s="14">
        <v>0</v>
      </c>
      <c r="R446" s="14">
        <v>0</v>
      </c>
    </row>
    <row r="447" spans="1:18" x14ac:dyDescent="0.2">
      <c r="A447" s="12">
        <v>36682</v>
      </c>
      <c r="B447" s="12">
        <v>36684</v>
      </c>
      <c r="C447" s="13" t="s">
        <v>109</v>
      </c>
      <c r="D447" s="14">
        <v>0</v>
      </c>
      <c r="E447" s="14">
        <v>17</v>
      </c>
      <c r="F447" s="14">
        <v>-91</v>
      </c>
      <c r="G447" s="14">
        <v>-74</v>
      </c>
      <c r="H447" s="14">
        <v>4299</v>
      </c>
      <c r="I447" s="14">
        <v>4185</v>
      </c>
      <c r="J447" s="14">
        <v>161</v>
      </c>
      <c r="K447" s="14">
        <v>0</v>
      </c>
      <c r="L447" s="14">
        <v>0</v>
      </c>
      <c r="M447" s="14">
        <v>68</v>
      </c>
      <c r="N447" s="14">
        <v>97</v>
      </c>
      <c r="O447" s="14">
        <v>6</v>
      </c>
      <c r="P447" s="14">
        <v>0</v>
      </c>
      <c r="Q447" s="14">
        <v>0</v>
      </c>
      <c r="R447" s="14">
        <v>0</v>
      </c>
    </row>
    <row r="448" spans="1:18" x14ac:dyDescent="0.2">
      <c r="A448" s="12">
        <v>36683</v>
      </c>
      <c r="B448" s="12">
        <v>36683</v>
      </c>
      <c r="C448" s="13" t="s">
        <v>109</v>
      </c>
      <c r="D448" s="14">
        <v>-31</v>
      </c>
      <c r="E448" s="14">
        <v>71</v>
      </c>
      <c r="F448" s="14">
        <v>-40</v>
      </c>
      <c r="G448" s="14">
        <v>0</v>
      </c>
      <c r="H448" s="14">
        <v>4316</v>
      </c>
      <c r="I448" s="14">
        <v>4271</v>
      </c>
      <c r="J448" s="14">
        <v>142</v>
      </c>
      <c r="K448" s="14">
        <v>0</v>
      </c>
      <c r="L448" s="14">
        <v>0</v>
      </c>
      <c r="M448" s="14">
        <v>44</v>
      </c>
      <c r="N448" s="14">
        <v>14</v>
      </c>
      <c r="O448" s="14">
        <v>6</v>
      </c>
      <c r="P448" s="14">
        <v>0</v>
      </c>
      <c r="Q448" s="14">
        <v>0</v>
      </c>
      <c r="R448" s="14">
        <v>0</v>
      </c>
    </row>
    <row r="449" spans="1:18" x14ac:dyDescent="0.2">
      <c r="A449" s="12">
        <v>36683</v>
      </c>
      <c r="B449" s="12">
        <v>36684</v>
      </c>
      <c r="C449" s="13" t="s">
        <v>109</v>
      </c>
      <c r="D449" s="14">
        <v>0</v>
      </c>
      <c r="E449" s="14">
        <v>71</v>
      </c>
      <c r="F449" s="14">
        <v>30</v>
      </c>
      <c r="G449" s="14">
        <v>101</v>
      </c>
      <c r="H449" s="14">
        <v>4271</v>
      </c>
      <c r="I449" s="14">
        <v>4269</v>
      </c>
      <c r="J449" s="14">
        <v>132</v>
      </c>
      <c r="K449" s="14">
        <v>0</v>
      </c>
      <c r="L449" s="14">
        <v>0</v>
      </c>
      <c r="M449" s="14">
        <v>0</v>
      </c>
      <c r="N449" s="14">
        <v>0</v>
      </c>
      <c r="O449" s="14">
        <v>6</v>
      </c>
      <c r="P449" s="14">
        <v>0</v>
      </c>
      <c r="Q449" s="14">
        <v>0</v>
      </c>
      <c r="R449" s="14">
        <v>0</v>
      </c>
    </row>
    <row r="450" spans="1:18" x14ac:dyDescent="0.2">
      <c r="A450" s="12">
        <v>36683</v>
      </c>
      <c r="B450" s="12">
        <v>36685</v>
      </c>
      <c r="C450" s="13" t="s">
        <v>109</v>
      </c>
      <c r="D450" s="14">
        <v>0</v>
      </c>
      <c r="E450" s="14">
        <v>70</v>
      </c>
      <c r="F450" s="14">
        <v>-72</v>
      </c>
      <c r="G450" s="14">
        <v>-2</v>
      </c>
      <c r="H450" s="14">
        <v>4269</v>
      </c>
      <c r="I450" s="14">
        <v>4200</v>
      </c>
      <c r="J450" s="14">
        <v>132</v>
      </c>
      <c r="K450" s="14">
        <v>0</v>
      </c>
      <c r="L450" s="14">
        <v>0</v>
      </c>
      <c r="M450" s="14">
        <v>68</v>
      </c>
      <c r="N450" s="14">
        <v>3</v>
      </c>
      <c r="O450" s="14">
        <v>6</v>
      </c>
      <c r="P450" s="14">
        <v>0</v>
      </c>
      <c r="Q450" s="14">
        <v>0</v>
      </c>
      <c r="R450" s="14">
        <v>0</v>
      </c>
    </row>
    <row r="451" spans="1:18" x14ac:dyDescent="0.2">
      <c r="A451" s="12">
        <v>36684</v>
      </c>
      <c r="B451" s="12">
        <v>36684</v>
      </c>
      <c r="C451" s="13" t="s">
        <v>109</v>
      </c>
      <c r="D451" s="14">
        <v>39</v>
      </c>
      <c r="E451" s="14">
        <v>51</v>
      </c>
      <c r="F451" s="14">
        <v>-23</v>
      </c>
      <c r="G451" s="14">
        <v>67</v>
      </c>
      <c r="H451" s="14">
        <v>4288</v>
      </c>
      <c r="I451" s="14">
        <v>4318</v>
      </c>
      <c r="J451" s="14">
        <v>132</v>
      </c>
      <c r="K451" s="14">
        <v>0</v>
      </c>
      <c r="L451" s="14">
        <v>0</v>
      </c>
      <c r="M451" s="14">
        <v>0</v>
      </c>
      <c r="N451" s="14">
        <v>0</v>
      </c>
      <c r="O451" s="14">
        <v>5</v>
      </c>
      <c r="P451" s="14">
        <v>0</v>
      </c>
      <c r="Q451" s="14">
        <v>0</v>
      </c>
      <c r="R451" s="14">
        <v>0</v>
      </c>
    </row>
    <row r="452" spans="1:18" x14ac:dyDescent="0.2">
      <c r="A452" s="12">
        <v>36684</v>
      </c>
      <c r="B452" s="12">
        <v>36685</v>
      </c>
      <c r="C452" s="13" t="s">
        <v>109</v>
      </c>
      <c r="D452" s="14">
        <v>0</v>
      </c>
      <c r="E452" s="14">
        <v>-33</v>
      </c>
      <c r="F452" s="14">
        <v>-14</v>
      </c>
      <c r="G452" s="14">
        <v>-47</v>
      </c>
      <c r="H452" s="14">
        <v>4318</v>
      </c>
      <c r="I452" s="14">
        <v>4195</v>
      </c>
      <c r="J452" s="14">
        <v>127</v>
      </c>
      <c r="K452" s="14">
        <v>0</v>
      </c>
      <c r="L452" s="14">
        <v>0</v>
      </c>
      <c r="M452" s="14">
        <v>37</v>
      </c>
      <c r="N452" s="14">
        <v>0</v>
      </c>
      <c r="O452" s="14">
        <v>6</v>
      </c>
      <c r="P452" s="14">
        <v>5</v>
      </c>
      <c r="Q452" s="14">
        <v>0</v>
      </c>
      <c r="R452" s="14">
        <v>0</v>
      </c>
    </row>
    <row r="453" spans="1:18" x14ac:dyDescent="0.2">
      <c r="A453" s="12">
        <v>36684</v>
      </c>
      <c r="B453" s="12">
        <v>36686</v>
      </c>
      <c r="C453" s="13" t="s">
        <v>109</v>
      </c>
      <c r="D453" s="14">
        <v>0</v>
      </c>
      <c r="E453" s="14">
        <v>-21</v>
      </c>
      <c r="F453" s="14">
        <v>0</v>
      </c>
      <c r="G453" s="14">
        <v>-21</v>
      </c>
      <c r="H453" s="14">
        <v>4195</v>
      </c>
      <c r="I453" s="14">
        <v>4114</v>
      </c>
      <c r="J453" s="14">
        <v>132</v>
      </c>
      <c r="K453" s="14">
        <v>0</v>
      </c>
      <c r="L453" s="14">
        <v>0</v>
      </c>
      <c r="M453" s="14">
        <v>68</v>
      </c>
      <c r="N453" s="14">
        <v>80</v>
      </c>
      <c r="O453" s="14">
        <v>6</v>
      </c>
      <c r="P453" s="14">
        <v>5</v>
      </c>
      <c r="Q453" s="14">
        <v>0</v>
      </c>
      <c r="R453" s="14">
        <v>0</v>
      </c>
    </row>
    <row r="454" spans="1:18" x14ac:dyDescent="0.2">
      <c r="A454" s="12">
        <v>36685</v>
      </c>
      <c r="B454" s="12">
        <v>36685</v>
      </c>
      <c r="C454" s="13" t="s">
        <v>109</v>
      </c>
      <c r="D454" s="14">
        <v>-64</v>
      </c>
      <c r="E454" s="14">
        <v>-25</v>
      </c>
      <c r="F454" s="14">
        <v>18</v>
      </c>
      <c r="G454" s="14">
        <v>-71</v>
      </c>
      <c r="H454" s="14">
        <v>4340</v>
      </c>
      <c r="I454" s="14">
        <v>4176</v>
      </c>
      <c r="J454" s="14">
        <v>130</v>
      </c>
      <c r="K454" s="14">
        <v>0</v>
      </c>
      <c r="L454" s="14">
        <v>0</v>
      </c>
      <c r="M454" s="14">
        <v>48</v>
      </c>
      <c r="N454" s="14">
        <v>10</v>
      </c>
      <c r="O454" s="14">
        <v>5</v>
      </c>
      <c r="P454" s="14">
        <v>5</v>
      </c>
      <c r="Q454" s="14">
        <v>0</v>
      </c>
      <c r="R454" s="14">
        <v>0</v>
      </c>
    </row>
    <row r="455" spans="1:18" x14ac:dyDescent="0.2">
      <c r="A455" s="12">
        <v>36685</v>
      </c>
      <c r="B455" s="12">
        <v>36686</v>
      </c>
      <c r="C455" s="13" t="s">
        <v>109</v>
      </c>
      <c r="D455" s="14">
        <v>-54</v>
      </c>
      <c r="E455" s="14">
        <v>-14</v>
      </c>
      <c r="F455" s="14">
        <v>67</v>
      </c>
      <c r="G455" s="14">
        <v>-1</v>
      </c>
      <c r="H455" s="14">
        <v>4176</v>
      </c>
      <c r="I455" s="14">
        <v>4105</v>
      </c>
      <c r="J455" s="14">
        <v>116</v>
      </c>
      <c r="K455" s="14">
        <v>0</v>
      </c>
      <c r="L455" s="14">
        <v>0</v>
      </c>
      <c r="M455" s="14">
        <v>66</v>
      </c>
      <c r="N455" s="14">
        <v>149</v>
      </c>
      <c r="O455" s="14">
        <v>5</v>
      </c>
      <c r="P455" s="14">
        <v>5</v>
      </c>
      <c r="Q455" s="14">
        <v>0</v>
      </c>
      <c r="R455" s="14">
        <v>0</v>
      </c>
    </row>
    <row r="456" spans="1:18" x14ac:dyDescent="0.2">
      <c r="A456" s="12">
        <v>36685</v>
      </c>
      <c r="B456" s="12">
        <v>36687</v>
      </c>
      <c r="C456" s="13" t="s">
        <v>109</v>
      </c>
      <c r="D456" s="14">
        <v>0</v>
      </c>
      <c r="E456" s="14">
        <v>47</v>
      </c>
      <c r="F456" s="14">
        <v>40</v>
      </c>
      <c r="G456" s="14">
        <v>87</v>
      </c>
      <c r="H456" s="14">
        <v>4105</v>
      </c>
      <c r="I456" s="14">
        <v>4177</v>
      </c>
      <c r="J456" s="14">
        <v>160</v>
      </c>
      <c r="K456" s="14">
        <v>0</v>
      </c>
      <c r="L456" s="14">
        <v>0</v>
      </c>
      <c r="M456" s="14">
        <v>66</v>
      </c>
      <c r="N456" s="14">
        <v>49</v>
      </c>
      <c r="O456" s="14">
        <v>5</v>
      </c>
      <c r="P456" s="14">
        <v>5</v>
      </c>
      <c r="Q456" s="14">
        <v>0</v>
      </c>
      <c r="R456" s="14">
        <v>0</v>
      </c>
    </row>
    <row r="457" spans="1:18" x14ac:dyDescent="0.2">
      <c r="A457" s="12">
        <v>36686</v>
      </c>
      <c r="B457" s="12">
        <v>36686</v>
      </c>
      <c r="C457" s="13" t="s">
        <v>109</v>
      </c>
      <c r="D457" s="14">
        <v>-10</v>
      </c>
      <c r="E457" s="14">
        <v>3</v>
      </c>
      <c r="F457" s="14">
        <v>139</v>
      </c>
      <c r="G457" s="14">
        <v>132</v>
      </c>
      <c r="H457" s="14">
        <v>4159</v>
      </c>
      <c r="I457" s="14">
        <v>4193</v>
      </c>
      <c r="J457" s="14">
        <v>97</v>
      </c>
      <c r="K457" s="14">
        <v>0</v>
      </c>
      <c r="L457" s="14">
        <v>0</v>
      </c>
      <c r="M457" s="14">
        <v>63</v>
      </c>
      <c r="N457" s="14">
        <v>88</v>
      </c>
      <c r="O457" s="14">
        <v>6</v>
      </c>
      <c r="P457" s="14">
        <v>5</v>
      </c>
      <c r="Q457" s="14">
        <v>0</v>
      </c>
      <c r="R457" s="14">
        <v>0</v>
      </c>
    </row>
    <row r="458" spans="1:18" x14ac:dyDescent="0.2">
      <c r="A458" s="12">
        <v>36686</v>
      </c>
      <c r="B458" s="12">
        <v>36687</v>
      </c>
      <c r="C458" s="13" t="s">
        <v>109</v>
      </c>
      <c r="D458" s="14">
        <v>-11</v>
      </c>
      <c r="E458" s="14">
        <v>166</v>
      </c>
      <c r="F458" s="14">
        <v>76</v>
      </c>
      <c r="G458" s="14">
        <v>231</v>
      </c>
      <c r="H458" s="14">
        <v>4193</v>
      </c>
      <c r="I458" s="14">
        <v>4382</v>
      </c>
      <c r="J458" s="14">
        <v>97</v>
      </c>
      <c r="K458" s="14">
        <v>0</v>
      </c>
      <c r="L458" s="14">
        <v>0</v>
      </c>
      <c r="M458" s="14">
        <v>66</v>
      </c>
      <c r="N458" s="14">
        <v>194</v>
      </c>
      <c r="O458" s="14">
        <v>6</v>
      </c>
      <c r="P458" s="14">
        <v>5</v>
      </c>
      <c r="Q458" s="14">
        <v>0</v>
      </c>
      <c r="R458" s="14">
        <v>0</v>
      </c>
    </row>
    <row r="459" spans="1:18" x14ac:dyDescent="0.2">
      <c r="A459" s="12">
        <v>36686</v>
      </c>
      <c r="B459" s="12">
        <v>36688</v>
      </c>
      <c r="C459" s="13" t="s">
        <v>109</v>
      </c>
      <c r="D459" s="14">
        <v>-26</v>
      </c>
      <c r="E459" s="14">
        <v>162</v>
      </c>
      <c r="F459" s="14">
        <v>82</v>
      </c>
      <c r="G459" s="14">
        <v>218</v>
      </c>
      <c r="H459" s="14">
        <v>4382</v>
      </c>
      <c r="I459" s="14">
        <v>4557</v>
      </c>
      <c r="J459" s="14">
        <v>97</v>
      </c>
      <c r="K459" s="14">
        <v>0</v>
      </c>
      <c r="L459" s="14">
        <v>0</v>
      </c>
      <c r="M459" s="14">
        <v>66</v>
      </c>
      <c r="N459" s="14">
        <v>194</v>
      </c>
      <c r="O459" s="14">
        <v>6</v>
      </c>
      <c r="P459" s="14">
        <v>5</v>
      </c>
      <c r="Q459" s="14">
        <v>0</v>
      </c>
      <c r="R459" s="14">
        <v>0</v>
      </c>
    </row>
    <row r="460" spans="1:18" x14ac:dyDescent="0.2">
      <c r="A460" s="12">
        <v>36687</v>
      </c>
      <c r="B460" s="12">
        <v>36687</v>
      </c>
      <c r="C460" s="13" t="s">
        <v>109</v>
      </c>
      <c r="D460" s="14">
        <v>29</v>
      </c>
      <c r="E460" s="14">
        <v>173</v>
      </c>
      <c r="F460" s="14">
        <v>96</v>
      </c>
      <c r="G460" s="14">
        <v>298</v>
      </c>
      <c r="H460" s="14">
        <v>4188</v>
      </c>
      <c r="I460" s="14">
        <v>4434</v>
      </c>
      <c r="J460" s="14">
        <v>97</v>
      </c>
      <c r="K460" s="14">
        <v>0</v>
      </c>
      <c r="L460" s="14">
        <v>0</v>
      </c>
      <c r="M460" s="14">
        <v>64</v>
      </c>
      <c r="N460" s="14">
        <v>185</v>
      </c>
      <c r="O460" s="14">
        <v>6</v>
      </c>
      <c r="P460" s="14">
        <v>5</v>
      </c>
      <c r="Q460" s="14">
        <v>0</v>
      </c>
      <c r="R460" s="14">
        <v>0</v>
      </c>
    </row>
    <row r="461" spans="1:18" x14ac:dyDescent="0.2">
      <c r="A461" s="12">
        <v>36687</v>
      </c>
      <c r="B461" s="12">
        <v>36688</v>
      </c>
      <c r="C461" s="13" t="s">
        <v>109</v>
      </c>
      <c r="D461" s="14">
        <v>0</v>
      </c>
      <c r="E461" s="14">
        <v>201</v>
      </c>
      <c r="F461" s="14">
        <v>30</v>
      </c>
      <c r="G461" s="14">
        <v>231</v>
      </c>
      <c r="H461" s="14">
        <v>4434</v>
      </c>
      <c r="I461" s="14">
        <v>4612</v>
      </c>
      <c r="J461" s="14">
        <v>96</v>
      </c>
      <c r="K461" s="14">
        <v>0</v>
      </c>
      <c r="L461" s="14">
        <v>0</v>
      </c>
      <c r="M461" s="14">
        <v>66</v>
      </c>
      <c r="N461" s="14">
        <v>187</v>
      </c>
      <c r="O461" s="14">
        <v>6</v>
      </c>
      <c r="P461" s="14">
        <v>5</v>
      </c>
      <c r="Q461" s="14">
        <v>0</v>
      </c>
      <c r="R461" s="14">
        <v>0</v>
      </c>
    </row>
    <row r="462" spans="1:18" x14ac:dyDescent="0.2">
      <c r="A462" s="12">
        <v>36687</v>
      </c>
      <c r="B462" s="12">
        <v>36689</v>
      </c>
      <c r="C462" s="13" t="s">
        <v>109</v>
      </c>
      <c r="D462" s="14">
        <v>0</v>
      </c>
      <c r="E462" s="14">
        <v>44</v>
      </c>
      <c r="F462" s="14">
        <v>-43</v>
      </c>
      <c r="G462" s="14">
        <v>1</v>
      </c>
      <c r="H462" s="14">
        <v>4612</v>
      </c>
      <c r="I462" s="14">
        <v>4564</v>
      </c>
      <c r="J462" s="14">
        <v>106</v>
      </c>
      <c r="K462" s="14">
        <v>0</v>
      </c>
      <c r="L462" s="14">
        <v>0</v>
      </c>
      <c r="M462" s="14">
        <v>66</v>
      </c>
      <c r="N462" s="14">
        <v>186</v>
      </c>
      <c r="O462" s="14">
        <v>6</v>
      </c>
      <c r="P462" s="14">
        <v>5</v>
      </c>
      <c r="Q462" s="14">
        <v>0</v>
      </c>
      <c r="R462" s="14">
        <v>0</v>
      </c>
    </row>
    <row r="463" spans="1:18" x14ac:dyDescent="0.2">
      <c r="A463" s="12">
        <v>36688</v>
      </c>
      <c r="B463" s="12">
        <v>36688</v>
      </c>
      <c r="C463" s="13" t="s">
        <v>109</v>
      </c>
      <c r="D463" s="14">
        <v>-5</v>
      </c>
      <c r="E463" s="14">
        <v>244</v>
      </c>
      <c r="F463" s="14">
        <v>119</v>
      </c>
      <c r="G463" s="14">
        <v>358</v>
      </c>
      <c r="H463" s="14">
        <v>4456</v>
      </c>
      <c r="I463" s="14">
        <v>4642</v>
      </c>
      <c r="J463" s="14">
        <v>96</v>
      </c>
      <c r="K463" s="14">
        <v>0</v>
      </c>
      <c r="L463" s="14">
        <v>0</v>
      </c>
      <c r="M463" s="14">
        <v>63</v>
      </c>
      <c r="N463" s="14">
        <v>254</v>
      </c>
      <c r="O463" s="14">
        <v>7</v>
      </c>
      <c r="P463" s="14">
        <v>5</v>
      </c>
      <c r="Q463" s="14">
        <v>0</v>
      </c>
      <c r="R463" s="14">
        <v>0</v>
      </c>
    </row>
    <row r="464" spans="1:18" x14ac:dyDescent="0.2">
      <c r="A464" s="12">
        <v>36688</v>
      </c>
      <c r="B464" s="12">
        <v>36689</v>
      </c>
      <c r="C464" s="13" t="s">
        <v>109</v>
      </c>
      <c r="D464" s="14">
        <v>12</v>
      </c>
      <c r="E464" s="14">
        <v>-90</v>
      </c>
      <c r="F464" s="14">
        <v>-182</v>
      </c>
      <c r="G464" s="14">
        <v>-260</v>
      </c>
      <c r="H464" s="14">
        <v>4642</v>
      </c>
      <c r="I464" s="14">
        <v>4426</v>
      </c>
      <c r="J464" s="14">
        <v>94</v>
      </c>
      <c r="K464" s="14">
        <v>0</v>
      </c>
      <c r="L464" s="14">
        <v>0</v>
      </c>
      <c r="M464" s="14">
        <v>63</v>
      </c>
      <c r="N464" s="14">
        <v>216</v>
      </c>
      <c r="O464" s="14">
        <v>6</v>
      </c>
      <c r="P464" s="14">
        <v>5</v>
      </c>
      <c r="Q464" s="14">
        <v>0</v>
      </c>
      <c r="R464" s="14">
        <v>0</v>
      </c>
    </row>
    <row r="465" spans="1:18" x14ac:dyDescent="0.2">
      <c r="A465" s="12">
        <v>36688</v>
      </c>
      <c r="B465" s="12">
        <v>36690</v>
      </c>
      <c r="C465" s="13" t="s">
        <v>109</v>
      </c>
      <c r="D465" s="14">
        <v>50</v>
      </c>
      <c r="E465" s="14">
        <v>35</v>
      </c>
      <c r="F465" s="14">
        <v>-108</v>
      </c>
      <c r="G465" s="14">
        <v>-23</v>
      </c>
      <c r="H465" s="14">
        <v>4426</v>
      </c>
      <c r="I465" s="14">
        <v>4367</v>
      </c>
      <c r="J465" s="14">
        <v>106</v>
      </c>
      <c r="K465" s="14">
        <v>0</v>
      </c>
      <c r="L465" s="14">
        <v>0</v>
      </c>
      <c r="M465" s="14">
        <v>63</v>
      </c>
      <c r="N465" s="14">
        <v>193</v>
      </c>
      <c r="O465" s="14">
        <v>6</v>
      </c>
      <c r="P465" s="14">
        <v>5</v>
      </c>
      <c r="Q465" s="14">
        <v>0</v>
      </c>
      <c r="R465" s="14">
        <v>0</v>
      </c>
    </row>
    <row r="466" spans="1:18" x14ac:dyDescent="0.2">
      <c r="A466" s="12">
        <v>36689</v>
      </c>
      <c r="B466" s="12">
        <v>36689</v>
      </c>
      <c r="C466" s="13" t="s">
        <v>109</v>
      </c>
      <c r="D466" s="14">
        <v>-16</v>
      </c>
      <c r="E466" s="14">
        <v>-112</v>
      </c>
      <c r="F466" s="14">
        <v>-166</v>
      </c>
      <c r="G466" s="14">
        <v>-294</v>
      </c>
      <c r="H466" s="14">
        <v>4618</v>
      </c>
      <c r="I466" s="14">
        <v>4362</v>
      </c>
      <c r="J466" s="14">
        <v>94</v>
      </c>
      <c r="K466" s="14">
        <v>0</v>
      </c>
      <c r="L466" s="14">
        <v>0</v>
      </c>
      <c r="M466" s="14">
        <v>58</v>
      </c>
      <c r="N466" s="14">
        <v>208</v>
      </c>
      <c r="O466" s="14">
        <v>5</v>
      </c>
      <c r="P466" s="14">
        <v>5</v>
      </c>
      <c r="Q466" s="14">
        <v>0</v>
      </c>
      <c r="R466" s="14">
        <v>0</v>
      </c>
    </row>
    <row r="467" spans="1:18" x14ac:dyDescent="0.2">
      <c r="A467" s="12">
        <v>36689</v>
      </c>
      <c r="B467" s="12">
        <v>36690</v>
      </c>
      <c r="C467" s="13" t="s">
        <v>109</v>
      </c>
      <c r="D467" s="14">
        <v>22</v>
      </c>
      <c r="E467" s="14">
        <v>-3</v>
      </c>
      <c r="F467" s="14">
        <v>-105</v>
      </c>
      <c r="G467" s="14">
        <v>-86</v>
      </c>
      <c r="H467" s="14">
        <v>4362</v>
      </c>
      <c r="I467" s="14">
        <v>4230</v>
      </c>
      <c r="J467" s="14">
        <v>106</v>
      </c>
      <c r="K467" s="14">
        <v>0</v>
      </c>
      <c r="L467" s="14">
        <v>0</v>
      </c>
      <c r="M467" s="14">
        <v>58</v>
      </c>
      <c r="N467" s="14">
        <v>144</v>
      </c>
      <c r="O467" s="14">
        <v>6</v>
      </c>
      <c r="P467" s="14">
        <v>5</v>
      </c>
      <c r="Q467" s="14">
        <v>0</v>
      </c>
      <c r="R467" s="14">
        <v>0</v>
      </c>
    </row>
    <row r="468" spans="1:18" x14ac:dyDescent="0.2">
      <c r="A468" s="12">
        <v>36689</v>
      </c>
      <c r="B468" s="12">
        <v>36691</v>
      </c>
      <c r="C468" s="13" t="s">
        <v>109</v>
      </c>
      <c r="D468" s="14">
        <v>48</v>
      </c>
      <c r="E468" s="14">
        <v>-5</v>
      </c>
      <c r="F468" s="14">
        <v>-134</v>
      </c>
      <c r="G468" s="14">
        <v>-91</v>
      </c>
      <c r="H468" s="14">
        <v>4230</v>
      </c>
      <c r="I468" s="14">
        <v>4108</v>
      </c>
      <c r="J468" s="14">
        <v>106</v>
      </c>
      <c r="K468" s="14">
        <v>0</v>
      </c>
      <c r="L468" s="14">
        <v>0</v>
      </c>
      <c r="M468" s="14">
        <v>58</v>
      </c>
      <c r="N468" s="14">
        <v>199</v>
      </c>
      <c r="O468" s="14">
        <v>6</v>
      </c>
      <c r="P468" s="14">
        <v>6</v>
      </c>
      <c r="Q468" s="14">
        <v>0</v>
      </c>
      <c r="R468" s="14">
        <v>0</v>
      </c>
    </row>
    <row r="469" spans="1:18" x14ac:dyDescent="0.2">
      <c r="A469" s="12">
        <v>36690</v>
      </c>
      <c r="B469" s="12">
        <v>36690</v>
      </c>
      <c r="C469" s="13" t="s">
        <v>109</v>
      </c>
      <c r="D469" s="14">
        <v>-14</v>
      </c>
      <c r="E469" s="14">
        <v>25</v>
      </c>
      <c r="F469" s="14">
        <v>-138</v>
      </c>
      <c r="G469" s="14">
        <v>-127</v>
      </c>
      <c r="H469" s="14">
        <v>4366</v>
      </c>
      <c r="I469" s="14">
        <v>4171</v>
      </c>
      <c r="J469" s="14">
        <v>132</v>
      </c>
      <c r="K469" s="14">
        <v>0</v>
      </c>
      <c r="L469" s="14">
        <v>0</v>
      </c>
      <c r="M469" s="14">
        <v>50</v>
      </c>
      <c r="N469" s="14">
        <v>134</v>
      </c>
      <c r="O469" s="14">
        <v>6</v>
      </c>
      <c r="P469" s="14">
        <v>5</v>
      </c>
      <c r="Q469" s="14">
        <v>0</v>
      </c>
      <c r="R469" s="14">
        <v>0</v>
      </c>
    </row>
    <row r="470" spans="1:18" x14ac:dyDescent="0.2">
      <c r="A470" s="12">
        <v>36690</v>
      </c>
      <c r="B470" s="12">
        <v>36691</v>
      </c>
      <c r="C470" s="13" t="s">
        <v>109</v>
      </c>
      <c r="D470" s="14">
        <v>51</v>
      </c>
      <c r="E470" s="14">
        <v>-2</v>
      </c>
      <c r="F470" s="14">
        <v>-56</v>
      </c>
      <c r="G470" s="14">
        <v>-7</v>
      </c>
      <c r="H470" s="14">
        <v>4171</v>
      </c>
      <c r="I470" s="14">
        <v>4106</v>
      </c>
      <c r="J470" s="14">
        <v>120</v>
      </c>
      <c r="K470" s="14">
        <v>0</v>
      </c>
      <c r="L470" s="14">
        <v>0</v>
      </c>
      <c r="M470" s="14">
        <v>58</v>
      </c>
      <c r="N470" s="14">
        <v>86</v>
      </c>
      <c r="O470" s="14">
        <v>6</v>
      </c>
      <c r="P470" s="14">
        <v>6</v>
      </c>
      <c r="Q470" s="14">
        <v>0</v>
      </c>
      <c r="R470" s="14">
        <v>0</v>
      </c>
    </row>
    <row r="471" spans="1:18" x14ac:dyDescent="0.2">
      <c r="A471" s="12">
        <v>36690</v>
      </c>
      <c r="B471" s="12">
        <v>36692</v>
      </c>
      <c r="C471" s="13" t="s">
        <v>109</v>
      </c>
      <c r="D471" s="14">
        <v>-5</v>
      </c>
      <c r="E471" s="14">
        <v>-26</v>
      </c>
      <c r="F471" s="14">
        <v>-71</v>
      </c>
      <c r="G471" s="14">
        <v>-102</v>
      </c>
      <c r="H471" s="14">
        <v>4106</v>
      </c>
      <c r="I471" s="14">
        <v>4001</v>
      </c>
      <c r="J471" s="14">
        <v>106</v>
      </c>
      <c r="K471" s="14">
        <v>0</v>
      </c>
      <c r="L471" s="14">
        <v>0</v>
      </c>
      <c r="M471" s="14">
        <v>58</v>
      </c>
      <c r="N471" s="14">
        <v>144</v>
      </c>
      <c r="O471" s="14">
        <v>6</v>
      </c>
      <c r="P471" s="14">
        <v>6</v>
      </c>
      <c r="Q471" s="14">
        <v>0</v>
      </c>
      <c r="R471" s="14">
        <v>0</v>
      </c>
    </row>
    <row r="472" spans="1:18" x14ac:dyDescent="0.2">
      <c r="A472" s="12">
        <v>36691</v>
      </c>
      <c r="B472" s="12">
        <v>36691</v>
      </c>
      <c r="C472" s="13" t="s">
        <v>109</v>
      </c>
      <c r="D472" s="14">
        <v>55</v>
      </c>
      <c r="E472" s="14">
        <v>-71</v>
      </c>
      <c r="F472" s="14">
        <v>-109</v>
      </c>
      <c r="G472" s="14">
        <v>-125</v>
      </c>
      <c r="H472" s="14">
        <v>4170</v>
      </c>
      <c r="I472" s="14">
        <v>4027</v>
      </c>
      <c r="J472" s="14">
        <v>121</v>
      </c>
      <c r="K472" s="14">
        <v>0</v>
      </c>
      <c r="L472" s="14">
        <v>0</v>
      </c>
      <c r="M472" s="14">
        <v>46</v>
      </c>
      <c r="N472" s="14">
        <v>25</v>
      </c>
      <c r="O472" s="14">
        <v>4</v>
      </c>
      <c r="P472" s="14">
        <v>6</v>
      </c>
      <c r="Q472" s="14">
        <v>0</v>
      </c>
      <c r="R472" s="14">
        <v>0</v>
      </c>
    </row>
    <row r="473" spans="1:18" x14ac:dyDescent="0.2">
      <c r="A473" s="12">
        <v>36691</v>
      </c>
      <c r="B473" s="12">
        <v>36692</v>
      </c>
      <c r="C473" s="13" t="s">
        <v>109</v>
      </c>
      <c r="D473" s="14">
        <v>61</v>
      </c>
      <c r="E473" s="14">
        <v>-161</v>
      </c>
      <c r="F473" s="14">
        <v>64</v>
      </c>
      <c r="G473" s="14">
        <v>-36</v>
      </c>
      <c r="H473" s="14">
        <v>4027</v>
      </c>
      <c r="I473" s="14">
        <v>3972</v>
      </c>
      <c r="J473" s="14">
        <v>111</v>
      </c>
      <c r="K473" s="14">
        <v>0</v>
      </c>
      <c r="L473" s="14">
        <v>0</v>
      </c>
      <c r="M473" s="14">
        <v>20</v>
      </c>
      <c r="N473" s="14">
        <v>0</v>
      </c>
      <c r="O473" s="14">
        <v>5</v>
      </c>
      <c r="P473" s="14">
        <v>6</v>
      </c>
      <c r="Q473" s="14">
        <v>0</v>
      </c>
      <c r="R473" s="14">
        <v>0</v>
      </c>
    </row>
    <row r="474" spans="1:18" x14ac:dyDescent="0.2">
      <c r="A474" s="12">
        <v>36691</v>
      </c>
      <c r="B474" s="12">
        <v>36693</v>
      </c>
      <c r="C474" s="13" t="s">
        <v>109</v>
      </c>
      <c r="D474" s="14">
        <v>64</v>
      </c>
      <c r="E474" s="14">
        <v>-130</v>
      </c>
      <c r="F474" s="14">
        <v>4</v>
      </c>
      <c r="G474" s="14">
        <v>-62</v>
      </c>
      <c r="H474" s="14">
        <v>3972</v>
      </c>
      <c r="I474" s="14">
        <v>3950</v>
      </c>
      <c r="J474" s="14">
        <v>106</v>
      </c>
      <c r="K474" s="14">
        <v>0</v>
      </c>
      <c r="L474" s="14">
        <v>0</v>
      </c>
      <c r="M474" s="14">
        <v>51</v>
      </c>
      <c r="N474" s="14">
        <v>79</v>
      </c>
      <c r="O474" s="14">
        <v>5</v>
      </c>
      <c r="P474" s="14">
        <v>6</v>
      </c>
      <c r="Q474" s="14">
        <v>0</v>
      </c>
      <c r="R474" s="14">
        <v>0</v>
      </c>
    </row>
    <row r="475" spans="1:18" x14ac:dyDescent="0.2">
      <c r="A475" s="12">
        <v>36692</v>
      </c>
      <c r="B475" s="12">
        <v>36692</v>
      </c>
      <c r="C475" s="13" t="s">
        <v>109</v>
      </c>
      <c r="D475" s="14">
        <v>17</v>
      </c>
      <c r="E475" s="14">
        <v>-101</v>
      </c>
      <c r="F475" s="14">
        <v>120</v>
      </c>
      <c r="G475" s="14">
        <v>36</v>
      </c>
      <c r="H475" s="14">
        <v>4033</v>
      </c>
      <c r="I475" s="14">
        <v>4016</v>
      </c>
      <c r="J475" s="14">
        <v>116</v>
      </c>
      <c r="K475" s="14">
        <v>0</v>
      </c>
      <c r="L475" s="14">
        <v>0</v>
      </c>
      <c r="M475" s="14">
        <v>1</v>
      </c>
      <c r="N475" s="14">
        <v>38</v>
      </c>
      <c r="O475" s="14">
        <v>5</v>
      </c>
      <c r="P475" s="14">
        <v>6</v>
      </c>
      <c r="Q475" s="14">
        <v>0</v>
      </c>
      <c r="R475" s="14">
        <v>0</v>
      </c>
    </row>
    <row r="476" spans="1:18" x14ac:dyDescent="0.2">
      <c r="A476" s="12">
        <v>36692</v>
      </c>
      <c r="B476" s="12">
        <v>36693</v>
      </c>
      <c r="C476" s="13" t="s">
        <v>109</v>
      </c>
      <c r="D476" s="14">
        <v>11</v>
      </c>
      <c r="E476" s="14">
        <v>28</v>
      </c>
      <c r="F476" s="14">
        <v>7</v>
      </c>
      <c r="G476" s="14">
        <v>46</v>
      </c>
      <c r="H476" s="14">
        <v>4016</v>
      </c>
      <c r="I476" s="14">
        <v>3971</v>
      </c>
      <c r="J476" s="14">
        <v>111</v>
      </c>
      <c r="K476" s="14">
        <v>0</v>
      </c>
      <c r="L476" s="14">
        <v>0</v>
      </c>
      <c r="M476" s="14">
        <v>24</v>
      </c>
      <c r="N476" s="14">
        <v>160</v>
      </c>
      <c r="O476" s="14">
        <v>5</v>
      </c>
      <c r="P476" s="14">
        <v>6</v>
      </c>
      <c r="Q476" s="14">
        <v>0</v>
      </c>
      <c r="R476" s="14">
        <v>0</v>
      </c>
    </row>
    <row r="477" spans="1:18" x14ac:dyDescent="0.2">
      <c r="A477" s="12">
        <v>36692</v>
      </c>
      <c r="B477" s="12">
        <v>36694</v>
      </c>
      <c r="C477" s="13" t="s">
        <v>109</v>
      </c>
      <c r="D477" s="14">
        <v>53</v>
      </c>
      <c r="E477" s="14">
        <v>119</v>
      </c>
      <c r="F477" s="14">
        <v>18</v>
      </c>
      <c r="G477" s="14">
        <v>190</v>
      </c>
      <c r="H477" s="14">
        <v>3971</v>
      </c>
      <c r="I477" s="14">
        <v>4069</v>
      </c>
      <c r="J477" s="14">
        <v>106</v>
      </c>
      <c r="K477" s="14">
        <v>0</v>
      </c>
      <c r="L477" s="14">
        <v>0</v>
      </c>
      <c r="M477" s="14">
        <v>51</v>
      </c>
      <c r="N477" s="14">
        <v>201</v>
      </c>
      <c r="O477" s="14">
        <v>5</v>
      </c>
      <c r="P477" s="14">
        <v>6</v>
      </c>
      <c r="Q477" s="14">
        <v>0</v>
      </c>
      <c r="R477" s="14">
        <v>0</v>
      </c>
    </row>
    <row r="478" spans="1:18" x14ac:dyDescent="0.2">
      <c r="A478" s="12">
        <v>36694</v>
      </c>
      <c r="B478" s="12">
        <v>36694</v>
      </c>
      <c r="C478" s="13" t="s">
        <v>109</v>
      </c>
      <c r="D478" s="14">
        <v>192</v>
      </c>
      <c r="E478" s="14">
        <v>13</v>
      </c>
      <c r="F478" s="14">
        <v>-20</v>
      </c>
      <c r="G478" s="14">
        <v>185</v>
      </c>
      <c r="H478" s="14">
        <v>3973</v>
      </c>
      <c r="I478" s="14">
        <v>4196</v>
      </c>
      <c r="J478" s="14">
        <v>99</v>
      </c>
      <c r="K478" s="14">
        <v>0</v>
      </c>
      <c r="L478" s="14">
        <v>0</v>
      </c>
      <c r="M478" s="14">
        <v>57</v>
      </c>
      <c r="N478" s="14">
        <v>87</v>
      </c>
      <c r="O478" s="14">
        <v>6</v>
      </c>
      <c r="P478" s="14">
        <v>6</v>
      </c>
      <c r="Q478" s="14">
        <v>0</v>
      </c>
      <c r="R478" s="14">
        <v>0</v>
      </c>
    </row>
    <row r="479" spans="1:18" x14ac:dyDescent="0.2">
      <c r="A479" s="12">
        <v>36694</v>
      </c>
      <c r="B479" s="12">
        <v>36695</v>
      </c>
      <c r="C479" s="13" t="s">
        <v>109</v>
      </c>
      <c r="D479" s="14">
        <v>45</v>
      </c>
      <c r="E479" s="14">
        <v>-49</v>
      </c>
      <c r="F479" s="14">
        <v>60</v>
      </c>
      <c r="G479" s="14">
        <v>56</v>
      </c>
      <c r="H479" s="14">
        <v>4196</v>
      </c>
      <c r="I479" s="14">
        <v>4233</v>
      </c>
      <c r="J479" s="14">
        <v>99</v>
      </c>
      <c r="K479" s="14">
        <v>0</v>
      </c>
      <c r="L479" s="14">
        <v>0</v>
      </c>
      <c r="M479" s="14">
        <v>56</v>
      </c>
      <c r="N479" s="14">
        <v>156</v>
      </c>
      <c r="O479" s="14">
        <v>5</v>
      </c>
      <c r="P479" s="14">
        <v>6</v>
      </c>
      <c r="Q479" s="14">
        <v>0</v>
      </c>
      <c r="R479" s="14">
        <v>0</v>
      </c>
    </row>
    <row r="480" spans="1:18" x14ac:dyDescent="0.2">
      <c r="A480" s="12">
        <v>36694</v>
      </c>
      <c r="B480" s="12">
        <v>36696</v>
      </c>
      <c r="C480" s="13" t="s">
        <v>109</v>
      </c>
      <c r="D480" s="14">
        <v>30</v>
      </c>
      <c r="E480" s="14">
        <v>-29</v>
      </c>
      <c r="F480" s="14">
        <v>-82</v>
      </c>
      <c r="G480" s="14">
        <v>-81</v>
      </c>
      <c r="H480" s="14">
        <v>4233</v>
      </c>
      <c r="I480" s="14">
        <v>4117</v>
      </c>
      <c r="J480" s="14">
        <v>106</v>
      </c>
      <c r="K480" s="14">
        <v>0</v>
      </c>
      <c r="L480" s="14">
        <v>0</v>
      </c>
      <c r="M480" s="14">
        <v>56</v>
      </c>
      <c r="N480" s="14">
        <v>175</v>
      </c>
      <c r="O480" s="14">
        <v>5</v>
      </c>
      <c r="P480" s="14">
        <v>6</v>
      </c>
      <c r="Q480" s="14">
        <v>0</v>
      </c>
      <c r="R480" s="14">
        <v>0</v>
      </c>
    </row>
    <row r="481" spans="1:18" x14ac:dyDescent="0.2">
      <c r="A481" s="12">
        <v>36695</v>
      </c>
      <c r="B481" s="12">
        <v>36695</v>
      </c>
      <c r="C481" s="13" t="s">
        <v>109</v>
      </c>
      <c r="D481" s="14">
        <v>71</v>
      </c>
      <c r="E481" s="14">
        <v>117</v>
      </c>
      <c r="F481" s="14">
        <v>72</v>
      </c>
      <c r="G481" s="14">
        <v>260</v>
      </c>
      <c r="H481" s="14">
        <v>4210</v>
      </c>
      <c r="I481" s="14">
        <v>4411</v>
      </c>
      <c r="J481" s="14">
        <v>99</v>
      </c>
      <c r="K481" s="14">
        <v>0</v>
      </c>
      <c r="L481" s="14">
        <v>0</v>
      </c>
      <c r="M481" s="14">
        <v>58</v>
      </c>
      <c r="N481" s="14">
        <v>173</v>
      </c>
      <c r="O481" s="14">
        <v>7</v>
      </c>
      <c r="P481" s="14">
        <v>6</v>
      </c>
      <c r="Q481" s="14">
        <v>0</v>
      </c>
      <c r="R481" s="14">
        <v>0</v>
      </c>
    </row>
    <row r="482" spans="1:18" x14ac:dyDescent="0.2">
      <c r="A482" s="12">
        <v>36695</v>
      </c>
      <c r="B482" s="12">
        <v>36696</v>
      </c>
      <c r="C482" s="13" t="s">
        <v>109</v>
      </c>
      <c r="D482" s="14">
        <v>31</v>
      </c>
      <c r="E482" s="14">
        <v>20</v>
      </c>
      <c r="F482" s="14">
        <v>-157</v>
      </c>
      <c r="G482" s="14">
        <v>-106</v>
      </c>
      <c r="H482" s="14">
        <v>4411</v>
      </c>
      <c r="I482" s="14">
        <v>4238</v>
      </c>
      <c r="J482" s="14">
        <v>99</v>
      </c>
      <c r="K482" s="14">
        <v>0</v>
      </c>
      <c r="L482" s="14">
        <v>0</v>
      </c>
      <c r="M482" s="14">
        <v>56</v>
      </c>
      <c r="N482" s="14">
        <v>214</v>
      </c>
      <c r="O482" s="14">
        <v>5</v>
      </c>
      <c r="P482" s="14">
        <v>6</v>
      </c>
      <c r="Q482" s="14">
        <v>0</v>
      </c>
      <c r="R482" s="14">
        <v>0</v>
      </c>
    </row>
    <row r="483" spans="1:18" x14ac:dyDescent="0.2">
      <c r="A483" s="12">
        <v>36695</v>
      </c>
      <c r="B483" s="12">
        <v>36697</v>
      </c>
      <c r="C483" s="13" t="s">
        <v>109</v>
      </c>
      <c r="D483" s="14">
        <v>78</v>
      </c>
      <c r="E483" s="14">
        <v>9</v>
      </c>
      <c r="F483" s="14">
        <v>-87</v>
      </c>
      <c r="G483" s="14">
        <v>0</v>
      </c>
      <c r="H483" s="14">
        <v>4238</v>
      </c>
      <c r="I483" s="14">
        <v>4156</v>
      </c>
      <c r="J483" s="14">
        <v>106</v>
      </c>
      <c r="K483" s="14">
        <v>0</v>
      </c>
      <c r="L483" s="14">
        <v>0</v>
      </c>
      <c r="M483" s="14">
        <v>56</v>
      </c>
      <c r="N483" s="14">
        <v>219</v>
      </c>
      <c r="O483" s="14">
        <v>5</v>
      </c>
      <c r="P483" s="14">
        <v>6</v>
      </c>
      <c r="Q483" s="14">
        <v>0</v>
      </c>
      <c r="R483" s="14">
        <v>0</v>
      </c>
    </row>
    <row r="484" spans="1:18" x14ac:dyDescent="0.2">
      <c r="A484" s="12">
        <v>36696</v>
      </c>
      <c r="B484" s="12">
        <v>36696</v>
      </c>
      <c r="C484" s="13" t="s">
        <v>109</v>
      </c>
      <c r="D484" s="14">
        <v>24</v>
      </c>
      <c r="E484" s="14">
        <v>20</v>
      </c>
      <c r="F484" s="14">
        <v>-175</v>
      </c>
      <c r="G484" s="14">
        <v>-131</v>
      </c>
      <c r="H484" s="14">
        <v>4410</v>
      </c>
      <c r="I484" s="14">
        <v>4251</v>
      </c>
      <c r="J484" s="14">
        <v>99</v>
      </c>
      <c r="K484" s="14">
        <v>0</v>
      </c>
      <c r="L484" s="14">
        <v>0</v>
      </c>
      <c r="M484" s="14">
        <v>54</v>
      </c>
      <c r="N484" s="14">
        <v>189</v>
      </c>
      <c r="O484" s="14">
        <v>6</v>
      </c>
      <c r="P484" s="14">
        <v>7</v>
      </c>
      <c r="Q484" s="14">
        <v>0</v>
      </c>
      <c r="R484" s="14">
        <v>0</v>
      </c>
    </row>
    <row r="485" spans="1:18" x14ac:dyDescent="0.2">
      <c r="A485" s="12">
        <v>36696</v>
      </c>
      <c r="B485" s="12">
        <v>36697</v>
      </c>
      <c r="C485" s="13" t="s">
        <v>109</v>
      </c>
      <c r="D485" s="14">
        <v>27</v>
      </c>
      <c r="E485" s="14">
        <v>-56</v>
      </c>
      <c r="F485" s="14">
        <v>-77</v>
      </c>
      <c r="G485" s="14">
        <v>-106</v>
      </c>
      <c r="H485" s="14">
        <v>4251</v>
      </c>
      <c r="I485" s="14">
        <v>4096</v>
      </c>
      <c r="J485" s="14">
        <v>110</v>
      </c>
      <c r="K485" s="14">
        <v>0</v>
      </c>
      <c r="L485" s="14">
        <v>0</v>
      </c>
      <c r="M485" s="14">
        <v>56</v>
      </c>
      <c r="N485" s="14">
        <v>122</v>
      </c>
      <c r="O485" s="14">
        <v>5</v>
      </c>
      <c r="P485" s="14">
        <v>7</v>
      </c>
      <c r="Q485" s="14">
        <v>0</v>
      </c>
      <c r="R485" s="14">
        <v>0</v>
      </c>
    </row>
    <row r="486" spans="1:18" x14ac:dyDescent="0.2">
      <c r="A486" s="12">
        <v>36696</v>
      </c>
      <c r="B486" s="12">
        <v>36698</v>
      </c>
      <c r="C486" s="13" t="s">
        <v>109</v>
      </c>
      <c r="D486" s="14">
        <v>22</v>
      </c>
      <c r="E486" s="14">
        <v>-51</v>
      </c>
      <c r="F486" s="14">
        <v>-32</v>
      </c>
      <c r="G486" s="14">
        <v>-61</v>
      </c>
      <c r="H486" s="14">
        <v>4096</v>
      </c>
      <c r="I486" s="14">
        <v>4001</v>
      </c>
      <c r="J486" s="14">
        <v>106</v>
      </c>
      <c r="K486" s="14">
        <v>0</v>
      </c>
      <c r="L486" s="14">
        <v>0</v>
      </c>
      <c r="M486" s="14">
        <v>56</v>
      </c>
      <c r="N486" s="14">
        <v>155</v>
      </c>
      <c r="O486" s="14">
        <v>5</v>
      </c>
      <c r="P486" s="14">
        <v>8</v>
      </c>
      <c r="Q486" s="14">
        <v>0</v>
      </c>
      <c r="R486" s="14">
        <v>0</v>
      </c>
    </row>
    <row r="487" spans="1:18" x14ac:dyDescent="0.2">
      <c r="A487" s="12">
        <v>36697</v>
      </c>
      <c r="B487" s="12">
        <v>36697</v>
      </c>
      <c r="C487" s="13" t="s">
        <v>109</v>
      </c>
      <c r="D487" s="14">
        <v>40</v>
      </c>
      <c r="E487" s="14">
        <v>-71</v>
      </c>
      <c r="F487" s="14">
        <v>-60</v>
      </c>
      <c r="G487" s="14">
        <v>-91</v>
      </c>
      <c r="H487" s="14">
        <v>4259</v>
      </c>
      <c r="I487" s="14">
        <v>4125</v>
      </c>
      <c r="J487" s="14">
        <v>129</v>
      </c>
      <c r="K487" s="14">
        <v>0</v>
      </c>
      <c r="L487" s="14">
        <v>0</v>
      </c>
      <c r="M487" s="14">
        <v>55</v>
      </c>
      <c r="N487" s="14">
        <v>88</v>
      </c>
      <c r="O487" s="14">
        <v>6</v>
      </c>
      <c r="P487" s="14">
        <v>0</v>
      </c>
      <c r="Q487" s="14">
        <v>0</v>
      </c>
      <c r="R487" s="14">
        <v>0</v>
      </c>
    </row>
    <row r="488" spans="1:18" x14ac:dyDescent="0.2">
      <c r="A488" s="12">
        <v>36697</v>
      </c>
      <c r="B488" s="12">
        <v>36698</v>
      </c>
      <c r="C488" s="13" t="s">
        <v>109</v>
      </c>
      <c r="D488" s="14">
        <v>25</v>
      </c>
      <c r="E488" s="14">
        <v>-65</v>
      </c>
      <c r="F488" s="14">
        <v>-6</v>
      </c>
      <c r="G488" s="14">
        <v>-46</v>
      </c>
      <c r="H488" s="14">
        <v>4125</v>
      </c>
      <c r="I488" s="14">
        <v>4050</v>
      </c>
      <c r="J488" s="14">
        <v>131</v>
      </c>
      <c r="K488" s="14">
        <v>0</v>
      </c>
      <c r="L488" s="14">
        <v>0</v>
      </c>
      <c r="M488" s="14">
        <v>55</v>
      </c>
      <c r="N488" s="14">
        <v>62</v>
      </c>
      <c r="O488" s="14">
        <v>5</v>
      </c>
      <c r="P488" s="14">
        <v>0</v>
      </c>
      <c r="Q488" s="14">
        <v>0</v>
      </c>
      <c r="R488" s="14">
        <v>0</v>
      </c>
    </row>
    <row r="489" spans="1:18" x14ac:dyDescent="0.2">
      <c r="A489" s="12">
        <v>36697</v>
      </c>
      <c r="B489" s="12">
        <v>36699</v>
      </c>
      <c r="C489" s="13" t="s">
        <v>109</v>
      </c>
      <c r="D489" s="14">
        <v>20</v>
      </c>
      <c r="E489" s="14">
        <v>-65</v>
      </c>
      <c r="F489" s="14">
        <v>-64</v>
      </c>
      <c r="G489" s="14">
        <v>-109</v>
      </c>
      <c r="H489" s="14">
        <v>4050</v>
      </c>
      <c r="I489" s="14">
        <v>3973</v>
      </c>
      <c r="J489" s="14">
        <v>106</v>
      </c>
      <c r="K489" s="14">
        <v>0</v>
      </c>
      <c r="L489" s="14">
        <v>0</v>
      </c>
      <c r="M489" s="14">
        <v>55</v>
      </c>
      <c r="N489" s="14">
        <v>59</v>
      </c>
      <c r="O489" s="14">
        <v>5</v>
      </c>
      <c r="P489" s="14">
        <v>0</v>
      </c>
      <c r="Q489" s="14">
        <v>0</v>
      </c>
      <c r="R489" s="14">
        <v>0</v>
      </c>
    </row>
    <row r="490" spans="1:18" x14ac:dyDescent="0.2">
      <c r="A490" s="12">
        <v>36698</v>
      </c>
      <c r="B490" s="12">
        <v>36698</v>
      </c>
      <c r="C490" s="13" t="s">
        <v>109</v>
      </c>
      <c r="D490" s="14">
        <v>30</v>
      </c>
      <c r="E490" s="14">
        <v>-60</v>
      </c>
      <c r="F490" s="14">
        <v>-91</v>
      </c>
      <c r="G490" s="14">
        <v>-121</v>
      </c>
      <c r="H490" s="14">
        <v>4124</v>
      </c>
      <c r="I490" s="14">
        <v>3990</v>
      </c>
      <c r="J490" s="14">
        <v>136</v>
      </c>
      <c r="K490" s="14">
        <v>0</v>
      </c>
      <c r="L490" s="14">
        <v>0</v>
      </c>
      <c r="M490" s="14">
        <v>56</v>
      </c>
      <c r="N490" s="14">
        <v>19</v>
      </c>
      <c r="O490" s="14">
        <v>5</v>
      </c>
      <c r="P490" s="14">
        <v>0</v>
      </c>
      <c r="Q490" s="14">
        <v>0</v>
      </c>
      <c r="R490" s="14">
        <v>0</v>
      </c>
    </row>
    <row r="491" spans="1:18" x14ac:dyDescent="0.2">
      <c r="A491" s="12">
        <v>36698</v>
      </c>
      <c r="B491" s="12">
        <v>36699</v>
      </c>
      <c r="C491" s="13" t="s">
        <v>109</v>
      </c>
      <c r="D491" s="14">
        <v>15</v>
      </c>
      <c r="E491" s="14">
        <v>-55</v>
      </c>
      <c r="F491" s="14">
        <v>1</v>
      </c>
      <c r="G491" s="14">
        <v>-39</v>
      </c>
      <c r="H491" s="14">
        <v>3990</v>
      </c>
      <c r="I491" s="14">
        <v>3955</v>
      </c>
      <c r="J491" s="14">
        <v>130</v>
      </c>
      <c r="K491" s="14">
        <v>0</v>
      </c>
      <c r="L491" s="14">
        <v>0</v>
      </c>
      <c r="M491" s="14">
        <v>55</v>
      </c>
      <c r="N491" s="14">
        <v>74</v>
      </c>
      <c r="O491" s="14">
        <v>5</v>
      </c>
      <c r="P491" s="14">
        <v>0</v>
      </c>
      <c r="Q491" s="14">
        <v>0</v>
      </c>
      <c r="R491" s="14">
        <v>0</v>
      </c>
    </row>
    <row r="492" spans="1:18" x14ac:dyDescent="0.2">
      <c r="A492" s="12">
        <v>36698</v>
      </c>
      <c r="B492" s="12">
        <v>36700</v>
      </c>
      <c r="C492" s="13" t="s">
        <v>109</v>
      </c>
      <c r="D492" s="14">
        <v>27</v>
      </c>
      <c r="E492" s="14">
        <v>-48</v>
      </c>
      <c r="F492" s="14">
        <v>47</v>
      </c>
      <c r="G492" s="14">
        <v>26</v>
      </c>
      <c r="H492" s="14">
        <v>3955</v>
      </c>
      <c r="I492" s="14">
        <v>3900</v>
      </c>
      <c r="J492" s="14">
        <v>111</v>
      </c>
      <c r="K492" s="14">
        <v>0</v>
      </c>
      <c r="L492" s="14">
        <v>0</v>
      </c>
      <c r="M492" s="14">
        <v>55</v>
      </c>
      <c r="N492" s="14">
        <v>172</v>
      </c>
      <c r="O492" s="14">
        <v>4</v>
      </c>
      <c r="P492" s="14">
        <v>0</v>
      </c>
      <c r="Q492" s="14">
        <v>0</v>
      </c>
      <c r="R492" s="14">
        <v>0</v>
      </c>
    </row>
    <row r="493" spans="1:18" x14ac:dyDescent="0.2">
      <c r="A493" s="12">
        <v>36699</v>
      </c>
      <c r="B493" s="12">
        <v>36699</v>
      </c>
      <c r="C493" s="13" t="s">
        <v>109</v>
      </c>
      <c r="D493" s="14">
        <v>-24</v>
      </c>
      <c r="E493" s="14">
        <v>-37</v>
      </c>
      <c r="F493" s="14">
        <v>51</v>
      </c>
      <c r="G493" s="14">
        <v>-10</v>
      </c>
      <c r="H493" s="14">
        <v>3986</v>
      </c>
      <c r="I493" s="14">
        <v>3926</v>
      </c>
      <c r="J493" s="14">
        <v>180</v>
      </c>
      <c r="K493" s="14">
        <v>0</v>
      </c>
      <c r="L493" s="14">
        <v>0</v>
      </c>
      <c r="M493" s="14">
        <v>57</v>
      </c>
      <c r="N493" s="14">
        <v>0</v>
      </c>
      <c r="O493" s="14">
        <v>5</v>
      </c>
      <c r="P493" s="14">
        <v>0</v>
      </c>
      <c r="Q493" s="14">
        <v>0</v>
      </c>
      <c r="R493" s="14">
        <v>0</v>
      </c>
    </row>
    <row r="494" spans="1:18" x14ac:dyDescent="0.2">
      <c r="A494" s="12">
        <v>36699</v>
      </c>
      <c r="B494" s="12">
        <v>36700</v>
      </c>
      <c r="C494" s="13" t="s">
        <v>109</v>
      </c>
      <c r="D494" s="14">
        <v>0</v>
      </c>
      <c r="E494" s="14">
        <v>-69</v>
      </c>
      <c r="F494" s="14">
        <v>100</v>
      </c>
      <c r="G494" s="14">
        <v>31</v>
      </c>
      <c r="H494" s="14">
        <v>3926</v>
      </c>
      <c r="I494" s="14">
        <v>3920</v>
      </c>
      <c r="J494" s="14">
        <v>126</v>
      </c>
      <c r="K494" s="14">
        <v>0</v>
      </c>
      <c r="L494" s="14">
        <v>0</v>
      </c>
      <c r="M494" s="14">
        <v>57</v>
      </c>
      <c r="N494" s="14">
        <v>47</v>
      </c>
      <c r="O494" s="14">
        <v>5</v>
      </c>
      <c r="P494" s="14">
        <v>0</v>
      </c>
      <c r="Q494" s="14">
        <v>0</v>
      </c>
      <c r="R494" s="14">
        <v>0</v>
      </c>
    </row>
    <row r="495" spans="1:18" x14ac:dyDescent="0.2">
      <c r="A495" s="12">
        <v>36699</v>
      </c>
      <c r="B495" s="12">
        <v>36701</v>
      </c>
      <c r="C495" s="13" t="s">
        <v>109</v>
      </c>
      <c r="D495" s="14">
        <v>51</v>
      </c>
      <c r="E495" s="14">
        <v>115</v>
      </c>
      <c r="F495" s="14">
        <v>70</v>
      </c>
      <c r="G495" s="14">
        <v>236</v>
      </c>
      <c r="H495" s="14">
        <v>3920</v>
      </c>
      <c r="I495" s="14">
        <v>4077</v>
      </c>
      <c r="J495" s="14">
        <v>111</v>
      </c>
      <c r="K495" s="14">
        <v>0</v>
      </c>
      <c r="L495" s="14">
        <v>0</v>
      </c>
      <c r="M495" s="14">
        <v>57</v>
      </c>
      <c r="N495" s="14">
        <v>168</v>
      </c>
      <c r="O495" s="14">
        <v>5</v>
      </c>
      <c r="P495" s="14">
        <v>0</v>
      </c>
      <c r="Q495" s="14">
        <v>0</v>
      </c>
      <c r="R495" s="14">
        <v>0</v>
      </c>
    </row>
    <row r="496" spans="1:18" x14ac:dyDescent="0.2">
      <c r="A496" s="12">
        <v>36700</v>
      </c>
      <c r="B496" s="12">
        <v>36700</v>
      </c>
      <c r="C496" s="13" t="s">
        <v>109</v>
      </c>
      <c r="D496" s="14">
        <v>2</v>
      </c>
      <c r="E496" s="14">
        <v>-44</v>
      </c>
      <c r="F496" s="14">
        <v>72</v>
      </c>
      <c r="G496" s="14">
        <v>30</v>
      </c>
      <c r="H496" s="14">
        <v>3946</v>
      </c>
      <c r="I496" s="14">
        <v>3939</v>
      </c>
      <c r="J496" s="14">
        <v>126</v>
      </c>
      <c r="K496" s="14">
        <v>0</v>
      </c>
      <c r="L496" s="14">
        <v>0</v>
      </c>
      <c r="M496" s="14">
        <v>58</v>
      </c>
      <c r="N496" s="14">
        <v>79</v>
      </c>
      <c r="O496" s="14">
        <v>6</v>
      </c>
      <c r="P496" s="14">
        <v>0</v>
      </c>
      <c r="Q496" s="14">
        <v>0</v>
      </c>
      <c r="R496" s="14">
        <v>0</v>
      </c>
    </row>
    <row r="497" spans="1:18" x14ac:dyDescent="0.2">
      <c r="A497" s="12">
        <v>36700</v>
      </c>
      <c r="B497" s="12">
        <v>36701</v>
      </c>
      <c r="C497" s="13" t="s">
        <v>109</v>
      </c>
      <c r="D497" s="14">
        <v>62</v>
      </c>
      <c r="E497" s="14">
        <v>41</v>
      </c>
      <c r="F497" s="14">
        <v>133</v>
      </c>
      <c r="G497" s="14">
        <v>236</v>
      </c>
      <c r="H497" s="14">
        <v>3939</v>
      </c>
      <c r="I497" s="14">
        <v>4132</v>
      </c>
      <c r="J497" s="14">
        <v>103</v>
      </c>
      <c r="K497" s="14">
        <v>0</v>
      </c>
      <c r="L497" s="14">
        <v>0</v>
      </c>
      <c r="M497" s="14">
        <v>57</v>
      </c>
      <c r="N497" s="14">
        <v>223</v>
      </c>
      <c r="O497" s="14">
        <v>5</v>
      </c>
      <c r="P497" s="14">
        <v>0</v>
      </c>
      <c r="Q497" s="14">
        <v>0</v>
      </c>
      <c r="R497" s="14">
        <v>0</v>
      </c>
    </row>
    <row r="498" spans="1:18" x14ac:dyDescent="0.2">
      <c r="A498" s="12">
        <v>36700</v>
      </c>
      <c r="B498" s="12">
        <v>36702</v>
      </c>
      <c r="C498" s="13" t="s">
        <v>109</v>
      </c>
      <c r="D498" s="14">
        <v>77</v>
      </c>
      <c r="E498" s="14">
        <v>71</v>
      </c>
      <c r="F498" s="14">
        <v>103</v>
      </c>
      <c r="G498" s="14">
        <v>251</v>
      </c>
      <c r="H498" s="14">
        <v>4132</v>
      </c>
      <c r="I498" s="14">
        <v>4318</v>
      </c>
      <c r="J498" s="14">
        <v>103</v>
      </c>
      <c r="K498" s="14">
        <v>0</v>
      </c>
      <c r="L498" s="14">
        <v>0</v>
      </c>
      <c r="M498" s="14">
        <v>57</v>
      </c>
      <c r="N498" s="14">
        <v>222</v>
      </c>
      <c r="O498" s="14">
        <v>5</v>
      </c>
      <c r="P498" s="14">
        <v>0</v>
      </c>
      <c r="Q498" s="14">
        <v>0</v>
      </c>
      <c r="R498" s="14">
        <v>0</v>
      </c>
    </row>
    <row r="499" spans="1:18" x14ac:dyDescent="0.2">
      <c r="A499" s="12">
        <v>36701</v>
      </c>
      <c r="B499" s="12">
        <v>36701</v>
      </c>
      <c r="C499" s="13" t="s">
        <v>109</v>
      </c>
      <c r="D499" s="14">
        <v>112</v>
      </c>
      <c r="E499" s="14">
        <v>67</v>
      </c>
      <c r="F499" s="14">
        <v>65</v>
      </c>
      <c r="G499" s="14">
        <v>244</v>
      </c>
      <c r="H499" s="14">
        <v>3957</v>
      </c>
      <c r="I499" s="14">
        <v>4121</v>
      </c>
      <c r="J499" s="14">
        <v>103</v>
      </c>
      <c r="K499" s="14">
        <v>0</v>
      </c>
      <c r="L499" s="14">
        <v>0</v>
      </c>
      <c r="M499" s="14">
        <v>56</v>
      </c>
      <c r="N499" s="14">
        <v>231</v>
      </c>
      <c r="O499" s="14">
        <v>5</v>
      </c>
      <c r="P499" s="14">
        <v>0</v>
      </c>
      <c r="Q499" s="14">
        <v>0</v>
      </c>
      <c r="R499" s="14">
        <v>0</v>
      </c>
    </row>
    <row r="500" spans="1:18" x14ac:dyDescent="0.2">
      <c r="A500" s="12">
        <v>36701</v>
      </c>
      <c r="B500" s="12">
        <v>36702</v>
      </c>
      <c r="C500" s="13" t="s">
        <v>109</v>
      </c>
      <c r="D500" s="14">
        <v>42</v>
      </c>
      <c r="E500" s="14">
        <v>80</v>
      </c>
      <c r="F500" s="14">
        <v>22</v>
      </c>
      <c r="G500" s="14">
        <v>144</v>
      </c>
      <c r="H500" s="14">
        <v>4121</v>
      </c>
      <c r="I500" s="14">
        <v>4220</v>
      </c>
      <c r="J500" s="14">
        <v>101</v>
      </c>
      <c r="K500" s="14">
        <v>0</v>
      </c>
      <c r="L500" s="14">
        <v>0</v>
      </c>
      <c r="M500" s="14">
        <v>57</v>
      </c>
      <c r="N500" s="14">
        <v>212</v>
      </c>
      <c r="O500" s="14">
        <v>5</v>
      </c>
      <c r="P500" s="14">
        <v>0</v>
      </c>
      <c r="Q500" s="14">
        <v>0</v>
      </c>
      <c r="R500" s="14">
        <v>0</v>
      </c>
    </row>
    <row r="501" spans="1:18" x14ac:dyDescent="0.2">
      <c r="A501" s="12">
        <v>36701</v>
      </c>
      <c r="B501" s="12">
        <v>36703</v>
      </c>
      <c r="C501" s="13" t="s">
        <v>109</v>
      </c>
      <c r="D501" s="14">
        <v>35</v>
      </c>
      <c r="E501" s="14">
        <v>-15</v>
      </c>
      <c r="F501" s="14">
        <v>-14</v>
      </c>
      <c r="G501" s="14">
        <v>6</v>
      </c>
      <c r="H501" s="14">
        <v>4220</v>
      </c>
      <c r="I501" s="14">
        <v>4220</v>
      </c>
      <c r="J501" s="14">
        <v>103</v>
      </c>
      <c r="K501" s="14">
        <v>0</v>
      </c>
      <c r="L501" s="14">
        <v>0</v>
      </c>
      <c r="M501" s="14">
        <v>57</v>
      </c>
      <c r="N501" s="14">
        <v>212</v>
      </c>
      <c r="O501" s="14">
        <v>5</v>
      </c>
      <c r="P501" s="14">
        <v>0</v>
      </c>
      <c r="Q501" s="14">
        <v>0</v>
      </c>
      <c r="R501" s="14">
        <v>0</v>
      </c>
    </row>
    <row r="502" spans="1:18" x14ac:dyDescent="0.2">
      <c r="A502" s="12">
        <v>36702</v>
      </c>
      <c r="B502" s="12">
        <v>36702</v>
      </c>
      <c r="C502" s="13" t="s">
        <v>109</v>
      </c>
      <c r="D502" s="14">
        <v>75</v>
      </c>
      <c r="E502" s="14">
        <v>156</v>
      </c>
      <c r="F502" s="14">
        <v>57</v>
      </c>
      <c r="G502" s="14">
        <v>288</v>
      </c>
      <c r="H502" s="14">
        <v>4130</v>
      </c>
      <c r="I502" s="14">
        <v>4337</v>
      </c>
      <c r="J502" s="14">
        <v>101</v>
      </c>
      <c r="K502" s="14">
        <v>0</v>
      </c>
      <c r="L502" s="14">
        <v>0</v>
      </c>
      <c r="M502" s="14">
        <v>57</v>
      </c>
      <c r="N502" s="14">
        <v>208</v>
      </c>
      <c r="O502" s="14">
        <v>6</v>
      </c>
      <c r="P502" s="14">
        <v>0</v>
      </c>
      <c r="Q502" s="14">
        <v>0</v>
      </c>
      <c r="R502" s="14">
        <v>0</v>
      </c>
    </row>
    <row r="503" spans="1:18" x14ac:dyDescent="0.2">
      <c r="A503" s="12">
        <v>36702</v>
      </c>
      <c r="B503" s="12">
        <v>36703</v>
      </c>
      <c r="C503" s="13" t="s">
        <v>109</v>
      </c>
      <c r="D503" s="14">
        <v>39</v>
      </c>
      <c r="E503" s="14">
        <v>-9</v>
      </c>
      <c r="F503" s="14">
        <v>-72</v>
      </c>
      <c r="G503" s="14">
        <v>-42</v>
      </c>
      <c r="H503" s="14">
        <v>4337</v>
      </c>
      <c r="I503" s="14">
        <v>4348</v>
      </c>
      <c r="J503" s="14">
        <v>98</v>
      </c>
      <c r="K503" s="14">
        <v>0</v>
      </c>
      <c r="L503" s="14">
        <v>0</v>
      </c>
      <c r="M503" s="14">
        <v>56</v>
      </c>
      <c r="N503" s="14">
        <v>207</v>
      </c>
      <c r="O503" s="14">
        <v>5</v>
      </c>
      <c r="P503" s="14">
        <v>0</v>
      </c>
      <c r="Q503" s="14">
        <v>0</v>
      </c>
      <c r="R503" s="14">
        <v>0</v>
      </c>
    </row>
    <row r="504" spans="1:18" x14ac:dyDescent="0.2">
      <c r="A504" s="12">
        <v>36702</v>
      </c>
      <c r="B504" s="12">
        <v>36704</v>
      </c>
      <c r="C504" s="13" t="s">
        <v>109</v>
      </c>
      <c r="D504" s="14">
        <v>44</v>
      </c>
      <c r="E504" s="14">
        <v>-28</v>
      </c>
      <c r="F504" s="14">
        <v>-27</v>
      </c>
      <c r="G504" s="14">
        <v>-11</v>
      </c>
      <c r="H504" s="14">
        <v>4348</v>
      </c>
      <c r="I504" s="14">
        <v>4328</v>
      </c>
      <c r="J504" s="14">
        <v>101</v>
      </c>
      <c r="K504" s="14">
        <v>0</v>
      </c>
      <c r="L504" s="14">
        <v>0</v>
      </c>
      <c r="M504" s="14">
        <v>56</v>
      </c>
      <c r="N504" s="14">
        <v>214</v>
      </c>
      <c r="O504" s="14">
        <v>5</v>
      </c>
      <c r="P504" s="14">
        <v>0</v>
      </c>
      <c r="Q504" s="14">
        <v>0</v>
      </c>
      <c r="R504" s="14">
        <v>0</v>
      </c>
    </row>
    <row r="505" spans="1:18" x14ac:dyDescent="0.2">
      <c r="A505" s="12">
        <v>36704</v>
      </c>
      <c r="B505" s="12">
        <v>36704</v>
      </c>
      <c r="C505" s="13" t="s">
        <v>109</v>
      </c>
      <c r="D505" s="14">
        <v>-38</v>
      </c>
      <c r="E505" s="14">
        <v>-72</v>
      </c>
      <c r="F505" s="14">
        <v>29</v>
      </c>
      <c r="G505" s="14">
        <v>-81</v>
      </c>
      <c r="H505" s="14">
        <v>4250</v>
      </c>
      <c r="I505" s="14">
        <v>4130</v>
      </c>
      <c r="J505" s="14">
        <v>106</v>
      </c>
      <c r="K505" s="14">
        <v>0</v>
      </c>
      <c r="L505" s="14">
        <v>0</v>
      </c>
      <c r="M505" s="14">
        <v>47</v>
      </c>
      <c r="N505" s="14">
        <v>82</v>
      </c>
      <c r="O505" s="14">
        <v>5</v>
      </c>
      <c r="P505" s="14">
        <v>0</v>
      </c>
      <c r="Q505" s="14">
        <v>0</v>
      </c>
      <c r="R505" s="14">
        <v>0</v>
      </c>
    </row>
    <row r="506" spans="1:18" x14ac:dyDescent="0.2">
      <c r="A506" s="12">
        <v>36704</v>
      </c>
      <c r="B506" s="12">
        <v>36705</v>
      </c>
      <c r="C506" s="13" t="s">
        <v>109</v>
      </c>
      <c r="D506" s="14">
        <v>2</v>
      </c>
      <c r="E506" s="14">
        <v>-60</v>
      </c>
      <c r="F506" s="14">
        <v>26</v>
      </c>
      <c r="G506" s="14">
        <v>-32</v>
      </c>
      <c r="H506" s="14">
        <v>4130</v>
      </c>
      <c r="I506" s="14">
        <v>4055</v>
      </c>
      <c r="J506" s="14">
        <v>81</v>
      </c>
      <c r="K506" s="14">
        <v>0</v>
      </c>
      <c r="L506" s="14">
        <v>0</v>
      </c>
      <c r="M506" s="14">
        <v>57</v>
      </c>
      <c r="N506" s="14">
        <v>128</v>
      </c>
      <c r="O506" s="14">
        <v>5</v>
      </c>
      <c r="P506" s="14">
        <v>0</v>
      </c>
      <c r="Q506" s="14">
        <v>0</v>
      </c>
      <c r="R506" s="14">
        <v>0</v>
      </c>
    </row>
    <row r="507" spans="1:18" x14ac:dyDescent="0.2">
      <c r="A507" s="12">
        <v>36704</v>
      </c>
      <c r="B507" s="12">
        <v>36706</v>
      </c>
      <c r="C507" s="13" t="s">
        <v>109</v>
      </c>
      <c r="D507" s="14">
        <v>-11</v>
      </c>
      <c r="E507" s="14">
        <v>-52</v>
      </c>
      <c r="F507" s="14">
        <v>23</v>
      </c>
      <c r="G507" s="14">
        <v>-40</v>
      </c>
      <c r="H507" s="14">
        <v>4055</v>
      </c>
      <c r="I507" s="14">
        <v>3871</v>
      </c>
      <c r="J507" s="14">
        <v>110</v>
      </c>
      <c r="K507" s="14">
        <v>0</v>
      </c>
      <c r="L507" s="14">
        <v>0</v>
      </c>
      <c r="M507" s="14">
        <v>57</v>
      </c>
      <c r="N507" s="14">
        <v>188</v>
      </c>
      <c r="O507" s="14">
        <v>5</v>
      </c>
      <c r="P507" s="14">
        <v>0</v>
      </c>
      <c r="Q507" s="14">
        <v>0</v>
      </c>
      <c r="R507" s="14">
        <v>0</v>
      </c>
    </row>
    <row r="508" spans="1:18" x14ac:dyDescent="0.2">
      <c r="A508" s="12">
        <v>36705</v>
      </c>
      <c r="B508" s="12">
        <v>36705</v>
      </c>
      <c r="C508" s="13" t="s">
        <v>109</v>
      </c>
      <c r="D508" s="14">
        <v>-7</v>
      </c>
      <c r="E508" s="14">
        <v>-130</v>
      </c>
      <c r="F508" s="14">
        <v>-33</v>
      </c>
      <c r="G508" s="14">
        <v>-170</v>
      </c>
      <c r="H508" s="14">
        <v>4132</v>
      </c>
      <c r="I508" s="14">
        <v>4014</v>
      </c>
      <c r="J508" s="14">
        <v>90</v>
      </c>
      <c r="K508" s="14">
        <v>0</v>
      </c>
      <c r="L508" s="14">
        <v>0</v>
      </c>
      <c r="M508" s="14">
        <v>43</v>
      </c>
      <c r="N508" s="14">
        <v>56</v>
      </c>
      <c r="O508" s="14">
        <v>5</v>
      </c>
      <c r="P508" s="14">
        <v>0</v>
      </c>
      <c r="Q508" s="14">
        <v>0</v>
      </c>
      <c r="R508" s="14">
        <v>0</v>
      </c>
    </row>
    <row r="509" spans="1:18" x14ac:dyDescent="0.2">
      <c r="A509" s="12">
        <v>36705</v>
      </c>
      <c r="B509" s="12">
        <v>36706</v>
      </c>
      <c r="C509" s="13" t="s">
        <v>109</v>
      </c>
      <c r="D509" s="14">
        <v>-11</v>
      </c>
      <c r="E509" s="14">
        <v>-45</v>
      </c>
      <c r="F509" s="14">
        <v>23</v>
      </c>
      <c r="G509" s="14">
        <v>-33</v>
      </c>
      <c r="H509" s="14">
        <v>4014</v>
      </c>
      <c r="I509" s="14">
        <v>3900</v>
      </c>
      <c r="J509" s="14">
        <v>146</v>
      </c>
      <c r="K509" s="14">
        <v>0</v>
      </c>
      <c r="L509" s="14">
        <v>0</v>
      </c>
      <c r="M509" s="14">
        <v>0</v>
      </c>
      <c r="N509" s="14">
        <v>0</v>
      </c>
      <c r="O509" s="14">
        <v>5</v>
      </c>
      <c r="P509" s="14">
        <v>0</v>
      </c>
      <c r="Q509" s="14">
        <v>64</v>
      </c>
      <c r="R509" s="14">
        <v>0</v>
      </c>
    </row>
    <row r="510" spans="1:18" x14ac:dyDescent="0.2">
      <c r="A510" s="12">
        <v>36705</v>
      </c>
      <c r="B510" s="12">
        <v>36707</v>
      </c>
      <c r="C510" s="13" t="s">
        <v>109</v>
      </c>
      <c r="D510" s="14">
        <v>8</v>
      </c>
      <c r="E510" s="14">
        <v>38</v>
      </c>
      <c r="F510" s="14">
        <v>25</v>
      </c>
      <c r="G510" s="14">
        <v>71</v>
      </c>
      <c r="H510" s="14">
        <v>3900</v>
      </c>
      <c r="I510" s="14">
        <v>3921</v>
      </c>
      <c r="J510" s="14">
        <v>110</v>
      </c>
      <c r="K510" s="14">
        <v>0</v>
      </c>
      <c r="L510" s="14">
        <v>0</v>
      </c>
      <c r="M510" s="14">
        <v>57</v>
      </c>
      <c r="N510" s="14">
        <v>188</v>
      </c>
      <c r="O510" s="14">
        <v>5</v>
      </c>
      <c r="P510" s="14">
        <v>0</v>
      </c>
      <c r="Q510" s="14">
        <v>0</v>
      </c>
      <c r="R510" s="14">
        <v>0</v>
      </c>
    </row>
    <row r="511" spans="1:18" x14ac:dyDescent="0.2">
      <c r="A511" s="12">
        <v>36706</v>
      </c>
      <c r="B511" s="12">
        <v>36706</v>
      </c>
      <c r="C511" s="13" t="s">
        <v>109</v>
      </c>
      <c r="D511" s="14">
        <v>-8</v>
      </c>
      <c r="E511" s="14">
        <v>-62</v>
      </c>
      <c r="F511" s="14">
        <v>33</v>
      </c>
      <c r="G511" s="14">
        <v>-37</v>
      </c>
      <c r="H511" s="14">
        <v>4023</v>
      </c>
      <c r="I511" s="14">
        <v>3898</v>
      </c>
      <c r="J511" s="14">
        <v>215</v>
      </c>
      <c r="K511" s="14">
        <v>0</v>
      </c>
      <c r="L511" s="14">
        <v>0</v>
      </c>
      <c r="M511" s="14">
        <v>0</v>
      </c>
      <c r="N511" s="14">
        <v>0</v>
      </c>
      <c r="O511" s="14">
        <v>5</v>
      </c>
      <c r="P511" s="14">
        <v>10</v>
      </c>
      <c r="Q511" s="14">
        <v>86</v>
      </c>
      <c r="R511" s="14">
        <v>0</v>
      </c>
    </row>
    <row r="512" spans="1:18" x14ac:dyDescent="0.2">
      <c r="A512" s="12">
        <v>36706</v>
      </c>
      <c r="B512" s="12">
        <v>36707</v>
      </c>
      <c r="C512" s="13" t="s">
        <v>109</v>
      </c>
      <c r="D512" s="14">
        <v>-1</v>
      </c>
      <c r="E512" s="14">
        <v>-32</v>
      </c>
      <c r="F512" s="14">
        <v>130</v>
      </c>
      <c r="G512" s="14">
        <v>97</v>
      </c>
      <c r="H512" s="14">
        <v>3898</v>
      </c>
      <c r="I512" s="14">
        <v>3915</v>
      </c>
      <c r="J512" s="14">
        <v>165</v>
      </c>
      <c r="K512" s="14">
        <v>0</v>
      </c>
      <c r="L512" s="14">
        <v>0</v>
      </c>
      <c r="M512" s="14">
        <v>57</v>
      </c>
      <c r="N512" s="14">
        <v>101</v>
      </c>
      <c r="O512" s="14">
        <v>5</v>
      </c>
      <c r="P512" s="14">
        <v>0</v>
      </c>
      <c r="Q512" s="14">
        <v>0</v>
      </c>
      <c r="R512" s="14">
        <v>0</v>
      </c>
    </row>
    <row r="513" spans="1:18" x14ac:dyDescent="0.2">
      <c r="A513" s="12">
        <v>36706</v>
      </c>
      <c r="B513" s="12">
        <v>36708</v>
      </c>
      <c r="C513" s="13" t="s">
        <v>109</v>
      </c>
      <c r="D513" s="14">
        <v>5</v>
      </c>
      <c r="E513" s="14">
        <v>217</v>
      </c>
      <c r="F513" s="14">
        <v>140</v>
      </c>
      <c r="G513" s="14">
        <v>362</v>
      </c>
      <c r="H513" s="14">
        <v>3915</v>
      </c>
      <c r="I513" s="14">
        <v>4213</v>
      </c>
      <c r="J513" s="14">
        <v>330</v>
      </c>
      <c r="K513" s="14">
        <v>0</v>
      </c>
      <c r="L513" s="14">
        <v>0</v>
      </c>
      <c r="M513" s="14">
        <v>57</v>
      </c>
      <c r="N513" s="14">
        <v>21</v>
      </c>
      <c r="O513" s="14">
        <v>5</v>
      </c>
      <c r="P513" s="14">
        <v>0</v>
      </c>
      <c r="Q513" s="14">
        <v>0</v>
      </c>
      <c r="R513" s="14">
        <v>0</v>
      </c>
    </row>
    <row r="514" spans="1:18" x14ac:dyDescent="0.2">
      <c r="A514" s="12">
        <v>36707</v>
      </c>
      <c r="B514" s="12">
        <v>36707</v>
      </c>
      <c r="C514" s="13" t="s">
        <v>109</v>
      </c>
      <c r="D514" s="14">
        <v>67</v>
      </c>
      <c r="E514" s="14">
        <v>-112</v>
      </c>
      <c r="F514" s="14">
        <v>130</v>
      </c>
      <c r="G514" s="14">
        <v>85</v>
      </c>
      <c r="H514" s="14">
        <v>3900</v>
      </c>
      <c r="I514" s="14">
        <v>3945</v>
      </c>
      <c r="J514" s="14">
        <v>165</v>
      </c>
      <c r="K514" s="14">
        <v>0</v>
      </c>
      <c r="L514" s="14">
        <v>0</v>
      </c>
      <c r="M514" s="14">
        <v>41</v>
      </c>
      <c r="N514" s="14">
        <v>111</v>
      </c>
      <c r="O514" s="14">
        <v>6</v>
      </c>
      <c r="P514" s="14">
        <v>2</v>
      </c>
      <c r="Q514" s="14">
        <v>1</v>
      </c>
      <c r="R514" s="14">
        <v>0</v>
      </c>
    </row>
    <row r="515" spans="1:18" x14ac:dyDescent="0.2">
      <c r="A515" s="12">
        <v>36707</v>
      </c>
      <c r="B515" s="12">
        <v>36708</v>
      </c>
      <c r="C515" s="13" t="s">
        <v>109</v>
      </c>
      <c r="D515" s="14">
        <v>-32</v>
      </c>
      <c r="E515" s="14">
        <v>168</v>
      </c>
      <c r="F515" s="14">
        <v>82</v>
      </c>
      <c r="G515" s="14">
        <v>218</v>
      </c>
      <c r="H515" s="14">
        <v>3945</v>
      </c>
      <c r="I515" s="14">
        <v>4106</v>
      </c>
      <c r="J515" s="14">
        <v>300</v>
      </c>
      <c r="K515" s="14">
        <v>0</v>
      </c>
      <c r="L515" s="14">
        <v>0</v>
      </c>
      <c r="M515" s="14">
        <v>57</v>
      </c>
      <c r="N515" s="14">
        <v>129</v>
      </c>
      <c r="O515" s="14">
        <v>5</v>
      </c>
      <c r="P515" s="14">
        <v>0</v>
      </c>
      <c r="Q515" s="14">
        <v>0</v>
      </c>
      <c r="R515" s="14">
        <v>0</v>
      </c>
    </row>
    <row r="516" spans="1:18" x14ac:dyDescent="0.2">
      <c r="A516" s="12">
        <v>36707</v>
      </c>
      <c r="B516" s="12">
        <v>36709</v>
      </c>
      <c r="C516" s="13" t="s">
        <v>109</v>
      </c>
      <c r="D516" s="14">
        <v>-31</v>
      </c>
      <c r="E516" s="14">
        <v>177</v>
      </c>
      <c r="F516" s="14">
        <v>61</v>
      </c>
      <c r="G516" s="14">
        <v>207</v>
      </c>
      <c r="H516" s="14">
        <v>4106</v>
      </c>
      <c r="I516" s="14">
        <v>4280</v>
      </c>
      <c r="J516" s="14">
        <v>320</v>
      </c>
      <c r="K516" s="14">
        <v>0</v>
      </c>
      <c r="L516" s="14">
        <v>0</v>
      </c>
      <c r="M516" s="14">
        <v>57</v>
      </c>
      <c r="N516" s="14">
        <v>216</v>
      </c>
      <c r="O516" s="14">
        <v>5</v>
      </c>
      <c r="P516" s="14">
        <v>0</v>
      </c>
      <c r="Q516" s="14">
        <v>0</v>
      </c>
      <c r="R516" s="14">
        <v>0</v>
      </c>
    </row>
    <row r="517" spans="1:18" x14ac:dyDescent="0.2">
      <c r="A517" s="12">
        <v>36708</v>
      </c>
      <c r="B517" s="12">
        <v>36708</v>
      </c>
      <c r="C517" s="13" t="s">
        <v>109</v>
      </c>
      <c r="D517" s="14">
        <v>92</v>
      </c>
      <c r="E517" s="14">
        <v>102</v>
      </c>
      <c r="F517" s="14">
        <v>14</v>
      </c>
      <c r="G517" s="14">
        <v>208</v>
      </c>
      <c r="H517" s="14">
        <v>3953</v>
      </c>
      <c r="I517" s="14">
        <v>4080</v>
      </c>
      <c r="J517" s="14">
        <v>300</v>
      </c>
      <c r="K517" s="14">
        <v>0</v>
      </c>
      <c r="L517" s="14">
        <v>0</v>
      </c>
      <c r="M517" s="14">
        <v>50</v>
      </c>
      <c r="N517" s="14">
        <v>134</v>
      </c>
      <c r="O517" s="14">
        <v>6</v>
      </c>
      <c r="P517" s="14">
        <v>0</v>
      </c>
      <c r="Q517" s="14">
        <v>0</v>
      </c>
      <c r="R517" s="14">
        <v>0</v>
      </c>
    </row>
    <row r="518" spans="1:18" x14ac:dyDescent="0.2">
      <c r="A518" s="12">
        <v>36708</v>
      </c>
      <c r="B518" s="12">
        <v>36709</v>
      </c>
      <c r="C518" s="13" t="s">
        <v>109</v>
      </c>
      <c r="D518" s="14">
        <v>-5</v>
      </c>
      <c r="E518" s="14">
        <v>172</v>
      </c>
      <c r="F518" s="14">
        <v>62</v>
      </c>
      <c r="G518" s="14">
        <v>229</v>
      </c>
      <c r="H518" s="14">
        <v>4080</v>
      </c>
      <c r="I518" s="14">
        <v>4254</v>
      </c>
      <c r="J518" s="14">
        <v>275</v>
      </c>
      <c r="K518" s="14">
        <v>0</v>
      </c>
      <c r="L518" s="14">
        <v>0</v>
      </c>
      <c r="M518" s="14">
        <v>53</v>
      </c>
      <c r="N518" s="14">
        <v>145</v>
      </c>
      <c r="O518" s="14">
        <v>5</v>
      </c>
      <c r="P518" s="14">
        <v>0</v>
      </c>
      <c r="Q518" s="14">
        <v>0</v>
      </c>
      <c r="R518" s="14">
        <v>0</v>
      </c>
    </row>
    <row r="519" spans="1:18" x14ac:dyDescent="0.2">
      <c r="A519" s="12">
        <v>36708</v>
      </c>
      <c r="B519" s="12">
        <v>36710</v>
      </c>
      <c r="C519" s="13" t="s">
        <v>109</v>
      </c>
      <c r="D519" s="14">
        <v>4</v>
      </c>
      <c r="E519" s="14">
        <v>69</v>
      </c>
      <c r="F519" s="14">
        <v>12</v>
      </c>
      <c r="G519" s="14">
        <v>85</v>
      </c>
      <c r="H519" s="14">
        <v>4254</v>
      </c>
      <c r="I519" s="14">
        <v>4283</v>
      </c>
      <c r="J519" s="14">
        <v>320</v>
      </c>
      <c r="K519" s="14">
        <v>0</v>
      </c>
      <c r="L519" s="14">
        <v>0</v>
      </c>
      <c r="M519" s="14">
        <v>53</v>
      </c>
      <c r="N519" s="14">
        <v>220</v>
      </c>
      <c r="O519" s="14">
        <v>5</v>
      </c>
      <c r="P519" s="14">
        <v>0</v>
      </c>
      <c r="Q519" s="14">
        <v>0</v>
      </c>
      <c r="R519" s="14">
        <v>0</v>
      </c>
    </row>
    <row r="520" spans="1:18" x14ac:dyDescent="0.2">
      <c r="A520" s="12">
        <v>36709</v>
      </c>
      <c r="B520" s="12">
        <v>36709</v>
      </c>
      <c r="C520" s="13" t="s">
        <v>109</v>
      </c>
      <c r="D520" s="14">
        <v>-33</v>
      </c>
      <c r="E520" s="14">
        <v>185</v>
      </c>
      <c r="F520" s="14">
        <v>12</v>
      </c>
      <c r="G520" s="14">
        <v>164</v>
      </c>
      <c r="H520" s="14">
        <v>4081</v>
      </c>
      <c r="I520" s="14">
        <v>4132</v>
      </c>
      <c r="J520" s="14">
        <v>276</v>
      </c>
      <c r="K520" s="14">
        <v>0</v>
      </c>
      <c r="L520" s="14">
        <v>0</v>
      </c>
      <c r="M520" s="14">
        <v>52</v>
      </c>
      <c r="N520" s="14">
        <v>148</v>
      </c>
      <c r="O520" s="14">
        <v>6</v>
      </c>
      <c r="P520" s="14">
        <v>0</v>
      </c>
      <c r="Q520" s="14">
        <v>0</v>
      </c>
      <c r="R520" s="14">
        <v>0</v>
      </c>
    </row>
    <row r="521" spans="1:18" x14ac:dyDescent="0.2">
      <c r="A521" s="12">
        <v>36709</v>
      </c>
      <c r="B521" s="12">
        <v>36710</v>
      </c>
      <c r="C521" s="13" t="s">
        <v>109</v>
      </c>
      <c r="D521" s="14">
        <v>-36</v>
      </c>
      <c r="E521" s="14">
        <v>94</v>
      </c>
      <c r="F521" s="14">
        <v>5</v>
      </c>
      <c r="G521" s="14">
        <v>63</v>
      </c>
      <c r="H521" s="14">
        <v>4132</v>
      </c>
      <c r="I521" s="14">
        <v>4139</v>
      </c>
      <c r="J521" s="14">
        <v>300</v>
      </c>
      <c r="K521" s="14">
        <v>0</v>
      </c>
      <c r="L521" s="14">
        <v>0</v>
      </c>
      <c r="M521" s="14">
        <v>53</v>
      </c>
      <c r="N521" s="14">
        <v>124</v>
      </c>
      <c r="O521" s="14">
        <v>5</v>
      </c>
      <c r="P521" s="14">
        <v>0</v>
      </c>
      <c r="Q521" s="14">
        <v>0</v>
      </c>
      <c r="R521" s="14">
        <v>0</v>
      </c>
    </row>
    <row r="522" spans="1:18" x14ac:dyDescent="0.2">
      <c r="A522" s="12">
        <v>36709</v>
      </c>
      <c r="B522" s="12">
        <v>36711</v>
      </c>
      <c r="C522" s="13" t="s">
        <v>109</v>
      </c>
      <c r="D522" s="14">
        <v>2</v>
      </c>
      <c r="E522" s="14">
        <v>137</v>
      </c>
      <c r="F522" s="14">
        <v>96</v>
      </c>
      <c r="G522" s="14">
        <v>235</v>
      </c>
      <c r="H522" s="14">
        <v>4139</v>
      </c>
      <c r="I522" s="14">
        <v>4317</v>
      </c>
      <c r="J522" s="14">
        <v>300</v>
      </c>
      <c r="K522" s="14">
        <v>0</v>
      </c>
      <c r="L522" s="14">
        <v>0</v>
      </c>
      <c r="M522" s="14">
        <v>53</v>
      </c>
      <c r="N522" s="14">
        <v>137</v>
      </c>
      <c r="O522" s="14">
        <v>5</v>
      </c>
      <c r="P522" s="14">
        <v>0</v>
      </c>
      <c r="Q522" s="14">
        <v>0</v>
      </c>
      <c r="R522" s="14">
        <v>0</v>
      </c>
    </row>
    <row r="523" spans="1:18" x14ac:dyDescent="0.2">
      <c r="A523" s="12">
        <v>36710</v>
      </c>
      <c r="B523" s="12">
        <v>36710</v>
      </c>
      <c r="C523" s="13" t="s">
        <v>109</v>
      </c>
      <c r="D523" s="14">
        <v>102</v>
      </c>
      <c r="E523" s="14">
        <v>69</v>
      </c>
      <c r="F523" s="14">
        <v>146</v>
      </c>
      <c r="G523" s="14">
        <v>317</v>
      </c>
      <c r="H523" s="14">
        <v>4126</v>
      </c>
      <c r="I523" s="14">
        <v>4427</v>
      </c>
      <c r="J523" s="14">
        <v>300</v>
      </c>
      <c r="K523" s="14">
        <v>0</v>
      </c>
      <c r="L523" s="14">
        <v>0</v>
      </c>
      <c r="M523" s="14">
        <v>54</v>
      </c>
      <c r="N523" s="14">
        <v>50</v>
      </c>
      <c r="O523" s="14">
        <v>6</v>
      </c>
      <c r="P523" s="14">
        <v>0</v>
      </c>
      <c r="Q523" s="14">
        <v>0</v>
      </c>
      <c r="R523" s="14">
        <v>0</v>
      </c>
    </row>
    <row r="524" spans="1:18" x14ac:dyDescent="0.2">
      <c r="A524" s="12">
        <v>36710</v>
      </c>
      <c r="B524" s="12">
        <v>36711</v>
      </c>
      <c r="C524" s="13" t="s">
        <v>109</v>
      </c>
      <c r="D524" s="14">
        <v>-10</v>
      </c>
      <c r="E524" s="14">
        <v>135</v>
      </c>
      <c r="F524" s="14">
        <v>208</v>
      </c>
      <c r="G524" s="14">
        <v>333</v>
      </c>
      <c r="H524" s="14">
        <v>4427</v>
      </c>
      <c r="I524" s="14">
        <v>4699</v>
      </c>
      <c r="J524" s="14">
        <v>270</v>
      </c>
      <c r="K524" s="14">
        <v>0</v>
      </c>
      <c r="L524" s="14">
        <v>0</v>
      </c>
      <c r="M524" s="14">
        <v>54</v>
      </c>
      <c r="N524" s="14">
        <v>113</v>
      </c>
      <c r="O524" s="14">
        <v>6</v>
      </c>
      <c r="P524" s="14">
        <v>0</v>
      </c>
      <c r="Q524" s="14">
        <v>0</v>
      </c>
      <c r="R524" s="14">
        <v>0</v>
      </c>
    </row>
    <row r="525" spans="1:18" x14ac:dyDescent="0.2">
      <c r="A525" s="12">
        <v>36710</v>
      </c>
      <c r="B525" s="12">
        <v>36712</v>
      </c>
      <c r="C525" s="13" t="s">
        <v>109</v>
      </c>
      <c r="D525" s="14">
        <v>-45</v>
      </c>
      <c r="E525" s="14">
        <v>22</v>
      </c>
      <c r="F525" s="14">
        <v>-61</v>
      </c>
      <c r="G525" s="14">
        <v>-84</v>
      </c>
      <c r="H525" s="14">
        <v>4699</v>
      </c>
      <c r="I525" s="14">
        <v>4561</v>
      </c>
      <c r="J525" s="14">
        <v>275</v>
      </c>
      <c r="K525" s="14">
        <v>0</v>
      </c>
      <c r="L525" s="14">
        <v>0</v>
      </c>
      <c r="M525" s="14">
        <v>54</v>
      </c>
      <c r="N525" s="14">
        <v>160</v>
      </c>
      <c r="O525" s="14">
        <v>6</v>
      </c>
      <c r="P525" s="14">
        <v>0</v>
      </c>
      <c r="Q525" s="14">
        <v>0</v>
      </c>
      <c r="R525" s="14">
        <v>0</v>
      </c>
    </row>
    <row r="526" spans="1:18" x14ac:dyDescent="0.2">
      <c r="A526" s="12">
        <v>36711</v>
      </c>
      <c r="B526" s="12">
        <v>36711</v>
      </c>
      <c r="C526" s="13" t="s">
        <v>109</v>
      </c>
      <c r="D526" s="14">
        <v>21</v>
      </c>
      <c r="E526" s="14">
        <v>216</v>
      </c>
      <c r="F526" s="14">
        <v>266</v>
      </c>
      <c r="G526" s="14">
        <v>503</v>
      </c>
      <c r="H526" s="14">
        <v>4433</v>
      </c>
      <c r="I526" s="14">
        <v>4661</v>
      </c>
      <c r="J526" s="14">
        <v>270</v>
      </c>
      <c r="K526" s="14">
        <v>0</v>
      </c>
      <c r="L526" s="14">
        <v>0</v>
      </c>
      <c r="M526" s="14">
        <v>49</v>
      </c>
      <c r="N526" s="14">
        <v>225</v>
      </c>
      <c r="O526" s="14">
        <v>7</v>
      </c>
      <c r="P526" s="14">
        <v>0</v>
      </c>
      <c r="Q526" s="14">
        <v>0</v>
      </c>
      <c r="R526" s="14">
        <v>0</v>
      </c>
    </row>
    <row r="527" spans="1:18" x14ac:dyDescent="0.2">
      <c r="A527" s="12">
        <v>36711</v>
      </c>
      <c r="B527" s="12">
        <v>36712</v>
      </c>
      <c r="C527" s="13" t="s">
        <v>109</v>
      </c>
      <c r="D527" s="14">
        <v>-30</v>
      </c>
      <c r="E527" s="14">
        <v>-15</v>
      </c>
      <c r="F527" s="14">
        <v>-20</v>
      </c>
      <c r="G527" s="14">
        <v>-65</v>
      </c>
      <c r="H527" s="14">
        <v>4661</v>
      </c>
      <c r="I527" s="14">
        <v>4580</v>
      </c>
      <c r="J527" s="14">
        <v>268</v>
      </c>
      <c r="K527" s="14">
        <v>0</v>
      </c>
      <c r="L527" s="14">
        <v>0</v>
      </c>
      <c r="M527" s="14">
        <v>50</v>
      </c>
      <c r="N527" s="14">
        <v>104</v>
      </c>
      <c r="O527" s="14">
        <v>6</v>
      </c>
      <c r="P527" s="14">
        <v>0</v>
      </c>
      <c r="Q527" s="14">
        <v>0</v>
      </c>
      <c r="R527" s="14">
        <v>0</v>
      </c>
    </row>
    <row r="528" spans="1:18" x14ac:dyDescent="0.2">
      <c r="A528" s="12">
        <v>36711</v>
      </c>
      <c r="B528" s="12">
        <v>36713</v>
      </c>
      <c r="C528" s="13" t="s">
        <v>109</v>
      </c>
      <c r="D528" s="14">
        <v>-20</v>
      </c>
      <c r="E528" s="14">
        <v>9</v>
      </c>
      <c r="F528" s="14">
        <v>-41</v>
      </c>
      <c r="G528" s="14">
        <v>-52</v>
      </c>
      <c r="H528" s="14">
        <v>4580</v>
      </c>
      <c r="I528" s="14">
        <v>4466</v>
      </c>
      <c r="J528" s="14">
        <v>320</v>
      </c>
      <c r="K528" s="14">
        <v>0</v>
      </c>
      <c r="L528" s="14">
        <v>0</v>
      </c>
      <c r="M528" s="14">
        <v>50</v>
      </c>
      <c r="N528" s="14">
        <v>217</v>
      </c>
      <c r="O528" s="14">
        <v>6</v>
      </c>
      <c r="P528" s="14">
        <v>0</v>
      </c>
      <c r="Q528" s="14">
        <v>0</v>
      </c>
      <c r="R528" s="14">
        <v>0</v>
      </c>
    </row>
    <row r="529" spans="1:18" x14ac:dyDescent="0.2">
      <c r="A529" s="12">
        <v>36712</v>
      </c>
      <c r="B529" s="12">
        <v>36712</v>
      </c>
      <c r="C529" s="13" t="s">
        <v>109</v>
      </c>
      <c r="D529" s="14">
        <v>-17</v>
      </c>
      <c r="E529" s="14">
        <v>-63</v>
      </c>
      <c r="F529" s="14">
        <v>26</v>
      </c>
      <c r="G529" s="14">
        <v>-54</v>
      </c>
      <c r="H529" s="14">
        <v>4654</v>
      </c>
      <c r="I529" s="14">
        <v>4520</v>
      </c>
      <c r="J529" s="14">
        <v>265</v>
      </c>
      <c r="K529" s="14">
        <v>0</v>
      </c>
      <c r="L529" s="14">
        <v>0</v>
      </c>
      <c r="M529" s="14">
        <v>50</v>
      </c>
      <c r="N529" s="14">
        <v>213</v>
      </c>
      <c r="O529" s="14">
        <v>7</v>
      </c>
      <c r="P529" s="14">
        <v>0</v>
      </c>
      <c r="Q529" s="14">
        <v>0</v>
      </c>
      <c r="R529" s="14">
        <v>0</v>
      </c>
    </row>
    <row r="530" spans="1:18" x14ac:dyDescent="0.2">
      <c r="A530" s="12">
        <v>36712</v>
      </c>
      <c r="B530" s="12">
        <v>36713</v>
      </c>
      <c r="C530" s="13" t="s">
        <v>109</v>
      </c>
      <c r="D530" s="14">
        <v>147</v>
      </c>
      <c r="E530" s="14">
        <v>3</v>
      </c>
      <c r="F530" s="14">
        <v>-120</v>
      </c>
      <c r="G530" s="14">
        <v>30</v>
      </c>
      <c r="H530" s="14">
        <v>4520</v>
      </c>
      <c r="I530" s="14">
        <v>4543</v>
      </c>
      <c r="J530" s="14">
        <v>309</v>
      </c>
      <c r="K530" s="14">
        <v>0</v>
      </c>
      <c r="L530" s="14">
        <v>0</v>
      </c>
      <c r="M530" s="14">
        <v>50</v>
      </c>
      <c r="N530" s="14">
        <v>79</v>
      </c>
      <c r="O530" s="14">
        <v>6</v>
      </c>
      <c r="P530" s="14">
        <v>0</v>
      </c>
      <c r="Q530" s="14">
        <v>0</v>
      </c>
      <c r="R530" s="14">
        <v>0</v>
      </c>
    </row>
    <row r="531" spans="1:18" x14ac:dyDescent="0.2">
      <c r="A531" s="12">
        <v>36712</v>
      </c>
      <c r="B531" s="12">
        <v>36714</v>
      </c>
      <c r="C531" s="13" t="s">
        <v>109</v>
      </c>
      <c r="D531" s="14">
        <v>18</v>
      </c>
      <c r="E531" s="14">
        <v>-3</v>
      </c>
      <c r="F531" s="14">
        <v>154</v>
      </c>
      <c r="G531" s="14">
        <v>169</v>
      </c>
      <c r="H531" s="14">
        <v>4543</v>
      </c>
      <c r="I531" s="14">
        <v>4679</v>
      </c>
      <c r="J531" s="14">
        <v>300</v>
      </c>
      <c r="K531" s="14">
        <v>0</v>
      </c>
      <c r="L531" s="14">
        <v>0</v>
      </c>
      <c r="M531" s="14">
        <v>50</v>
      </c>
      <c r="N531" s="14">
        <v>81</v>
      </c>
      <c r="O531" s="14">
        <v>6</v>
      </c>
      <c r="P531" s="14">
        <v>0</v>
      </c>
      <c r="Q531" s="14">
        <v>0</v>
      </c>
      <c r="R531" s="14">
        <v>0</v>
      </c>
    </row>
    <row r="532" spans="1:18" x14ac:dyDescent="0.2">
      <c r="A532" s="12">
        <v>36713</v>
      </c>
      <c r="B532" s="12">
        <v>36713</v>
      </c>
      <c r="C532" s="13" t="s">
        <v>109</v>
      </c>
      <c r="D532" s="14">
        <v>98</v>
      </c>
      <c r="E532" s="14">
        <v>34</v>
      </c>
      <c r="F532" s="14">
        <v>-46</v>
      </c>
      <c r="G532" s="14">
        <v>86</v>
      </c>
      <c r="H532" s="14">
        <v>4522</v>
      </c>
      <c r="I532" s="14">
        <v>4531</v>
      </c>
      <c r="J532" s="14">
        <v>312</v>
      </c>
      <c r="K532" s="14">
        <v>0</v>
      </c>
      <c r="L532" s="14">
        <v>0</v>
      </c>
      <c r="M532" s="14">
        <v>49</v>
      </c>
      <c r="N532" s="14">
        <v>199</v>
      </c>
      <c r="O532" s="14">
        <v>6</v>
      </c>
      <c r="P532" s="14">
        <v>0</v>
      </c>
      <c r="Q532" s="14">
        <v>0</v>
      </c>
      <c r="R532" s="14">
        <v>0</v>
      </c>
    </row>
    <row r="533" spans="1:18" x14ac:dyDescent="0.2">
      <c r="A533" s="12">
        <v>36713</v>
      </c>
      <c r="B533" s="12">
        <v>36714</v>
      </c>
      <c r="C533" s="13" t="s">
        <v>109</v>
      </c>
      <c r="D533" s="14">
        <v>-18</v>
      </c>
      <c r="E533" s="14">
        <v>77</v>
      </c>
      <c r="F533" s="14">
        <v>8</v>
      </c>
      <c r="G533" s="14">
        <v>67</v>
      </c>
      <c r="H533" s="14">
        <v>4531</v>
      </c>
      <c r="I533" s="14">
        <v>4568</v>
      </c>
      <c r="J533" s="14">
        <v>273</v>
      </c>
      <c r="K533" s="14">
        <v>0</v>
      </c>
      <c r="L533" s="14">
        <v>0</v>
      </c>
      <c r="M533" s="14">
        <v>50</v>
      </c>
      <c r="N533" s="14">
        <v>83</v>
      </c>
      <c r="O533" s="14">
        <v>6</v>
      </c>
      <c r="P533" s="14">
        <v>0</v>
      </c>
      <c r="Q533" s="14">
        <v>0</v>
      </c>
      <c r="R533" s="14">
        <v>0</v>
      </c>
    </row>
    <row r="534" spans="1:18" x14ac:dyDescent="0.2">
      <c r="A534" s="12">
        <v>36713</v>
      </c>
      <c r="B534" s="12">
        <v>36715</v>
      </c>
      <c r="C534" s="13" t="s">
        <v>109</v>
      </c>
      <c r="D534" s="14">
        <v>15</v>
      </c>
      <c r="E534" s="14">
        <v>170</v>
      </c>
      <c r="F534" s="14">
        <v>177</v>
      </c>
      <c r="G534" s="14">
        <v>362</v>
      </c>
      <c r="H534" s="14">
        <v>4568</v>
      </c>
      <c r="I534" s="14">
        <v>4861</v>
      </c>
      <c r="J534" s="14">
        <v>300</v>
      </c>
      <c r="K534" s="14">
        <v>0</v>
      </c>
      <c r="L534" s="14">
        <v>0</v>
      </c>
      <c r="M534" s="14">
        <v>50</v>
      </c>
      <c r="N534" s="14">
        <v>81</v>
      </c>
      <c r="O534" s="14">
        <v>6</v>
      </c>
      <c r="P534" s="14">
        <v>0</v>
      </c>
      <c r="Q534" s="14">
        <v>0</v>
      </c>
      <c r="R534" s="14">
        <v>0</v>
      </c>
    </row>
    <row r="535" spans="1:18" x14ac:dyDescent="0.2">
      <c r="A535" s="12">
        <v>36714</v>
      </c>
      <c r="B535" s="12">
        <v>36714</v>
      </c>
      <c r="C535" s="13" t="s">
        <v>109</v>
      </c>
      <c r="D535" s="14">
        <v>-53</v>
      </c>
      <c r="E535" s="14">
        <v>-9</v>
      </c>
      <c r="F535" s="14">
        <v>-35</v>
      </c>
      <c r="G535" s="14">
        <v>-97</v>
      </c>
      <c r="H535" s="14">
        <v>4541</v>
      </c>
      <c r="I535" s="14">
        <v>4433</v>
      </c>
      <c r="J535" s="14">
        <v>281</v>
      </c>
      <c r="K535" s="14">
        <v>0</v>
      </c>
      <c r="L535" s="14">
        <v>0</v>
      </c>
      <c r="M535" s="14">
        <v>48</v>
      </c>
      <c r="N535" s="14">
        <v>159</v>
      </c>
      <c r="O535" s="14">
        <v>6</v>
      </c>
      <c r="P535" s="14">
        <v>0</v>
      </c>
      <c r="Q535" s="14">
        <v>0</v>
      </c>
      <c r="R535" s="14">
        <v>0</v>
      </c>
    </row>
    <row r="536" spans="1:18" x14ac:dyDescent="0.2">
      <c r="A536" s="12">
        <v>36714</v>
      </c>
      <c r="B536" s="12">
        <v>36715</v>
      </c>
      <c r="C536" s="13" t="s">
        <v>109</v>
      </c>
      <c r="D536" s="14">
        <v>-37</v>
      </c>
      <c r="E536" s="14">
        <v>-2</v>
      </c>
      <c r="F536" s="14">
        <v>-44</v>
      </c>
      <c r="G536" s="14">
        <v>-83</v>
      </c>
      <c r="H536" s="14">
        <v>4433</v>
      </c>
      <c r="I536" s="14">
        <v>4332</v>
      </c>
      <c r="J536" s="14">
        <v>228</v>
      </c>
      <c r="K536" s="14">
        <v>0</v>
      </c>
      <c r="L536" s="14">
        <v>0</v>
      </c>
      <c r="M536" s="14">
        <v>50</v>
      </c>
      <c r="N536" s="14">
        <v>213</v>
      </c>
      <c r="O536" s="14">
        <v>6</v>
      </c>
      <c r="P536" s="14">
        <v>0</v>
      </c>
      <c r="Q536" s="14">
        <v>0</v>
      </c>
      <c r="R536" s="14">
        <v>0</v>
      </c>
    </row>
    <row r="537" spans="1:18" x14ac:dyDescent="0.2">
      <c r="A537" s="12">
        <v>36714</v>
      </c>
      <c r="B537" s="12">
        <v>36716</v>
      </c>
      <c r="C537" s="13" t="s">
        <v>109</v>
      </c>
      <c r="D537" s="14">
        <v>15</v>
      </c>
      <c r="E537" s="14">
        <v>122</v>
      </c>
      <c r="F537" s="14">
        <v>55</v>
      </c>
      <c r="G537" s="14">
        <v>192</v>
      </c>
      <c r="H537" s="14">
        <v>4332</v>
      </c>
      <c r="I537" s="14">
        <v>4474</v>
      </c>
      <c r="J537" s="14">
        <v>300</v>
      </c>
      <c r="K537" s="14">
        <v>0</v>
      </c>
      <c r="L537" s="14">
        <v>0</v>
      </c>
      <c r="M537" s="14">
        <v>50</v>
      </c>
      <c r="N537" s="14">
        <v>173</v>
      </c>
      <c r="O537" s="14">
        <v>6</v>
      </c>
      <c r="P537" s="14">
        <v>0</v>
      </c>
      <c r="Q537" s="14">
        <v>0</v>
      </c>
      <c r="R537" s="14">
        <v>0</v>
      </c>
    </row>
    <row r="538" spans="1:18" x14ac:dyDescent="0.2">
      <c r="A538" s="12">
        <v>36715</v>
      </c>
      <c r="B538" s="12">
        <v>36715</v>
      </c>
      <c r="C538" s="13" t="s">
        <v>109</v>
      </c>
      <c r="D538" s="14">
        <v>-106</v>
      </c>
      <c r="E538" s="14">
        <v>22</v>
      </c>
      <c r="F538" s="14">
        <v>-82</v>
      </c>
      <c r="G538" s="14">
        <v>-166</v>
      </c>
      <c r="H538" s="14">
        <v>4443</v>
      </c>
      <c r="I538" s="14">
        <v>4270</v>
      </c>
      <c r="J538" s="14">
        <v>242</v>
      </c>
      <c r="K538" s="14">
        <v>0</v>
      </c>
      <c r="L538" s="14">
        <v>0</v>
      </c>
      <c r="M538" s="14">
        <v>45</v>
      </c>
      <c r="N538" s="14">
        <v>211</v>
      </c>
      <c r="O538" s="14">
        <v>7</v>
      </c>
      <c r="P538" s="14">
        <v>0</v>
      </c>
      <c r="Q538" s="14">
        <v>0</v>
      </c>
      <c r="R538" s="14">
        <v>0</v>
      </c>
    </row>
    <row r="539" spans="1:18" x14ac:dyDescent="0.2">
      <c r="A539" s="12">
        <v>36715</v>
      </c>
      <c r="B539" s="12">
        <v>36716</v>
      </c>
      <c r="C539" s="13" t="s">
        <v>109</v>
      </c>
      <c r="D539" s="14">
        <v>-10</v>
      </c>
      <c r="E539" s="14">
        <v>122</v>
      </c>
      <c r="F539" s="14">
        <v>-27</v>
      </c>
      <c r="G539" s="14">
        <v>85</v>
      </c>
      <c r="H539" s="14">
        <v>4270</v>
      </c>
      <c r="I539" s="14">
        <v>4308</v>
      </c>
      <c r="J539" s="14">
        <v>227</v>
      </c>
      <c r="K539" s="14">
        <v>0</v>
      </c>
      <c r="L539" s="14">
        <v>0</v>
      </c>
      <c r="M539" s="14">
        <v>46</v>
      </c>
      <c r="N539" s="14">
        <v>170</v>
      </c>
      <c r="O539" s="14">
        <v>6</v>
      </c>
      <c r="P539" s="14">
        <v>0</v>
      </c>
      <c r="Q539" s="14">
        <v>0</v>
      </c>
      <c r="R539" s="14">
        <v>0</v>
      </c>
    </row>
    <row r="540" spans="1:18" x14ac:dyDescent="0.2">
      <c r="A540" s="12">
        <v>36715</v>
      </c>
      <c r="B540" s="12">
        <v>36717</v>
      </c>
      <c r="C540" s="13" t="s">
        <v>109</v>
      </c>
      <c r="D540" s="14">
        <v>15</v>
      </c>
      <c r="E540" s="14">
        <v>60</v>
      </c>
      <c r="F540" s="14">
        <v>-103</v>
      </c>
      <c r="G540" s="14">
        <v>-28</v>
      </c>
      <c r="H540" s="14">
        <v>4308</v>
      </c>
      <c r="I540" s="14">
        <v>4238</v>
      </c>
      <c r="J540" s="14">
        <v>300</v>
      </c>
      <c r="K540" s="14">
        <v>0</v>
      </c>
      <c r="L540" s="14">
        <v>0</v>
      </c>
      <c r="M540" s="14">
        <v>56</v>
      </c>
      <c r="N540" s="14">
        <v>126</v>
      </c>
      <c r="O540" s="14">
        <v>6</v>
      </c>
      <c r="P540" s="14">
        <v>0</v>
      </c>
      <c r="Q540" s="14">
        <v>0</v>
      </c>
      <c r="R540" s="14">
        <v>0</v>
      </c>
    </row>
    <row r="541" spans="1:18" x14ac:dyDescent="0.2">
      <c r="A541" s="12">
        <v>36716</v>
      </c>
      <c r="B541" s="12">
        <v>36716</v>
      </c>
      <c r="C541" s="13" t="s">
        <v>109</v>
      </c>
      <c r="D541" s="14">
        <v>-10</v>
      </c>
      <c r="E541" s="14">
        <v>138</v>
      </c>
      <c r="F541" s="14">
        <v>-90</v>
      </c>
      <c r="G541" s="14">
        <v>38</v>
      </c>
      <c r="H541" s="14">
        <v>4273</v>
      </c>
      <c r="I541" s="14">
        <v>4262</v>
      </c>
      <c r="J541" s="14">
        <v>227</v>
      </c>
      <c r="K541" s="14">
        <v>0</v>
      </c>
      <c r="L541" s="14">
        <v>0</v>
      </c>
      <c r="M541" s="14">
        <v>44</v>
      </c>
      <c r="N541" s="14">
        <v>155</v>
      </c>
      <c r="O541" s="14">
        <v>6</v>
      </c>
      <c r="P541" s="14">
        <v>0</v>
      </c>
      <c r="Q541" s="14">
        <v>0</v>
      </c>
      <c r="R541" s="14">
        <v>0</v>
      </c>
    </row>
    <row r="542" spans="1:18" x14ac:dyDescent="0.2">
      <c r="A542" s="12">
        <v>36716</v>
      </c>
      <c r="B542" s="12">
        <v>36717</v>
      </c>
      <c r="C542" s="13" t="s">
        <v>109</v>
      </c>
      <c r="D542" s="14">
        <v>-28</v>
      </c>
      <c r="E542" s="14">
        <v>26</v>
      </c>
      <c r="F542" s="14">
        <v>-136</v>
      </c>
      <c r="G542" s="14">
        <v>-138</v>
      </c>
      <c r="H542" s="14">
        <v>4262</v>
      </c>
      <c r="I542" s="14">
        <v>4080</v>
      </c>
      <c r="J542" s="14">
        <v>251</v>
      </c>
      <c r="K542" s="14">
        <v>0</v>
      </c>
      <c r="L542" s="14">
        <v>0</v>
      </c>
      <c r="M542" s="14">
        <v>56</v>
      </c>
      <c r="N542" s="14">
        <v>133</v>
      </c>
      <c r="O542" s="14">
        <v>6</v>
      </c>
      <c r="P542" s="14">
        <v>0</v>
      </c>
      <c r="Q542" s="14">
        <v>0</v>
      </c>
      <c r="R542" s="14">
        <v>0</v>
      </c>
    </row>
    <row r="543" spans="1:18" x14ac:dyDescent="0.2">
      <c r="A543" s="12">
        <v>36716</v>
      </c>
      <c r="B543" s="12">
        <v>36718</v>
      </c>
      <c r="C543" s="13" t="s">
        <v>109</v>
      </c>
      <c r="D543" s="14">
        <v>15</v>
      </c>
      <c r="E543" s="14">
        <v>-32</v>
      </c>
      <c r="F543" s="14">
        <v>36</v>
      </c>
      <c r="G543" s="14">
        <v>19</v>
      </c>
      <c r="H543" s="14">
        <v>4080</v>
      </c>
      <c r="I543" s="14">
        <v>4056</v>
      </c>
      <c r="J543" s="14">
        <v>300</v>
      </c>
      <c r="K543" s="14">
        <v>0</v>
      </c>
      <c r="L543" s="14">
        <v>0</v>
      </c>
      <c r="M543" s="14">
        <v>61</v>
      </c>
      <c r="N543" s="14">
        <v>121</v>
      </c>
      <c r="O543" s="14">
        <v>6</v>
      </c>
      <c r="P543" s="14">
        <v>0</v>
      </c>
      <c r="Q543" s="14">
        <v>0</v>
      </c>
      <c r="R543" s="14">
        <v>0</v>
      </c>
    </row>
    <row r="544" spans="1:18" x14ac:dyDescent="0.2">
      <c r="A544" s="12">
        <v>36717</v>
      </c>
      <c r="B544" s="12">
        <v>36717</v>
      </c>
      <c r="C544" s="13" t="s">
        <v>109</v>
      </c>
      <c r="D544" s="14">
        <v>-82</v>
      </c>
      <c r="E544" s="14">
        <v>39</v>
      </c>
      <c r="F544" s="14">
        <v>-250</v>
      </c>
      <c r="G544" s="14">
        <v>-293</v>
      </c>
      <c r="H544" s="14">
        <v>4264</v>
      </c>
      <c r="I544" s="14">
        <v>3952</v>
      </c>
      <c r="J544" s="14">
        <v>281</v>
      </c>
      <c r="K544" s="14">
        <v>0</v>
      </c>
      <c r="L544" s="14">
        <v>0</v>
      </c>
      <c r="M544" s="14">
        <v>52</v>
      </c>
      <c r="N544" s="14">
        <v>40</v>
      </c>
      <c r="O544" s="14">
        <v>6</v>
      </c>
      <c r="P544" s="14">
        <v>0</v>
      </c>
      <c r="Q544" s="14">
        <v>0</v>
      </c>
      <c r="R544" s="14">
        <v>0</v>
      </c>
    </row>
    <row r="545" spans="1:18" x14ac:dyDescent="0.2">
      <c r="A545" s="12">
        <v>36717</v>
      </c>
      <c r="B545" s="12">
        <v>36718</v>
      </c>
      <c r="C545" s="13" t="s">
        <v>109</v>
      </c>
      <c r="D545" s="14">
        <v>-29</v>
      </c>
      <c r="E545" s="14">
        <v>179</v>
      </c>
      <c r="F545" s="14">
        <v>46</v>
      </c>
      <c r="G545" s="14">
        <v>196</v>
      </c>
      <c r="H545" s="14">
        <v>3952</v>
      </c>
      <c r="I545" s="14">
        <v>4080</v>
      </c>
      <c r="J545" s="14">
        <v>348</v>
      </c>
      <c r="K545" s="14">
        <v>0</v>
      </c>
      <c r="L545" s="14">
        <v>0</v>
      </c>
      <c r="M545" s="14">
        <v>0</v>
      </c>
      <c r="N545" s="14">
        <v>6</v>
      </c>
      <c r="O545" s="14">
        <v>6</v>
      </c>
      <c r="P545" s="14">
        <v>0</v>
      </c>
      <c r="Q545" s="14">
        <v>21</v>
      </c>
      <c r="R545" s="14">
        <v>0</v>
      </c>
    </row>
    <row r="546" spans="1:18" x14ac:dyDescent="0.2">
      <c r="A546" s="12">
        <v>36717</v>
      </c>
      <c r="B546" s="12">
        <v>36719</v>
      </c>
      <c r="C546" s="13" t="s">
        <v>109</v>
      </c>
      <c r="D546" s="14">
        <v>-14</v>
      </c>
      <c r="E546" s="14">
        <v>134</v>
      </c>
      <c r="F546" s="14">
        <v>10</v>
      </c>
      <c r="G546" s="14">
        <v>130</v>
      </c>
      <c r="H546" s="14">
        <v>4080</v>
      </c>
      <c r="I546" s="14">
        <v>4145</v>
      </c>
      <c r="J546" s="14">
        <v>325</v>
      </c>
      <c r="K546" s="14">
        <v>0</v>
      </c>
      <c r="L546" s="14">
        <v>0</v>
      </c>
      <c r="M546" s="14">
        <v>35</v>
      </c>
      <c r="N546" s="14">
        <v>0</v>
      </c>
      <c r="O546" s="14">
        <v>6</v>
      </c>
      <c r="P546" s="14">
        <v>0</v>
      </c>
      <c r="Q546" s="14">
        <v>0</v>
      </c>
      <c r="R546" s="14">
        <v>0</v>
      </c>
    </row>
    <row r="547" spans="1:18" x14ac:dyDescent="0.2">
      <c r="A547" s="12">
        <v>36718</v>
      </c>
      <c r="B547" s="12">
        <v>36718</v>
      </c>
      <c r="C547" s="13" t="s">
        <v>109</v>
      </c>
      <c r="D547" s="14">
        <v>-4</v>
      </c>
      <c r="E547" s="14">
        <v>157</v>
      </c>
      <c r="F547" s="14">
        <v>68</v>
      </c>
      <c r="G547" s="14">
        <v>221</v>
      </c>
      <c r="H547" s="14">
        <v>3946</v>
      </c>
      <c r="I547" s="14">
        <v>4066</v>
      </c>
      <c r="J547" s="14">
        <v>369</v>
      </c>
      <c r="K547" s="14">
        <v>0</v>
      </c>
      <c r="L547" s="14">
        <v>0</v>
      </c>
      <c r="M547" s="14">
        <v>0</v>
      </c>
      <c r="N547" s="14">
        <v>6</v>
      </c>
      <c r="O547" s="14">
        <v>5</v>
      </c>
      <c r="P547" s="14">
        <v>0</v>
      </c>
      <c r="Q547" s="14">
        <v>44</v>
      </c>
      <c r="R547" s="14">
        <v>0</v>
      </c>
    </row>
    <row r="548" spans="1:18" x14ac:dyDescent="0.2">
      <c r="A548" s="12">
        <v>36718</v>
      </c>
      <c r="B548" s="12">
        <v>36719</v>
      </c>
      <c r="C548" s="13" t="s">
        <v>109</v>
      </c>
      <c r="D548" s="14">
        <v>37</v>
      </c>
      <c r="E548" s="14">
        <v>181</v>
      </c>
      <c r="F548" s="14">
        <v>2</v>
      </c>
      <c r="G548" s="14">
        <v>220</v>
      </c>
      <c r="H548" s="14">
        <v>4066</v>
      </c>
      <c r="I548" s="14">
        <v>4221</v>
      </c>
      <c r="J548" s="14">
        <v>367</v>
      </c>
      <c r="K548" s="14">
        <v>0</v>
      </c>
      <c r="L548" s="14">
        <v>0</v>
      </c>
      <c r="M548" s="14">
        <v>0</v>
      </c>
      <c r="N548" s="14">
        <v>0</v>
      </c>
      <c r="O548" s="14">
        <v>5</v>
      </c>
      <c r="P548" s="14">
        <v>0</v>
      </c>
      <c r="Q548" s="14">
        <v>47</v>
      </c>
      <c r="R548" s="14">
        <v>0</v>
      </c>
    </row>
    <row r="549" spans="1:18" x14ac:dyDescent="0.2">
      <c r="A549" s="12">
        <v>36718</v>
      </c>
      <c r="B549" s="12">
        <v>36720</v>
      </c>
      <c r="C549" s="13" t="s">
        <v>109</v>
      </c>
      <c r="D549" s="14">
        <v>0</v>
      </c>
      <c r="E549" s="14">
        <v>124</v>
      </c>
      <c r="F549" s="14">
        <v>-3</v>
      </c>
      <c r="G549" s="14">
        <v>121</v>
      </c>
      <c r="H549" s="14">
        <v>4221</v>
      </c>
      <c r="I549" s="14">
        <v>4263</v>
      </c>
      <c r="J549" s="14">
        <v>296</v>
      </c>
      <c r="K549" s="14">
        <v>0</v>
      </c>
      <c r="L549" s="14">
        <v>0</v>
      </c>
      <c r="M549" s="14">
        <v>61</v>
      </c>
      <c r="N549" s="14">
        <v>2</v>
      </c>
      <c r="O549" s="14">
        <v>5</v>
      </c>
      <c r="P549" s="14">
        <v>0</v>
      </c>
      <c r="Q549" s="14">
        <v>0</v>
      </c>
      <c r="R549" s="14">
        <v>0</v>
      </c>
    </row>
    <row r="550" spans="1:18" x14ac:dyDescent="0.2">
      <c r="A550" s="12">
        <v>36719</v>
      </c>
      <c r="B550" s="12">
        <v>36719</v>
      </c>
      <c r="C550" s="13" t="s">
        <v>109</v>
      </c>
      <c r="D550" s="14">
        <v>6</v>
      </c>
      <c r="E550" s="14">
        <v>161</v>
      </c>
      <c r="F550" s="14">
        <v>44</v>
      </c>
      <c r="G550" s="14">
        <v>211</v>
      </c>
      <c r="H550" s="14">
        <v>4083</v>
      </c>
      <c r="I550" s="14">
        <v>4208</v>
      </c>
      <c r="J550" s="14">
        <v>391</v>
      </c>
      <c r="K550" s="14">
        <v>0</v>
      </c>
      <c r="L550" s="14">
        <v>0</v>
      </c>
      <c r="M550" s="14">
        <v>0</v>
      </c>
      <c r="N550" s="14">
        <v>0</v>
      </c>
      <c r="O550" s="14">
        <v>5</v>
      </c>
      <c r="P550" s="14">
        <v>0</v>
      </c>
      <c r="Q550" s="14">
        <v>88</v>
      </c>
      <c r="R550" s="14">
        <v>0</v>
      </c>
    </row>
    <row r="551" spans="1:18" x14ac:dyDescent="0.2">
      <c r="A551" s="12">
        <v>36719</v>
      </c>
      <c r="B551" s="12">
        <v>36720</v>
      </c>
      <c r="C551" s="13" t="s">
        <v>109</v>
      </c>
      <c r="D551" s="14">
        <v>21</v>
      </c>
      <c r="E551" s="14">
        <v>60</v>
      </c>
      <c r="F551" s="14">
        <v>8</v>
      </c>
      <c r="G551" s="14">
        <v>89</v>
      </c>
      <c r="H551" s="14">
        <v>4208</v>
      </c>
      <c r="I551" s="14">
        <v>4226</v>
      </c>
      <c r="J551" s="14">
        <v>280</v>
      </c>
      <c r="K551" s="14">
        <v>0</v>
      </c>
      <c r="L551" s="14">
        <v>0</v>
      </c>
      <c r="M551" s="14">
        <v>61</v>
      </c>
      <c r="N551" s="14">
        <v>7</v>
      </c>
      <c r="O551" s="14">
        <v>5</v>
      </c>
      <c r="P551" s="14">
        <v>0</v>
      </c>
      <c r="Q551" s="14">
        <v>0</v>
      </c>
      <c r="R551" s="14">
        <v>0</v>
      </c>
    </row>
    <row r="552" spans="1:18" x14ac:dyDescent="0.2">
      <c r="A552" s="12">
        <v>36719</v>
      </c>
      <c r="B552" s="12">
        <v>36721</v>
      </c>
      <c r="C552" s="13" t="s">
        <v>109</v>
      </c>
      <c r="D552" s="14">
        <v>14</v>
      </c>
      <c r="E552" s="14">
        <v>115</v>
      </c>
      <c r="F552" s="14">
        <v>23</v>
      </c>
      <c r="G552" s="14">
        <v>152</v>
      </c>
      <c r="H552" s="14">
        <v>4226</v>
      </c>
      <c r="I552" s="14">
        <v>4297</v>
      </c>
      <c r="J552" s="14">
        <v>300</v>
      </c>
      <c r="K552" s="14">
        <v>0</v>
      </c>
      <c r="L552" s="14">
        <v>0</v>
      </c>
      <c r="M552" s="14">
        <v>61</v>
      </c>
      <c r="N552" s="14">
        <v>8</v>
      </c>
      <c r="O552" s="14">
        <v>5</v>
      </c>
      <c r="P552" s="14">
        <v>0</v>
      </c>
      <c r="Q552" s="14">
        <v>0</v>
      </c>
      <c r="R552" s="14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D2" sqref="D2:D183"/>
    </sheetView>
  </sheetViews>
  <sheetFormatPr defaultRowHeight="12.75" x14ac:dyDescent="0.2"/>
  <cols>
    <col min="2" max="4" width="9.140625" style="17"/>
  </cols>
  <sheetData>
    <row r="1" spans="1:4" x14ac:dyDescent="0.2">
      <c r="A1" s="21" t="s">
        <v>110</v>
      </c>
      <c r="B1" s="23" t="s">
        <v>111</v>
      </c>
      <c r="C1" s="23" t="s">
        <v>112</v>
      </c>
      <c r="D1" s="23" t="s">
        <v>113</v>
      </c>
    </row>
    <row r="2" spans="1:4" x14ac:dyDescent="0.2">
      <c r="A2" s="22">
        <v>36526</v>
      </c>
      <c r="B2" s="24">
        <v>2542105</v>
      </c>
      <c r="C2" s="24">
        <v>2333457</v>
      </c>
      <c r="D2" s="24">
        <v>208648</v>
      </c>
    </row>
    <row r="3" spans="1:4" x14ac:dyDescent="0.2">
      <c r="A3" s="22">
        <v>36527</v>
      </c>
      <c r="B3" s="24">
        <v>2902296</v>
      </c>
      <c r="C3" s="24">
        <v>2834070</v>
      </c>
      <c r="D3" s="24">
        <v>68226</v>
      </c>
    </row>
    <row r="4" spans="1:4" x14ac:dyDescent="0.2">
      <c r="A4" s="22">
        <v>36528</v>
      </c>
      <c r="B4" s="24">
        <v>2755487</v>
      </c>
      <c r="C4" s="24">
        <v>2867099</v>
      </c>
      <c r="D4" s="24">
        <v>-111612</v>
      </c>
    </row>
    <row r="5" spans="1:4" x14ac:dyDescent="0.2">
      <c r="A5" s="22">
        <v>36529</v>
      </c>
      <c r="B5" s="24">
        <v>2890289</v>
      </c>
      <c r="C5" s="24">
        <v>2997460</v>
      </c>
      <c r="D5" s="24">
        <v>-107171</v>
      </c>
    </row>
    <row r="6" spans="1:4" x14ac:dyDescent="0.2">
      <c r="A6" s="22">
        <v>36530</v>
      </c>
      <c r="B6" s="24">
        <v>2905144</v>
      </c>
      <c r="C6" s="24">
        <v>2898459</v>
      </c>
      <c r="D6" s="24">
        <v>6685</v>
      </c>
    </row>
    <row r="7" spans="1:4" x14ac:dyDescent="0.2">
      <c r="A7" s="22">
        <v>36531</v>
      </c>
      <c r="B7" s="24">
        <v>3025578</v>
      </c>
      <c r="C7" s="24">
        <v>3121922</v>
      </c>
      <c r="D7" s="24">
        <v>-96344</v>
      </c>
    </row>
    <row r="8" spans="1:4" x14ac:dyDescent="0.2">
      <c r="A8" s="22">
        <v>36532</v>
      </c>
      <c r="B8" s="24">
        <v>2989858</v>
      </c>
      <c r="C8" s="24">
        <v>3066583</v>
      </c>
      <c r="D8" s="24">
        <v>-76725</v>
      </c>
    </row>
    <row r="9" spans="1:4" x14ac:dyDescent="0.2">
      <c r="A9" s="22">
        <v>36533</v>
      </c>
      <c r="B9" s="24">
        <v>2826107</v>
      </c>
      <c r="C9" s="24">
        <v>2733956</v>
      </c>
      <c r="D9" s="24">
        <v>92151</v>
      </c>
    </row>
    <row r="10" spans="1:4" x14ac:dyDescent="0.2">
      <c r="A10" s="22">
        <v>36534</v>
      </c>
      <c r="B10" s="24">
        <v>2744216</v>
      </c>
      <c r="C10" s="24">
        <v>2606524</v>
      </c>
      <c r="D10" s="24">
        <v>137692</v>
      </c>
    </row>
    <row r="11" spans="1:4" x14ac:dyDescent="0.2">
      <c r="A11" s="22">
        <v>36535</v>
      </c>
      <c r="B11" s="24">
        <v>2618231</v>
      </c>
      <c r="C11" s="24">
        <v>2723675</v>
      </c>
      <c r="D11" s="24">
        <v>-105444</v>
      </c>
    </row>
    <row r="12" spans="1:4" x14ac:dyDescent="0.2">
      <c r="A12" s="22">
        <v>36536</v>
      </c>
      <c r="B12" s="24">
        <v>2688341</v>
      </c>
      <c r="C12" s="24">
        <v>2737752</v>
      </c>
      <c r="D12" s="24">
        <v>-49411</v>
      </c>
    </row>
    <row r="13" spans="1:4" x14ac:dyDescent="0.2">
      <c r="A13" s="22">
        <v>36537</v>
      </c>
      <c r="B13" s="24">
        <v>2916031</v>
      </c>
      <c r="C13" s="24">
        <v>2965570</v>
      </c>
      <c r="D13" s="24">
        <v>-49539</v>
      </c>
    </row>
    <row r="14" spans="1:4" x14ac:dyDescent="0.2">
      <c r="A14" s="22">
        <v>36538</v>
      </c>
      <c r="B14" s="24">
        <v>2823325</v>
      </c>
      <c r="C14" s="24">
        <v>2873177</v>
      </c>
      <c r="D14" s="24">
        <v>-49852</v>
      </c>
    </row>
    <row r="15" spans="1:4" x14ac:dyDescent="0.2">
      <c r="A15" s="22">
        <v>36539</v>
      </c>
      <c r="B15" s="24">
        <v>2658639</v>
      </c>
      <c r="C15" s="24">
        <v>2720403</v>
      </c>
      <c r="D15" s="24">
        <v>-61764</v>
      </c>
    </row>
    <row r="16" spans="1:4" x14ac:dyDescent="0.2">
      <c r="A16" s="22">
        <v>36540</v>
      </c>
      <c r="B16" s="24">
        <v>2424343</v>
      </c>
      <c r="C16" s="24">
        <v>2184601</v>
      </c>
      <c r="D16" s="24">
        <v>239742</v>
      </c>
    </row>
    <row r="17" spans="1:4" x14ac:dyDescent="0.2">
      <c r="A17" s="22">
        <v>36541</v>
      </c>
      <c r="B17" s="24">
        <v>2360968</v>
      </c>
      <c r="C17" s="24">
        <v>2411325</v>
      </c>
      <c r="D17" s="24">
        <v>-50357</v>
      </c>
    </row>
    <row r="18" spans="1:4" x14ac:dyDescent="0.2">
      <c r="A18" s="22">
        <v>36542</v>
      </c>
      <c r="B18" s="24">
        <v>2543392</v>
      </c>
      <c r="C18" s="24">
        <v>2615279</v>
      </c>
      <c r="D18" s="24">
        <v>-71887</v>
      </c>
    </row>
    <row r="19" spans="1:4" x14ac:dyDescent="0.2">
      <c r="A19" s="22">
        <v>36543</v>
      </c>
      <c r="B19" s="24">
        <v>2691399</v>
      </c>
      <c r="C19" s="24">
        <v>2608743</v>
      </c>
      <c r="D19" s="24">
        <v>82656</v>
      </c>
    </row>
    <row r="20" spans="1:4" x14ac:dyDescent="0.2">
      <c r="A20" s="22">
        <v>36544</v>
      </c>
      <c r="B20" s="24">
        <v>2363418</v>
      </c>
      <c r="C20" s="24">
        <v>2247832</v>
      </c>
      <c r="D20" s="24">
        <v>115586</v>
      </c>
    </row>
    <row r="21" spans="1:4" x14ac:dyDescent="0.2">
      <c r="A21" s="22">
        <v>36545</v>
      </c>
      <c r="B21" s="24">
        <v>2103288</v>
      </c>
      <c r="C21" s="24">
        <v>2346736</v>
      </c>
      <c r="D21" s="24">
        <v>-243448</v>
      </c>
    </row>
    <row r="22" spans="1:4" x14ac:dyDescent="0.2">
      <c r="A22" s="22">
        <v>36546</v>
      </c>
      <c r="B22" s="24">
        <v>2501789</v>
      </c>
      <c r="C22" s="24">
        <v>2490254</v>
      </c>
      <c r="D22" s="24">
        <v>11535</v>
      </c>
    </row>
    <row r="23" spans="1:4" x14ac:dyDescent="0.2">
      <c r="A23" s="22">
        <v>36547</v>
      </c>
      <c r="B23" s="24">
        <v>2309568</v>
      </c>
      <c r="C23" s="24">
        <v>2113009</v>
      </c>
      <c r="D23" s="24">
        <v>196559</v>
      </c>
    </row>
    <row r="24" spans="1:4" x14ac:dyDescent="0.2">
      <c r="A24" s="22">
        <v>36548</v>
      </c>
      <c r="B24" s="24">
        <v>2219972</v>
      </c>
      <c r="C24" s="24">
        <v>2008832</v>
      </c>
      <c r="D24" s="24">
        <v>211140</v>
      </c>
    </row>
    <row r="25" spans="1:4" x14ac:dyDescent="0.2">
      <c r="A25" s="22">
        <v>36549</v>
      </c>
      <c r="B25" s="24">
        <v>2202509</v>
      </c>
      <c r="C25" s="24">
        <v>2220110</v>
      </c>
      <c r="D25" s="24">
        <v>-17601</v>
      </c>
    </row>
    <row r="26" spans="1:4" x14ac:dyDescent="0.2">
      <c r="A26" s="22">
        <v>36550</v>
      </c>
      <c r="B26" s="24">
        <v>2638208</v>
      </c>
      <c r="C26" s="24">
        <v>2462971</v>
      </c>
      <c r="D26" s="24">
        <v>175237</v>
      </c>
    </row>
    <row r="27" spans="1:4" x14ac:dyDescent="0.2">
      <c r="A27" s="22">
        <v>36551</v>
      </c>
      <c r="B27" s="24">
        <v>2752908</v>
      </c>
      <c r="C27" s="24">
        <v>2578081</v>
      </c>
      <c r="D27" s="24">
        <v>174827</v>
      </c>
    </row>
    <row r="28" spans="1:4" x14ac:dyDescent="0.2">
      <c r="A28" s="22">
        <v>36552</v>
      </c>
      <c r="B28" s="24">
        <v>2529674</v>
      </c>
      <c r="C28" s="24">
        <v>2575903</v>
      </c>
      <c r="D28" s="24">
        <v>-46229</v>
      </c>
    </row>
    <row r="29" spans="1:4" x14ac:dyDescent="0.2">
      <c r="A29" s="22">
        <v>36553</v>
      </c>
      <c r="B29" s="24">
        <v>2347295</v>
      </c>
      <c r="C29" s="24">
        <v>2656601</v>
      </c>
      <c r="D29" s="24">
        <v>-309306</v>
      </c>
    </row>
    <row r="30" spans="1:4" x14ac:dyDescent="0.2">
      <c r="A30" s="22">
        <v>36554</v>
      </c>
      <c r="B30" s="24">
        <v>2374154</v>
      </c>
      <c r="C30" s="24">
        <v>2378032</v>
      </c>
      <c r="D30" s="24">
        <v>-3878</v>
      </c>
    </row>
    <row r="31" spans="1:4" x14ac:dyDescent="0.2">
      <c r="A31" s="22">
        <v>36555</v>
      </c>
      <c r="B31" s="24">
        <v>2305918</v>
      </c>
      <c r="C31" s="24">
        <v>2290282</v>
      </c>
      <c r="D31" s="24">
        <v>15636</v>
      </c>
    </row>
    <row r="32" spans="1:4" x14ac:dyDescent="0.2">
      <c r="A32" s="22">
        <v>36556</v>
      </c>
      <c r="B32" s="24">
        <v>2343321</v>
      </c>
      <c r="C32" s="24">
        <v>2601769</v>
      </c>
      <c r="D32" s="24">
        <v>-258448</v>
      </c>
    </row>
    <row r="33" spans="1:4" x14ac:dyDescent="0.2">
      <c r="A33" s="22">
        <v>36557</v>
      </c>
      <c r="B33" s="24">
        <v>2402332</v>
      </c>
      <c r="C33" s="24">
        <v>2538251</v>
      </c>
      <c r="D33" s="24">
        <v>-135919</v>
      </c>
    </row>
    <row r="34" spans="1:4" x14ac:dyDescent="0.2">
      <c r="A34" s="22">
        <v>36558</v>
      </c>
      <c r="B34" s="24">
        <v>2259167</v>
      </c>
      <c r="C34" s="24">
        <v>2288010</v>
      </c>
      <c r="D34" s="24">
        <v>-28843</v>
      </c>
    </row>
    <row r="35" spans="1:4" x14ac:dyDescent="0.2">
      <c r="A35" s="22">
        <v>36559</v>
      </c>
      <c r="B35" s="24">
        <v>2277417</v>
      </c>
      <c r="C35" s="24">
        <v>2390244</v>
      </c>
      <c r="D35" s="24">
        <v>-112827</v>
      </c>
    </row>
    <row r="36" spans="1:4" x14ac:dyDescent="0.2">
      <c r="A36" s="22">
        <v>36560</v>
      </c>
      <c r="B36" s="24">
        <v>2353627</v>
      </c>
      <c r="C36" s="24">
        <v>2480757</v>
      </c>
      <c r="D36" s="24">
        <v>-127130</v>
      </c>
    </row>
    <row r="37" spans="1:4" x14ac:dyDescent="0.2">
      <c r="A37" s="22">
        <v>36561</v>
      </c>
      <c r="B37" s="24">
        <v>2284036</v>
      </c>
      <c r="C37" s="24">
        <v>2201499</v>
      </c>
      <c r="D37" s="24">
        <v>82537</v>
      </c>
    </row>
    <row r="38" spans="1:4" x14ac:dyDescent="0.2">
      <c r="A38" s="22">
        <v>36562</v>
      </c>
      <c r="B38" s="24">
        <v>2391082</v>
      </c>
      <c r="C38" s="24">
        <v>2242905</v>
      </c>
      <c r="D38" s="24">
        <v>148177</v>
      </c>
    </row>
    <row r="39" spans="1:4" x14ac:dyDescent="0.2">
      <c r="A39" s="22">
        <v>36563</v>
      </c>
      <c r="B39" s="24">
        <v>2343929</v>
      </c>
      <c r="C39" s="24">
        <v>2417224</v>
      </c>
      <c r="D39" s="24">
        <v>-73295</v>
      </c>
    </row>
    <row r="40" spans="1:4" x14ac:dyDescent="0.2">
      <c r="A40" s="22">
        <v>36564</v>
      </c>
      <c r="B40" s="24">
        <v>2294372</v>
      </c>
      <c r="C40" s="24">
        <v>2361856</v>
      </c>
      <c r="D40" s="24">
        <v>-67484</v>
      </c>
    </row>
    <row r="41" spans="1:4" x14ac:dyDescent="0.2">
      <c r="A41" s="22">
        <v>36565</v>
      </c>
      <c r="B41" s="24">
        <v>2326267</v>
      </c>
      <c r="C41" s="24">
        <v>2319516</v>
      </c>
      <c r="D41" s="24">
        <v>6751</v>
      </c>
    </row>
    <row r="42" spans="1:4" x14ac:dyDescent="0.2">
      <c r="A42" s="22">
        <v>36566</v>
      </c>
      <c r="B42" s="24">
        <v>2378538</v>
      </c>
      <c r="C42" s="24">
        <v>2383107</v>
      </c>
      <c r="D42" s="24">
        <v>-4569</v>
      </c>
    </row>
    <row r="43" spans="1:4" x14ac:dyDescent="0.2">
      <c r="A43" s="22">
        <v>36567</v>
      </c>
      <c r="B43" s="24">
        <v>2341234</v>
      </c>
      <c r="C43" s="24">
        <v>2392833</v>
      </c>
      <c r="D43" s="24">
        <v>-51599</v>
      </c>
    </row>
    <row r="44" spans="1:4" x14ac:dyDescent="0.2">
      <c r="A44" s="22">
        <v>36568</v>
      </c>
      <c r="B44" s="24">
        <v>2430403</v>
      </c>
      <c r="C44" s="24">
        <v>2334434</v>
      </c>
      <c r="D44" s="24">
        <v>95969</v>
      </c>
    </row>
    <row r="45" spans="1:4" x14ac:dyDescent="0.2">
      <c r="A45" s="22">
        <v>36569</v>
      </c>
      <c r="B45" s="24">
        <v>2374519</v>
      </c>
      <c r="C45" s="24">
        <v>2274569</v>
      </c>
      <c r="D45" s="24">
        <v>99950</v>
      </c>
    </row>
    <row r="46" spans="1:4" x14ac:dyDescent="0.2">
      <c r="A46" s="22">
        <v>36570</v>
      </c>
      <c r="B46" s="24">
        <v>2460166</v>
      </c>
      <c r="C46" s="24">
        <v>2524271</v>
      </c>
      <c r="D46" s="24">
        <v>-64105</v>
      </c>
    </row>
    <row r="47" spans="1:4" x14ac:dyDescent="0.2">
      <c r="A47" s="22">
        <v>36571</v>
      </c>
      <c r="B47" s="24">
        <v>2525944</v>
      </c>
      <c r="C47" s="24">
        <v>2581467</v>
      </c>
      <c r="D47" s="24">
        <v>-55523</v>
      </c>
    </row>
    <row r="48" spans="1:4" x14ac:dyDescent="0.2">
      <c r="A48" s="22">
        <v>36572</v>
      </c>
      <c r="B48" s="24">
        <v>2493333</v>
      </c>
      <c r="C48" s="24">
        <v>2570674</v>
      </c>
      <c r="D48" s="24">
        <v>-77341</v>
      </c>
    </row>
    <row r="49" spans="1:4" x14ac:dyDescent="0.2">
      <c r="A49" s="22">
        <v>36573</v>
      </c>
      <c r="B49" s="24">
        <v>2518431</v>
      </c>
      <c r="C49" s="24">
        <v>2621659</v>
      </c>
      <c r="D49" s="24">
        <v>-103228</v>
      </c>
    </row>
    <row r="50" spans="1:4" x14ac:dyDescent="0.2">
      <c r="A50" s="22">
        <v>36574</v>
      </c>
      <c r="B50" s="24">
        <v>2512786</v>
      </c>
      <c r="C50" s="24">
        <v>2593519</v>
      </c>
      <c r="D50" s="24">
        <v>-80733</v>
      </c>
    </row>
    <row r="51" spans="1:4" x14ac:dyDescent="0.2">
      <c r="A51" s="22">
        <v>36575</v>
      </c>
      <c r="B51" s="24">
        <v>2296797</v>
      </c>
      <c r="C51" s="24">
        <v>2058053</v>
      </c>
      <c r="D51" s="24">
        <v>238744</v>
      </c>
    </row>
    <row r="52" spans="1:4" x14ac:dyDescent="0.2">
      <c r="A52" s="22">
        <v>36576</v>
      </c>
      <c r="B52" s="24">
        <v>2202095</v>
      </c>
      <c r="C52" s="24">
        <v>1902556</v>
      </c>
      <c r="D52" s="24">
        <v>299539</v>
      </c>
    </row>
    <row r="53" spans="1:4" x14ac:dyDescent="0.2">
      <c r="A53" s="22">
        <v>36577</v>
      </c>
      <c r="B53" s="24">
        <v>2103223</v>
      </c>
      <c r="C53" s="24">
        <v>2163345</v>
      </c>
      <c r="D53" s="24">
        <v>-60122</v>
      </c>
    </row>
    <row r="54" spans="1:4" x14ac:dyDescent="0.2">
      <c r="A54" s="22">
        <v>36578</v>
      </c>
      <c r="B54" s="24">
        <v>2285368</v>
      </c>
      <c r="C54" s="24">
        <v>2311992</v>
      </c>
      <c r="D54" s="24">
        <v>-26624</v>
      </c>
    </row>
    <row r="55" spans="1:4" x14ac:dyDescent="0.2">
      <c r="A55" s="22">
        <v>36579</v>
      </c>
      <c r="B55" s="24">
        <v>2692447</v>
      </c>
      <c r="C55" s="24">
        <v>2790972</v>
      </c>
      <c r="D55" s="24">
        <v>-98525</v>
      </c>
    </row>
    <row r="56" spans="1:4" x14ac:dyDescent="0.2">
      <c r="A56" s="22">
        <v>36580</v>
      </c>
      <c r="B56" s="24">
        <v>2603963</v>
      </c>
      <c r="C56" s="24">
        <v>2677476</v>
      </c>
      <c r="D56" s="24">
        <v>-73513</v>
      </c>
    </row>
    <row r="57" spans="1:4" x14ac:dyDescent="0.2">
      <c r="A57" s="22">
        <v>36581</v>
      </c>
      <c r="B57" s="24">
        <v>2493033</v>
      </c>
      <c r="C57" s="24">
        <v>2405935</v>
      </c>
      <c r="D57" s="24">
        <v>87098</v>
      </c>
    </row>
    <row r="58" spans="1:4" x14ac:dyDescent="0.2">
      <c r="A58" s="22">
        <v>36582</v>
      </c>
      <c r="B58" s="24">
        <v>2160475</v>
      </c>
      <c r="C58" s="24">
        <v>1929649</v>
      </c>
      <c r="D58" s="24">
        <v>230826</v>
      </c>
    </row>
    <row r="59" spans="1:4" x14ac:dyDescent="0.2">
      <c r="A59" s="22">
        <v>36583</v>
      </c>
      <c r="B59" s="24">
        <v>2342289</v>
      </c>
      <c r="C59" s="24">
        <v>2092008</v>
      </c>
      <c r="D59" s="24">
        <v>250281</v>
      </c>
    </row>
    <row r="60" spans="1:4" x14ac:dyDescent="0.2">
      <c r="A60" s="22">
        <v>36584</v>
      </c>
      <c r="B60" s="24">
        <v>2238638</v>
      </c>
      <c r="C60" s="24">
        <v>2420395</v>
      </c>
      <c r="D60" s="24">
        <v>-181757</v>
      </c>
    </row>
    <row r="61" spans="1:4" x14ac:dyDescent="0.2">
      <c r="A61" s="22">
        <v>36585</v>
      </c>
      <c r="B61" s="24">
        <v>2560143</v>
      </c>
      <c r="C61" s="24">
        <v>2553693</v>
      </c>
      <c r="D61" s="24">
        <v>6450</v>
      </c>
    </row>
    <row r="62" spans="1:4" x14ac:dyDescent="0.2">
      <c r="A62" s="22">
        <v>36586</v>
      </c>
      <c r="B62" s="24">
        <v>2184377</v>
      </c>
      <c r="C62" s="24">
        <v>2312755</v>
      </c>
      <c r="D62" s="24">
        <v>-128378</v>
      </c>
    </row>
    <row r="63" spans="1:4" x14ac:dyDescent="0.2">
      <c r="A63" s="22">
        <v>36587</v>
      </c>
      <c r="B63" s="24">
        <v>2446190</v>
      </c>
      <c r="C63" s="24">
        <v>2503025</v>
      </c>
      <c r="D63" s="24">
        <v>-56835</v>
      </c>
    </row>
    <row r="64" spans="1:4" x14ac:dyDescent="0.2">
      <c r="A64" s="22">
        <v>36588</v>
      </c>
      <c r="B64" s="24">
        <v>2131072</v>
      </c>
      <c r="C64" s="24">
        <v>2263863</v>
      </c>
      <c r="D64" s="24">
        <v>-132791</v>
      </c>
    </row>
    <row r="65" spans="1:4" x14ac:dyDescent="0.2">
      <c r="A65" s="22">
        <v>36589</v>
      </c>
      <c r="B65" s="24">
        <v>2037185</v>
      </c>
      <c r="C65" s="24">
        <v>1940014</v>
      </c>
      <c r="D65" s="24">
        <v>97171</v>
      </c>
    </row>
    <row r="66" spans="1:4" x14ac:dyDescent="0.2">
      <c r="A66" s="22">
        <v>36590</v>
      </c>
      <c r="B66" s="24">
        <v>2301469</v>
      </c>
      <c r="C66" s="24">
        <v>2146109</v>
      </c>
      <c r="D66" s="24">
        <v>155360</v>
      </c>
    </row>
    <row r="67" spans="1:4" x14ac:dyDescent="0.2">
      <c r="A67" s="22">
        <v>36591</v>
      </c>
      <c r="B67" s="24">
        <v>2437339</v>
      </c>
      <c r="C67" s="24">
        <v>2549210</v>
      </c>
      <c r="D67" s="24">
        <v>-111871</v>
      </c>
    </row>
    <row r="68" spans="1:4" x14ac:dyDescent="0.2">
      <c r="A68" s="22">
        <v>36592</v>
      </c>
      <c r="B68" s="24">
        <v>2389623</v>
      </c>
      <c r="C68" s="24">
        <v>2385687</v>
      </c>
      <c r="D68" s="24">
        <v>3936</v>
      </c>
    </row>
    <row r="69" spans="1:4" x14ac:dyDescent="0.2">
      <c r="A69" s="22">
        <v>36593</v>
      </c>
      <c r="B69" s="24">
        <v>2714629</v>
      </c>
      <c r="C69" s="24">
        <v>2745931</v>
      </c>
      <c r="D69" s="24">
        <v>-31302</v>
      </c>
    </row>
    <row r="70" spans="1:4" x14ac:dyDescent="0.2">
      <c r="A70" s="22">
        <v>36594</v>
      </c>
      <c r="B70" s="24">
        <v>2245782</v>
      </c>
      <c r="C70" s="24">
        <v>2444853</v>
      </c>
      <c r="D70" s="24">
        <v>-199071</v>
      </c>
    </row>
    <row r="71" spans="1:4" x14ac:dyDescent="0.2">
      <c r="A71" s="22">
        <v>36595</v>
      </c>
      <c r="B71" s="24">
        <v>2172879</v>
      </c>
      <c r="C71" s="24">
        <v>2126494</v>
      </c>
      <c r="D71" s="24">
        <v>46385</v>
      </c>
    </row>
    <row r="72" spans="1:4" x14ac:dyDescent="0.2">
      <c r="A72" s="22">
        <v>36596</v>
      </c>
      <c r="B72" s="24">
        <v>2083227</v>
      </c>
      <c r="C72" s="24">
        <v>1805943</v>
      </c>
      <c r="D72" s="24">
        <v>277284</v>
      </c>
    </row>
    <row r="73" spans="1:4" x14ac:dyDescent="0.2">
      <c r="A73" s="22">
        <v>36597</v>
      </c>
      <c r="B73" s="24">
        <v>1740653</v>
      </c>
      <c r="C73" s="24">
        <v>1774025</v>
      </c>
      <c r="D73" s="24">
        <v>-33372</v>
      </c>
    </row>
    <row r="74" spans="1:4" x14ac:dyDescent="0.2">
      <c r="A74" s="22">
        <v>36598</v>
      </c>
      <c r="B74" s="24">
        <v>1965304</v>
      </c>
      <c r="C74" s="24">
        <v>1858770</v>
      </c>
      <c r="D74" s="24">
        <v>106534</v>
      </c>
    </row>
    <row r="75" spans="1:4" x14ac:dyDescent="0.2">
      <c r="A75" s="22">
        <v>36599</v>
      </c>
      <c r="B75" s="24">
        <v>1965045</v>
      </c>
      <c r="C75" s="24">
        <v>1933906</v>
      </c>
      <c r="D75" s="24">
        <v>31139</v>
      </c>
    </row>
    <row r="76" spans="1:4" x14ac:dyDescent="0.2">
      <c r="A76" s="22">
        <v>36600</v>
      </c>
      <c r="B76" s="24">
        <v>1721282</v>
      </c>
      <c r="C76" s="24">
        <v>1856419</v>
      </c>
      <c r="D76" s="24">
        <v>-135137</v>
      </c>
    </row>
    <row r="77" spans="1:4" x14ac:dyDescent="0.2">
      <c r="A77" s="22">
        <v>36601</v>
      </c>
      <c r="B77" s="24">
        <v>1786853</v>
      </c>
      <c r="C77" s="24">
        <v>1952310</v>
      </c>
      <c r="D77" s="24">
        <v>-165457</v>
      </c>
    </row>
    <row r="78" spans="1:4" x14ac:dyDescent="0.2">
      <c r="A78" s="22">
        <v>36602</v>
      </c>
      <c r="B78" s="24">
        <v>1569557</v>
      </c>
      <c r="C78" s="24">
        <v>1705835</v>
      </c>
      <c r="D78" s="24">
        <v>-136278</v>
      </c>
    </row>
    <row r="79" spans="1:4" x14ac:dyDescent="0.2">
      <c r="A79" s="22">
        <v>36603</v>
      </c>
      <c r="B79" s="24">
        <v>1711582</v>
      </c>
      <c r="C79" s="24">
        <v>1716797</v>
      </c>
      <c r="D79" s="24">
        <v>-5215</v>
      </c>
    </row>
    <row r="80" spans="1:4" x14ac:dyDescent="0.2">
      <c r="A80" s="22">
        <v>36604</v>
      </c>
      <c r="B80" s="24">
        <v>1812336</v>
      </c>
      <c r="C80" s="24">
        <v>1796706</v>
      </c>
      <c r="D80" s="24">
        <v>15630</v>
      </c>
    </row>
    <row r="81" spans="1:4" x14ac:dyDescent="0.2">
      <c r="A81" s="22">
        <v>36605</v>
      </c>
      <c r="B81" s="24">
        <v>1934155</v>
      </c>
      <c r="C81" s="24">
        <v>2130583</v>
      </c>
      <c r="D81" s="24">
        <v>-196428</v>
      </c>
    </row>
    <row r="82" spans="1:4" x14ac:dyDescent="0.2">
      <c r="A82" s="22">
        <v>36606</v>
      </c>
      <c r="B82" s="24">
        <v>2000558</v>
      </c>
      <c r="C82" s="24">
        <v>1977257</v>
      </c>
      <c r="D82" s="24">
        <v>23301</v>
      </c>
    </row>
    <row r="83" spans="1:4" x14ac:dyDescent="0.2">
      <c r="A83" s="22">
        <v>36607</v>
      </c>
      <c r="B83" s="24">
        <v>2019814</v>
      </c>
      <c r="C83" s="24">
        <v>2076570</v>
      </c>
      <c r="D83" s="24">
        <v>-56756</v>
      </c>
    </row>
    <row r="84" spans="1:4" x14ac:dyDescent="0.2">
      <c r="A84" s="22">
        <v>36608</v>
      </c>
      <c r="B84" s="24">
        <v>2046811</v>
      </c>
      <c r="C84" s="24">
        <v>2013457</v>
      </c>
      <c r="D84" s="24">
        <v>33354</v>
      </c>
    </row>
    <row r="85" spans="1:4" x14ac:dyDescent="0.2">
      <c r="A85" s="22">
        <v>36609</v>
      </c>
      <c r="B85" s="24">
        <v>1980767</v>
      </c>
      <c r="C85" s="24">
        <v>2020711</v>
      </c>
      <c r="D85" s="24">
        <v>-39944</v>
      </c>
    </row>
    <row r="86" spans="1:4" x14ac:dyDescent="0.2">
      <c r="A86" s="22">
        <v>36610</v>
      </c>
      <c r="B86" s="24">
        <v>1827433</v>
      </c>
      <c r="C86" s="24">
        <v>1747853</v>
      </c>
      <c r="D86" s="24">
        <v>79580</v>
      </c>
    </row>
    <row r="87" spans="1:4" x14ac:dyDescent="0.2">
      <c r="A87" s="22">
        <v>36611</v>
      </c>
      <c r="B87" s="24">
        <v>1855625</v>
      </c>
      <c r="C87" s="24">
        <v>1773390</v>
      </c>
      <c r="D87" s="24">
        <v>82235</v>
      </c>
    </row>
    <row r="88" spans="1:4" x14ac:dyDescent="0.2">
      <c r="A88" s="22">
        <v>36612</v>
      </c>
      <c r="B88" s="24">
        <v>1864777</v>
      </c>
      <c r="C88" s="24">
        <v>2057017</v>
      </c>
      <c r="D88" s="24">
        <v>-192240</v>
      </c>
    </row>
    <row r="89" spans="1:4" x14ac:dyDescent="0.2">
      <c r="A89" s="22">
        <v>36613</v>
      </c>
      <c r="B89" s="24">
        <v>2220345</v>
      </c>
      <c r="C89" s="24">
        <v>2116538</v>
      </c>
      <c r="D89" s="24">
        <v>103807</v>
      </c>
    </row>
    <row r="90" spans="1:4" x14ac:dyDescent="0.2">
      <c r="A90" s="22">
        <v>36614</v>
      </c>
      <c r="B90" s="24">
        <v>2033986</v>
      </c>
      <c r="C90" s="24">
        <v>2082748</v>
      </c>
      <c r="D90" s="24">
        <v>-48762</v>
      </c>
    </row>
    <row r="91" spans="1:4" x14ac:dyDescent="0.2">
      <c r="A91" s="22">
        <v>36615</v>
      </c>
      <c r="B91" s="24">
        <v>1916323</v>
      </c>
      <c r="C91" s="24">
        <v>1886783</v>
      </c>
      <c r="D91" s="24">
        <v>29540</v>
      </c>
    </row>
    <row r="92" spans="1:4" x14ac:dyDescent="0.2">
      <c r="A92" s="22">
        <v>36616</v>
      </c>
      <c r="B92" s="24">
        <v>1758423</v>
      </c>
      <c r="C92" s="24">
        <v>1611386</v>
      </c>
      <c r="D92" s="24">
        <v>147037</v>
      </c>
    </row>
    <row r="93" spans="1:4" x14ac:dyDescent="0.2">
      <c r="A93" s="22">
        <v>36617</v>
      </c>
      <c r="B93" s="24">
        <v>1469290</v>
      </c>
      <c r="C93" s="24">
        <v>1225658</v>
      </c>
      <c r="D93" s="24">
        <v>243632</v>
      </c>
    </row>
    <row r="94" spans="1:4" x14ac:dyDescent="0.2">
      <c r="A94" s="22">
        <v>36618</v>
      </c>
      <c r="B94" s="24">
        <v>1585997</v>
      </c>
      <c r="C94" s="24">
        <v>1365666</v>
      </c>
      <c r="D94" s="24">
        <v>220331</v>
      </c>
    </row>
    <row r="95" spans="1:4" x14ac:dyDescent="0.2">
      <c r="A95" s="22">
        <v>36619</v>
      </c>
      <c r="B95" s="24">
        <v>1549973</v>
      </c>
      <c r="C95" s="24">
        <v>1757396</v>
      </c>
      <c r="D95" s="24">
        <v>-207423</v>
      </c>
    </row>
    <row r="96" spans="1:4" x14ac:dyDescent="0.2">
      <c r="A96" s="22">
        <v>36620</v>
      </c>
      <c r="B96" s="24">
        <v>1860396</v>
      </c>
      <c r="C96" s="24">
        <v>1886736</v>
      </c>
      <c r="D96" s="24">
        <v>-26340</v>
      </c>
    </row>
    <row r="97" spans="1:4" x14ac:dyDescent="0.2">
      <c r="A97" s="22">
        <v>36621</v>
      </c>
      <c r="B97" s="24">
        <v>1870640</v>
      </c>
      <c r="C97" s="24">
        <v>1868216</v>
      </c>
      <c r="D97" s="24">
        <v>2424</v>
      </c>
    </row>
    <row r="98" spans="1:4" x14ac:dyDescent="0.2">
      <c r="A98" s="22">
        <v>36622</v>
      </c>
      <c r="B98" s="24">
        <v>1820632</v>
      </c>
      <c r="C98" s="24">
        <v>1795166</v>
      </c>
      <c r="D98" s="24">
        <v>25466</v>
      </c>
    </row>
    <row r="99" spans="1:4" x14ac:dyDescent="0.2">
      <c r="A99" s="22">
        <v>36623</v>
      </c>
      <c r="B99" s="24">
        <v>1571753</v>
      </c>
      <c r="C99" s="24">
        <v>1672564</v>
      </c>
      <c r="D99" s="24">
        <v>-100811</v>
      </c>
    </row>
    <row r="100" spans="1:4" x14ac:dyDescent="0.2">
      <c r="A100" s="22">
        <v>36624</v>
      </c>
      <c r="B100" s="24">
        <v>1558548</v>
      </c>
      <c r="C100" s="24">
        <v>1374231</v>
      </c>
      <c r="D100" s="24">
        <v>184317</v>
      </c>
    </row>
    <row r="101" spans="1:4" x14ac:dyDescent="0.2">
      <c r="A101" s="22">
        <v>36625</v>
      </c>
      <c r="B101" s="24">
        <v>1655073</v>
      </c>
      <c r="C101" s="24">
        <v>1468159</v>
      </c>
      <c r="D101" s="24">
        <v>186914</v>
      </c>
    </row>
    <row r="102" spans="1:4" x14ac:dyDescent="0.2">
      <c r="A102" s="22">
        <v>36626</v>
      </c>
      <c r="B102" s="24">
        <v>1686020</v>
      </c>
      <c r="C102" s="24">
        <v>1691490</v>
      </c>
      <c r="D102" s="24">
        <v>-5470</v>
      </c>
    </row>
    <row r="103" spans="1:4" x14ac:dyDescent="0.2">
      <c r="A103" s="22">
        <v>36627</v>
      </c>
      <c r="B103" s="24">
        <v>1863058</v>
      </c>
      <c r="C103" s="24">
        <v>1638787</v>
      </c>
      <c r="D103" s="24">
        <v>224271</v>
      </c>
    </row>
    <row r="104" spans="1:4" x14ac:dyDescent="0.2">
      <c r="A104" s="22">
        <v>36628</v>
      </c>
      <c r="B104" s="24">
        <v>1489250</v>
      </c>
      <c r="C104" s="24">
        <v>1613888</v>
      </c>
      <c r="D104" s="24">
        <v>-124638</v>
      </c>
    </row>
    <row r="105" spans="1:4" x14ac:dyDescent="0.2">
      <c r="A105" s="22">
        <v>36629</v>
      </c>
      <c r="B105" s="24">
        <v>1695806</v>
      </c>
      <c r="C105" s="24">
        <v>1579470</v>
      </c>
      <c r="D105" s="24">
        <v>116336</v>
      </c>
    </row>
    <row r="106" spans="1:4" x14ac:dyDescent="0.2">
      <c r="A106" s="22">
        <v>36630</v>
      </c>
      <c r="B106" s="24">
        <v>1637528</v>
      </c>
      <c r="C106" s="24">
        <v>1644108</v>
      </c>
      <c r="D106" s="24">
        <v>-6580</v>
      </c>
    </row>
    <row r="107" spans="1:4" x14ac:dyDescent="0.2">
      <c r="A107" s="22">
        <v>36631</v>
      </c>
      <c r="B107" s="24">
        <v>1359382</v>
      </c>
      <c r="C107" s="24">
        <v>1334670</v>
      </c>
      <c r="D107" s="24">
        <v>24712</v>
      </c>
    </row>
    <row r="108" spans="1:4" x14ac:dyDescent="0.2">
      <c r="A108" s="22">
        <v>36632</v>
      </c>
      <c r="B108" s="24">
        <v>1362820</v>
      </c>
      <c r="C108" s="24">
        <v>1357613</v>
      </c>
      <c r="D108" s="24">
        <v>5207</v>
      </c>
    </row>
    <row r="109" spans="1:4" x14ac:dyDescent="0.2">
      <c r="A109" s="22">
        <v>36633</v>
      </c>
      <c r="B109" s="24">
        <v>1658056</v>
      </c>
      <c r="C109" s="24">
        <v>1738379</v>
      </c>
      <c r="D109" s="24">
        <v>-80323</v>
      </c>
    </row>
    <row r="110" spans="1:4" x14ac:dyDescent="0.2">
      <c r="A110" s="22">
        <v>36634</v>
      </c>
      <c r="B110" s="24">
        <v>1843442</v>
      </c>
      <c r="C110" s="24">
        <v>1757406</v>
      </c>
      <c r="D110" s="24">
        <v>86036</v>
      </c>
    </row>
    <row r="111" spans="1:4" x14ac:dyDescent="0.2">
      <c r="A111" s="22">
        <v>36635</v>
      </c>
      <c r="B111" s="24">
        <v>1630647</v>
      </c>
      <c r="C111" s="24">
        <v>1576061</v>
      </c>
      <c r="D111" s="24">
        <v>54586</v>
      </c>
    </row>
    <row r="112" spans="1:4" x14ac:dyDescent="0.2">
      <c r="A112" s="22">
        <v>36636</v>
      </c>
      <c r="B112" s="24">
        <v>1552963</v>
      </c>
      <c r="C112" s="24">
        <v>1622922</v>
      </c>
      <c r="D112" s="24">
        <v>-69959</v>
      </c>
    </row>
    <row r="113" spans="1:4" x14ac:dyDescent="0.2">
      <c r="A113" s="22">
        <v>36637</v>
      </c>
      <c r="B113" s="24">
        <v>1463163</v>
      </c>
      <c r="C113" s="24">
        <v>1395672</v>
      </c>
      <c r="D113" s="24">
        <v>67491</v>
      </c>
    </row>
    <row r="114" spans="1:4" x14ac:dyDescent="0.2">
      <c r="A114" s="22">
        <v>36638</v>
      </c>
      <c r="B114" s="24">
        <v>1542427</v>
      </c>
      <c r="C114" s="24">
        <v>1371503</v>
      </c>
      <c r="D114" s="24">
        <v>170924</v>
      </c>
    </row>
    <row r="115" spans="1:4" x14ac:dyDescent="0.2">
      <c r="A115" s="22">
        <v>36639</v>
      </c>
      <c r="B115" s="24">
        <v>1560178</v>
      </c>
      <c r="C115" s="24">
        <v>1420191</v>
      </c>
      <c r="D115" s="24">
        <v>139987</v>
      </c>
    </row>
    <row r="116" spans="1:4" x14ac:dyDescent="0.2">
      <c r="A116" s="22">
        <v>36640</v>
      </c>
      <c r="B116" s="24">
        <v>1595938</v>
      </c>
      <c r="C116" s="24">
        <v>1567635</v>
      </c>
      <c r="D116" s="24">
        <v>28303</v>
      </c>
    </row>
    <row r="117" spans="1:4" x14ac:dyDescent="0.2">
      <c r="A117" s="22">
        <v>36641</v>
      </c>
      <c r="B117" s="24">
        <v>1541151</v>
      </c>
      <c r="C117" s="24">
        <v>1595264</v>
      </c>
      <c r="D117" s="24">
        <v>-54113</v>
      </c>
    </row>
    <row r="118" spans="1:4" x14ac:dyDescent="0.2">
      <c r="A118" s="22">
        <v>36642</v>
      </c>
      <c r="B118" s="24">
        <v>1475553</v>
      </c>
      <c r="C118" s="24">
        <v>1620803</v>
      </c>
      <c r="D118" s="24">
        <v>-145250</v>
      </c>
    </row>
    <row r="119" spans="1:4" x14ac:dyDescent="0.2">
      <c r="A119" s="22">
        <v>36643</v>
      </c>
      <c r="B119" s="24">
        <v>1697561</v>
      </c>
      <c r="C119" s="24">
        <v>1734649</v>
      </c>
      <c r="D119" s="24">
        <v>-37088</v>
      </c>
    </row>
    <row r="120" spans="1:4" x14ac:dyDescent="0.2">
      <c r="A120" s="22">
        <v>36644</v>
      </c>
      <c r="B120" s="24">
        <v>1560505</v>
      </c>
      <c r="C120" s="24">
        <v>1845013</v>
      </c>
      <c r="D120" s="24">
        <v>-284508</v>
      </c>
    </row>
    <row r="121" spans="1:4" x14ac:dyDescent="0.2">
      <c r="A121" s="22">
        <v>36645</v>
      </c>
      <c r="B121" s="24">
        <v>1493744</v>
      </c>
      <c r="C121" s="24">
        <v>1328165</v>
      </c>
      <c r="D121" s="24">
        <v>165579</v>
      </c>
    </row>
    <row r="122" spans="1:4" x14ac:dyDescent="0.2">
      <c r="A122" s="22">
        <v>36646</v>
      </c>
      <c r="B122" s="24">
        <v>1542371</v>
      </c>
      <c r="C122" s="24">
        <v>1328791</v>
      </c>
      <c r="D122" s="24">
        <v>213580</v>
      </c>
    </row>
    <row r="123" spans="1:4" x14ac:dyDescent="0.2">
      <c r="A123" s="22">
        <v>36647</v>
      </c>
      <c r="B123" s="24">
        <v>1738763</v>
      </c>
      <c r="C123" s="24">
        <v>1747232</v>
      </c>
      <c r="D123" s="24">
        <v>-8469</v>
      </c>
    </row>
    <row r="124" spans="1:4" x14ac:dyDescent="0.2">
      <c r="A124" s="22">
        <v>36648</v>
      </c>
      <c r="B124" s="24">
        <v>1922486</v>
      </c>
      <c r="C124" s="24">
        <v>1838465</v>
      </c>
      <c r="D124" s="24">
        <v>84021</v>
      </c>
    </row>
    <row r="125" spans="1:4" x14ac:dyDescent="0.2">
      <c r="A125" s="22">
        <v>36649</v>
      </c>
      <c r="B125" s="24">
        <v>1923456</v>
      </c>
      <c r="C125" s="24">
        <v>1874624</v>
      </c>
      <c r="D125" s="24">
        <v>48832</v>
      </c>
    </row>
    <row r="126" spans="1:4" x14ac:dyDescent="0.2">
      <c r="A126" s="22">
        <v>36650</v>
      </c>
      <c r="B126" s="24">
        <v>1846818</v>
      </c>
      <c r="C126" s="24">
        <v>1767647</v>
      </c>
      <c r="D126" s="24">
        <v>79171</v>
      </c>
    </row>
    <row r="127" spans="1:4" x14ac:dyDescent="0.2">
      <c r="A127" s="22">
        <v>36651</v>
      </c>
      <c r="B127" s="24">
        <v>1816779</v>
      </c>
      <c r="C127" s="24">
        <v>1838281</v>
      </c>
      <c r="D127" s="24">
        <v>-21502</v>
      </c>
    </row>
    <row r="128" spans="1:4" x14ac:dyDescent="0.2">
      <c r="A128" s="22">
        <v>36652</v>
      </c>
      <c r="B128" s="24">
        <v>1694759</v>
      </c>
      <c r="C128" s="24">
        <v>1516060</v>
      </c>
      <c r="D128" s="24">
        <v>178699</v>
      </c>
    </row>
    <row r="129" spans="1:4" x14ac:dyDescent="0.2">
      <c r="A129" s="22">
        <v>36653</v>
      </c>
      <c r="B129" s="24">
        <v>1795604</v>
      </c>
      <c r="C129" s="24">
        <v>1578442</v>
      </c>
      <c r="D129" s="24">
        <v>217162</v>
      </c>
    </row>
    <row r="130" spans="1:4" x14ac:dyDescent="0.2">
      <c r="A130" s="22">
        <v>36654</v>
      </c>
      <c r="B130" s="24">
        <v>1792918</v>
      </c>
      <c r="C130" s="24">
        <v>1879431</v>
      </c>
      <c r="D130" s="24">
        <v>-86513</v>
      </c>
    </row>
    <row r="131" spans="1:4" x14ac:dyDescent="0.2">
      <c r="A131" s="22">
        <v>36655</v>
      </c>
      <c r="B131" s="24">
        <v>1893112</v>
      </c>
      <c r="C131" s="24">
        <v>1936209</v>
      </c>
      <c r="D131" s="24">
        <v>-43097</v>
      </c>
    </row>
    <row r="132" spans="1:4" x14ac:dyDescent="0.2">
      <c r="A132" s="22">
        <v>36656</v>
      </c>
      <c r="B132" s="24">
        <v>2063718</v>
      </c>
      <c r="C132" s="24">
        <v>2086156</v>
      </c>
      <c r="D132" s="24">
        <v>-22438</v>
      </c>
    </row>
    <row r="133" spans="1:4" x14ac:dyDescent="0.2">
      <c r="A133" s="22">
        <v>36657</v>
      </c>
      <c r="B133" s="24">
        <v>2086170</v>
      </c>
      <c r="C133" s="24">
        <v>2172704</v>
      </c>
      <c r="D133" s="24">
        <v>-86534</v>
      </c>
    </row>
    <row r="134" spans="1:4" x14ac:dyDescent="0.2">
      <c r="A134" s="22">
        <v>36658</v>
      </c>
      <c r="B134" s="24">
        <v>1919795</v>
      </c>
      <c r="C134" s="24">
        <v>1984735</v>
      </c>
      <c r="D134" s="24">
        <v>-64940</v>
      </c>
    </row>
    <row r="135" spans="1:4" x14ac:dyDescent="0.2">
      <c r="A135" s="22">
        <v>36659</v>
      </c>
      <c r="B135" s="24">
        <v>1931336</v>
      </c>
      <c r="C135" s="24">
        <v>1758942</v>
      </c>
      <c r="D135" s="24">
        <v>172394</v>
      </c>
    </row>
    <row r="136" spans="1:4" x14ac:dyDescent="0.2">
      <c r="A136" s="22">
        <v>36660</v>
      </c>
      <c r="B136" s="24">
        <v>1950372</v>
      </c>
      <c r="C136" s="24">
        <v>1718406</v>
      </c>
      <c r="D136" s="24">
        <v>231966</v>
      </c>
    </row>
    <row r="137" spans="1:4" x14ac:dyDescent="0.2">
      <c r="A137" s="22">
        <v>36661</v>
      </c>
      <c r="B137" s="24">
        <v>1991893</v>
      </c>
      <c r="C137" s="24">
        <v>2019239</v>
      </c>
      <c r="D137" s="24">
        <v>-27346</v>
      </c>
    </row>
    <row r="138" spans="1:4" x14ac:dyDescent="0.2">
      <c r="A138" s="22">
        <v>36662</v>
      </c>
      <c r="B138" s="24">
        <v>2068109</v>
      </c>
      <c r="C138" s="24">
        <v>1971849</v>
      </c>
      <c r="D138" s="24">
        <v>96260</v>
      </c>
    </row>
    <row r="139" spans="1:4" x14ac:dyDescent="0.2">
      <c r="A139" s="22">
        <v>36663</v>
      </c>
      <c r="B139" s="24">
        <v>2125339</v>
      </c>
      <c r="C139" s="24">
        <v>1908074</v>
      </c>
      <c r="D139" s="24">
        <v>217265</v>
      </c>
    </row>
    <row r="140" spans="1:4" x14ac:dyDescent="0.2">
      <c r="A140" s="22">
        <v>36664</v>
      </c>
      <c r="B140" s="24">
        <v>2080740</v>
      </c>
      <c r="C140" s="24">
        <v>1917546</v>
      </c>
      <c r="D140" s="24">
        <v>163194</v>
      </c>
    </row>
    <row r="141" spans="1:4" x14ac:dyDescent="0.2">
      <c r="A141" s="22">
        <v>36665</v>
      </c>
      <c r="B141" s="24">
        <v>1998030</v>
      </c>
      <c r="C141" s="24">
        <v>1863471</v>
      </c>
      <c r="D141" s="24">
        <v>134559</v>
      </c>
    </row>
    <row r="142" spans="1:4" x14ac:dyDescent="0.2">
      <c r="A142" s="22">
        <v>36666</v>
      </c>
      <c r="B142" s="24">
        <v>2066806</v>
      </c>
      <c r="C142" s="24">
        <v>1652702</v>
      </c>
      <c r="D142" s="24">
        <v>414104</v>
      </c>
    </row>
    <row r="143" spans="1:4" x14ac:dyDescent="0.2">
      <c r="A143" s="22">
        <v>36667</v>
      </c>
      <c r="B143" s="24">
        <v>1734809</v>
      </c>
      <c r="C143" s="24">
        <v>1730599</v>
      </c>
      <c r="D143" s="24">
        <v>4210</v>
      </c>
    </row>
    <row r="144" spans="1:4" x14ac:dyDescent="0.2">
      <c r="A144" s="22">
        <v>36668</v>
      </c>
      <c r="B144" s="24">
        <v>2055914</v>
      </c>
      <c r="C144" s="24">
        <v>2088402</v>
      </c>
      <c r="D144" s="24">
        <v>-32488</v>
      </c>
    </row>
    <row r="145" spans="1:4" x14ac:dyDescent="0.2">
      <c r="A145" s="22">
        <v>36669</v>
      </c>
      <c r="B145" s="24">
        <v>2146324</v>
      </c>
      <c r="C145" s="24">
        <v>2068045</v>
      </c>
      <c r="D145" s="24">
        <v>78279</v>
      </c>
    </row>
    <row r="146" spans="1:4" x14ac:dyDescent="0.2">
      <c r="A146" s="22">
        <v>36670</v>
      </c>
      <c r="B146" s="24">
        <v>2166712</v>
      </c>
      <c r="C146" s="24">
        <v>2004616</v>
      </c>
      <c r="D146" s="24">
        <v>162096</v>
      </c>
    </row>
    <row r="147" spans="1:4" x14ac:dyDescent="0.2">
      <c r="A147" s="22">
        <v>36671</v>
      </c>
      <c r="B147" s="24">
        <v>2193551</v>
      </c>
      <c r="C147" s="24">
        <v>2011935</v>
      </c>
      <c r="D147" s="24">
        <v>181616</v>
      </c>
    </row>
    <row r="148" spans="1:4" x14ac:dyDescent="0.2">
      <c r="A148" s="22">
        <v>36672</v>
      </c>
      <c r="B148" s="24">
        <v>2221433</v>
      </c>
      <c r="C148" s="24">
        <v>1903491</v>
      </c>
      <c r="D148" s="24">
        <v>317942</v>
      </c>
    </row>
    <row r="149" spans="1:4" x14ac:dyDescent="0.2">
      <c r="A149" s="22">
        <v>36673</v>
      </c>
      <c r="B149" s="24">
        <v>1646255</v>
      </c>
      <c r="C149" s="24">
        <v>1708745</v>
      </c>
      <c r="D149" s="24">
        <v>-62490</v>
      </c>
    </row>
    <row r="150" spans="1:4" x14ac:dyDescent="0.2">
      <c r="A150" s="22">
        <v>36674</v>
      </c>
      <c r="B150" s="24">
        <v>1656903</v>
      </c>
      <c r="C150" s="24">
        <v>1657390</v>
      </c>
      <c r="D150" s="24">
        <v>-487</v>
      </c>
    </row>
    <row r="151" spans="1:4" x14ac:dyDescent="0.2">
      <c r="A151" s="22">
        <v>36675</v>
      </c>
      <c r="B151" s="24">
        <v>1831473</v>
      </c>
      <c r="C151" s="24">
        <v>1773671</v>
      </c>
      <c r="D151" s="24">
        <v>57802</v>
      </c>
    </row>
    <row r="152" spans="1:4" x14ac:dyDescent="0.2">
      <c r="A152" s="22">
        <v>36676</v>
      </c>
      <c r="B152" s="24">
        <v>1927677</v>
      </c>
      <c r="C152" s="24">
        <v>1986159</v>
      </c>
      <c r="D152" s="24">
        <v>-58482</v>
      </c>
    </row>
    <row r="153" spans="1:4" x14ac:dyDescent="0.2">
      <c r="A153" s="22">
        <v>36677</v>
      </c>
      <c r="B153" s="24">
        <v>2213512</v>
      </c>
      <c r="C153" s="24">
        <v>1993236</v>
      </c>
      <c r="D153" s="24">
        <v>220276</v>
      </c>
    </row>
    <row r="154" spans="1:4" x14ac:dyDescent="0.2">
      <c r="A154" s="22">
        <v>36678</v>
      </c>
      <c r="B154" s="24">
        <v>2148112</v>
      </c>
      <c r="C154" s="24">
        <v>1566064</v>
      </c>
      <c r="D154" s="24">
        <v>65221</v>
      </c>
    </row>
    <row r="155" spans="1:4" x14ac:dyDescent="0.2">
      <c r="A155" s="22">
        <v>36679</v>
      </c>
      <c r="B155" s="24">
        <v>2133084</v>
      </c>
      <c r="C155" s="24">
        <v>1517231</v>
      </c>
      <c r="D155" s="24">
        <v>144873</v>
      </c>
    </row>
    <row r="156" spans="1:4" x14ac:dyDescent="0.2">
      <c r="A156" s="22">
        <v>36680</v>
      </c>
      <c r="B156" s="24">
        <v>2080690</v>
      </c>
      <c r="C156" s="24">
        <v>1367078</v>
      </c>
      <c r="D156" s="24">
        <v>199298</v>
      </c>
    </row>
    <row r="157" spans="1:4" x14ac:dyDescent="0.2">
      <c r="A157" s="22">
        <v>36681</v>
      </c>
      <c r="B157" s="24">
        <v>2031730</v>
      </c>
      <c r="C157" s="24">
        <v>1299440</v>
      </c>
      <c r="D157" s="24">
        <v>186138</v>
      </c>
    </row>
    <row r="158" spans="1:4" x14ac:dyDescent="0.2">
      <c r="A158" s="22">
        <v>36682</v>
      </c>
      <c r="B158" s="24">
        <v>2007912</v>
      </c>
      <c r="C158" s="24">
        <v>1502239</v>
      </c>
      <c r="D158" s="24">
        <v>-78175</v>
      </c>
    </row>
    <row r="159" spans="1:4" x14ac:dyDescent="0.2">
      <c r="A159" s="22">
        <v>36683</v>
      </c>
      <c r="B159" s="24">
        <v>2179173</v>
      </c>
      <c r="C159" s="24">
        <v>1573929</v>
      </c>
      <c r="D159" s="24">
        <v>70845</v>
      </c>
    </row>
    <row r="160" spans="1:4" x14ac:dyDescent="0.2">
      <c r="A160" s="22">
        <v>36684</v>
      </c>
      <c r="B160" s="24">
        <v>2249574</v>
      </c>
      <c r="C160" s="24">
        <v>1592960</v>
      </c>
      <c r="D160" s="24">
        <v>101548</v>
      </c>
    </row>
    <row r="161" spans="1:4" x14ac:dyDescent="0.2">
      <c r="A161" s="22">
        <v>36685</v>
      </c>
      <c r="B161" s="24">
        <v>2176262</v>
      </c>
      <c r="C161" s="24">
        <v>1569552</v>
      </c>
      <c r="D161" s="24">
        <v>40188</v>
      </c>
    </row>
    <row r="162" spans="1:4" x14ac:dyDescent="0.2">
      <c r="A162" s="22">
        <v>36686</v>
      </c>
      <c r="B162" s="24">
        <v>2192244</v>
      </c>
      <c r="C162" s="24">
        <v>1494743</v>
      </c>
      <c r="D162" s="24">
        <v>197564</v>
      </c>
    </row>
    <row r="163" spans="1:4" x14ac:dyDescent="0.2">
      <c r="A163" s="22">
        <v>36687</v>
      </c>
      <c r="B163" s="24">
        <v>2120967</v>
      </c>
      <c r="C163" s="24">
        <v>1290012</v>
      </c>
      <c r="D163" s="24">
        <v>326272</v>
      </c>
    </row>
    <row r="164" spans="1:4" x14ac:dyDescent="0.2">
      <c r="A164" s="22">
        <v>36688</v>
      </c>
      <c r="B164" s="24">
        <v>2067689</v>
      </c>
      <c r="C164" s="24">
        <v>1177948</v>
      </c>
      <c r="D164" s="24">
        <v>426194</v>
      </c>
    </row>
    <row r="165" spans="1:4" x14ac:dyDescent="0.2">
      <c r="A165" s="22">
        <v>36689</v>
      </c>
      <c r="B165" s="24">
        <v>1870508</v>
      </c>
      <c r="C165" s="24">
        <v>1588042</v>
      </c>
      <c r="D165" s="24">
        <v>-175178</v>
      </c>
    </row>
    <row r="166" spans="1:4" x14ac:dyDescent="0.2">
      <c r="A166" s="22">
        <v>36690</v>
      </c>
      <c r="B166" s="24">
        <v>2098410</v>
      </c>
      <c r="C166" s="24">
        <v>1697133</v>
      </c>
      <c r="D166" s="24">
        <v>-4784</v>
      </c>
    </row>
    <row r="167" spans="1:4" x14ac:dyDescent="0.2">
      <c r="A167" s="22">
        <v>36691</v>
      </c>
      <c r="B167" s="24">
        <v>2180796</v>
      </c>
      <c r="C167" s="24">
        <v>1755927</v>
      </c>
      <c r="D167" s="24">
        <v>4213</v>
      </c>
    </row>
    <row r="168" spans="1:4" x14ac:dyDescent="0.2">
      <c r="A168" s="22">
        <v>36692</v>
      </c>
      <c r="B168" s="24">
        <v>2294275</v>
      </c>
      <c r="C168" s="24">
        <v>1800015</v>
      </c>
      <c r="D168" s="24">
        <v>29416</v>
      </c>
    </row>
    <row r="169" spans="1:4" x14ac:dyDescent="0.2">
      <c r="A169" s="22">
        <v>36693</v>
      </c>
      <c r="B169" s="24">
        <v>2159438</v>
      </c>
      <c r="C169" s="24">
        <v>1729866</v>
      </c>
      <c r="D169" s="24">
        <v>-29066</v>
      </c>
    </row>
    <row r="170" spans="1:4" x14ac:dyDescent="0.2">
      <c r="A170" s="22">
        <v>36694</v>
      </c>
      <c r="B170" s="24">
        <v>1959320</v>
      </c>
      <c r="C170" s="24">
        <v>1325669</v>
      </c>
      <c r="D170" s="24">
        <v>162110</v>
      </c>
    </row>
    <row r="171" spans="1:4" x14ac:dyDescent="0.2">
      <c r="A171" s="22">
        <v>36695</v>
      </c>
      <c r="B171" s="24">
        <v>2001003</v>
      </c>
      <c r="C171" s="24">
        <v>1224557</v>
      </c>
      <c r="D171" s="24">
        <v>304414</v>
      </c>
    </row>
    <row r="172" spans="1:4" x14ac:dyDescent="0.2">
      <c r="A172" s="22">
        <v>36696</v>
      </c>
      <c r="B172" s="24">
        <v>1992836</v>
      </c>
      <c r="C172" s="24">
        <v>1581604</v>
      </c>
      <c r="D172" s="24">
        <v>-61081</v>
      </c>
    </row>
    <row r="173" spans="1:4" x14ac:dyDescent="0.2">
      <c r="A173" s="22">
        <v>36697</v>
      </c>
      <c r="B173" s="24">
        <v>2108817</v>
      </c>
      <c r="C173" s="24">
        <v>1646629</v>
      </c>
      <c r="D173" s="24">
        <v>-5341</v>
      </c>
    </row>
    <row r="174" spans="1:4" x14ac:dyDescent="0.2">
      <c r="A174" s="22">
        <v>36698</v>
      </c>
      <c r="B174" s="24">
        <v>2153930</v>
      </c>
      <c r="C174" s="24">
        <v>1712559</v>
      </c>
      <c r="D174" s="24">
        <v>-30494</v>
      </c>
    </row>
    <row r="175" spans="1:4" x14ac:dyDescent="0.2">
      <c r="A175" s="22">
        <v>36699</v>
      </c>
      <c r="B175" s="24">
        <v>2253908</v>
      </c>
      <c r="C175" s="24">
        <v>1714555</v>
      </c>
      <c r="D175" s="24">
        <v>70784</v>
      </c>
    </row>
    <row r="176" spans="1:4" x14ac:dyDescent="0.2">
      <c r="A176" s="22">
        <v>36700</v>
      </c>
      <c r="B176" s="24">
        <v>2197481</v>
      </c>
      <c r="C176" s="24">
        <v>1664731</v>
      </c>
      <c r="D176" s="24">
        <v>70190</v>
      </c>
    </row>
    <row r="177" spans="1:4" x14ac:dyDescent="0.2">
      <c r="A177" s="22">
        <v>36701</v>
      </c>
      <c r="B177" s="24">
        <v>2108606</v>
      </c>
      <c r="C177" s="24">
        <v>1419120</v>
      </c>
      <c r="D177" s="24">
        <v>226920</v>
      </c>
    </row>
    <row r="178" spans="1:4" x14ac:dyDescent="0.2">
      <c r="A178" s="22">
        <v>36702</v>
      </c>
      <c r="B178" s="24">
        <v>2163115</v>
      </c>
      <c r="C178" s="24">
        <v>1368325</v>
      </c>
      <c r="D178" s="24">
        <v>332223</v>
      </c>
    </row>
    <row r="179" spans="1:4" x14ac:dyDescent="0.2">
      <c r="A179" s="22">
        <v>36703</v>
      </c>
      <c r="B179" s="24">
        <v>2232294</v>
      </c>
      <c r="C179" s="24">
        <v>1747285</v>
      </c>
      <c r="D179" s="24">
        <v>25231</v>
      </c>
    </row>
    <row r="180" spans="1:4" x14ac:dyDescent="0.2">
      <c r="A180" s="22">
        <v>36704</v>
      </c>
      <c r="B180" s="24">
        <v>2335287</v>
      </c>
      <c r="C180" s="24">
        <v>1837080</v>
      </c>
      <c r="D180" s="24">
        <v>51800</v>
      </c>
    </row>
    <row r="181" spans="1:4" x14ac:dyDescent="0.2">
      <c r="A181" s="22">
        <v>36705</v>
      </c>
      <c r="B181" s="24">
        <v>2252082</v>
      </c>
      <c r="C181" s="24">
        <v>1872772</v>
      </c>
      <c r="D181" s="24">
        <v>-78076</v>
      </c>
    </row>
    <row r="182" spans="1:4" x14ac:dyDescent="0.2">
      <c r="A182" s="22">
        <v>36706</v>
      </c>
      <c r="B182" s="24">
        <v>2333873</v>
      </c>
      <c r="C182" s="24">
        <v>1824129</v>
      </c>
      <c r="D182" s="24">
        <v>48791</v>
      </c>
    </row>
    <row r="183" spans="1:4" x14ac:dyDescent="0.2">
      <c r="A183" s="22">
        <v>36707</v>
      </c>
      <c r="B183" s="24">
        <v>2184594</v>
      </c>
      <c r="C183" s="24">
        <v>1633795</v>
      </c>
      <c r="D183" s="24">
        <v>99246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Quarterly Report Data</vt:lpstr>
      <vt:lpstr>Base Data</vt:lpstr>
      <vt:lpstr>Check Data</vt:lpstr>
      <vt:lpstr>Net Market Center Imbalances</vt:lpstr>
      <vt:lpstr>OFOs Rrom Pipe Ranger</vt:lpstr>
      <vt:lpstr>Sheet5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'Quarterly Report Data'!Print_Area</vt:lpstr>
      <vt:lpstr>'Quarterly Report Data'!Print_Titles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E Dunlap</dc:creator>
  <cp:lastModifiedBy>Jan Havlíček</cp:lastModifiedBy>
  <cp:lastPrinted>2000-10-23T16:18:07Z</cp:lastPrinted>
  <dcterms:created xsi:type="dcterms:W3CDTF">2000-07-14T00:07:53Z</dcterms:created>
  <dcterms:modified xsi:type="dcterms:W3CDTF">2023-09-15T16:06:15Z</dcterms:modified>
</cp:coreProperties>
</file>