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trlProps/ctrlProp2.xml" ContentType="application/vnd.ms-excel.controlproperties+xml"/>
  <Override PartName="/xl/drawings/drawing4.xml" ContentType="application/vnd.openxmlformats-officedocument.drawing+xml"/>
  <Override PartName="/xl/ctrlProps/ctrlProp3.xml" ContentType="application/vnd.ms-excel.controlproperti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78C858-41CA-4739-A844-57CFBBF7876F}" xr6:coauthVersionLast="47" xr6:coauthVersionMax="47" xr10:uidLastSave="{00000000-0000-0000-0000-000000000000}"/>
  <bookViews>
    <workbookView xWindow="-120" yWindow="-120" windowWidth="38640" windowHeight="15720" activeTab="4"/>
  </bookViews>
  <sheets>
    <sheet name="Curves" sheetId="8" r:id="rId1"/>
    <sheet name="DailyAvg" sheetId="5" r:id="rId2"/>
    <sheet name="PeakMonthlyAvg" sheetId="9" r:id="rId3"/>
    <sheet name="OffPeakMonthlyAvg" sheetId="10" r:id="rId4"/>
    <sheet name="graphs" sheetId="1" r:id="rId5"/>
  </sheets>
  <definedNames>
    <definedName name="escalator">Curves!$X$8</definedName>
    <definedName name="mthbeg">Curves!$A$3</definedName>
    <definedName name="mthend">Curves!$B$3</definedName>
    <definedName name="printrange">graphs!$B$1:$Z$64</definedName>
    <definedName name="solver_adj" localSheetId="4" hidden="1">PeakMonthlyAvg!$I$5:$L$16</definedName>
    <definedName name="solver_adj" localSheetId="3" hidden="1">OffPeakMonthlyAvg!$I$5:$L$16</definedName>
    <definedName name="solver_adj" localSheetId="2" hidden="1">PeakMonthlyAvg!$I$5:$L$16</definedName>
    <definedName name="solver_cvg" localSheetId="4" hidden="1">0.001</definedName>
    <definedName name="solver_cvg" localSheetId="3" hidden="1">0.001</definedName>
    <definedName name="solver_cvg" localSheetId="2" hidden="1">0.001</definedName>
    <definedName name="solver_drv" localSheetId="4" hidden="1">1</definedName>
    <definedName name="solver_drv" localSheetId="3" hidden="1">1</definedName>
    <definedName name="solver_drv" localSheetId="2" hidden="1">1</definedName>
    <definedName name="solver_est" localSheetId="4" hidden="1">1</definedName>
    <definedName name="solver_est" localSheetId="3" hidden="1">1</definedName>
    <definedName name="solver_est" localSheetId="2" hidden="1">1</definedName>
    <definedName name="solver_itr" localSheetId="4" hidden="1">100</definedName>
    <definedName name="solver_itr" localSheetId="3" hidden="1">100</definedName>
    <definedName name="solver_itr" localSheetId="2" hidden="1">100</definedName>
    <definedName name="solver_lhs1" localSheetId="4" hidden="1">PeakMonthlyAvg!$I$5:$L$16</definedName>
    <definedName name="solver_lhs1" localSheetId="3" hidden="1">OffPeakMonthlyAvg!$I$5:$L$16</definedName>
    <definedName name="solver_lhs1" localSheetId="2" hidden="1">PeakMonthlyAvg!$I$5:$L$16</definedName>
    <definedName name="solver_lhs10" localSheetId="4" hidden="1">PeakMonthlyAvg!$M$5:$M$16</definedName>
    <definedName name="solver_lhs11" localSheetId="4" hidden="1">PeakMonthlyAvg!$I$5:$I$16</definedName>
    <definedName name="solver_lhs12" localSheetId="4" hidden="1">PeakMonthlyAvg!$J$5:$J$16</definedName>
    <definedName name="solver_lhs13" localSheetId="4" hidden="1">PeakMonthlyAvg!$K$5:$K$16</definedName>
    <definedName name="solver_lhs14" localSheetId="4" hidden="1">PeakMonthlyAvg!$L$5:$L$16</definedName>
    <definedName name="solver_lhs15" localSheetId="4" hidden="1">PeakMonthlyAvg!$I$5:$L$16</definedName>
    <definedName name="solver_lhs16" localSheetId="4" hidden="1">PeakMonthlyAvg!$I$5:$L$16</definedName>
    <definedName name="solver_lhs17" localSheetId="4" hidden="1">PeakMonthlyAvg!$M$5:$M$16</definedName>
    <definedName name="solver_lhs18" localSheetId="4" hidden="1">PeakMonthlyAvg!$I$5:$I$16</definedName>
    <definedName name="solver_lhs19" localSheetId="4" hidden="1">PeakMonthlyAvg!$J$5:$J$16</definedName>
    <definedName name="solver_lhs2" localSheetId="4" hidden="1">PeakMonthlyAvg!$I$5:$L$16</definedName>
    <definedName name="solver_lhs2" localSheetId="3" hidden="1">OffPeakMonthlyAvg!$I$5:$L$16</definedName>
    <definedName name="solver_lhs2" localSheetId="2" hidden="1">PeakMonthlyAvg!$I$5:$L$16</definedName>
    <definedName name="solver_lhs20" localSheetId="4" hidden="1">PeakMonthlyAvg!$K$5:$K$16</definedName>
    <definedName name="solver_lhs21" localSheetId="4" hidden="1">PeakMonthlyAvg!$L$5:$L$16</definedName>
    <definedName name="solver_lhs22" localSheetId="4" hidden="1">PeakMonthlyAvg!$I$5:$L$16</definedName>
    <definedName name="solver_lhs23" localSheetId="4" hidden="1">PeakMonthlyAvg!$I$5:$L$16</definedName>
    <definedName name="solver_lhs24" localSheetId="4" hidden="1">PeakMonthlyAvg!$M$5:$M$16</definedName>
    <definedName name="solver_lhs25" localSheetId="4" hidden="1">PeakMonthlyAvg!$I$5:$I$16</definedName>
    <definedName name="solver_lhs26" localSheetId="4" hidden="1">PeakMonthlyAvg!$J$5:$J$16</definedName>
    <definedName name="solver_lhs27" localSheetId="4" hidden="1">PeakMonthlyAvg!$K$5:$K$16</definedName>
    <definedName name="solver_lhs28" localSheetId="4" hidden="1">PeakMonthlyAvg!$L$5:$L$16</definedName>
    <definedName name="solver_lhs29" localSheetId="4" hidden="1">PeakMonthlyAvg!$I$5:$L$16</definedName>
    <definedName name="solver_lhs3" localSheetId="4" hidden="1">PeakMonthlyAvg!$M$5:$M$16</definedName>
    <definedName name="solver_lhs3" localSheetId="3" hidden="1">OffPeakMonthlyAvg!$M$5:$M$16</definedName>
    <definedName name="solver_lhs3" localSheetId="2" hidden="1">PeakMonthlyAvg!$M$5:$M$16</definedName>
    <definedName name="solver_lhs30" localSheetId="4" hidden="1">PeakMonthlyAvg!$I$5:$L$16</definedName>
    <definedName name="solver_lhs31" localSheetId="4" hidden="1">PeakMonthlyAvg!$M$5:$M$16</definedName>
    <definedName name="solver_lhs32" localSheetId="4" hidden="1">PeakMonthlyAvg!$I$5:$I$16</definedName>
    <definedName name="solver_lhs33" localSheetId="4" hidden="1">PeakMonthlyAvg!$J$5:$J$16</definedName>
    <definedName name="solver_lhs34" localSheetId="4" hidden="1">PeakMonthlyAvg!$K$5:$K$16</definedName>
    <definedName name="solver_lhs35" localSheetId="4" hidden="1">PeakMonthlyAvg!$L$5:$L$16</definedName>
    <definedName name="solver_lhs36" localSheetId="4" hidden="1">PeakMonthlyAvg!$I$5:$L$16</definedName>
    <definedName name="solver_lhs37" localSheetId="4" hidden="1">PeakMonthlyAvg!$I$5:$L$16</definedName>
    <definedName name="solver_lhs38" localSheetId="4" hidden="1">PeakMonthlyAvg!$M$5:$M$16</definedName>
    <definedName name="solver_lhs39" localSheetId="4" hidden="1">PeakMonthlyAvg!$I$5:$I$16</definedName>
    <definedName name="solver_lhs4" localSheetId="4" hidden="1">PeakMonthlyAvg!$I$5:$I$16</definedName>
    <definedName name="solver_lhs4" localSheetId="3" hidden="1">OffPeakMonthlyAvg!$I$5:$I$16</definedName>
    <definedName name="solver_lhs4" localSheetId="2" hidden="1">PeakMonthlyAvg!$I$5:$I$16</definedName>
    <definedName name="solver_lhs40" localSheetId="4" hidden="1">PeakMonthlyAvg!$J$5:$J$16</definedName>
    <definedName name="solver_lhs41" localSheetId="4" hidden="1">PeakMonthlyAvg!$K$5:$K$16</definedName>
    <definedName name="solver_lhs42" localSheetId="4" hidden="1">PeakMonthlyAvg!$L$5:$L$16</definedName>
    <definedName name="solver_lhs43" localSheetId="4" hidden="1">PeakMonthlyAvg!$I$5:$L$16</definedName>
    <definedName name="solver_lhs44" localSheetId="4" hidden="1">PeakMonthlyAvg!$I$5:$L$16</definedName>
    <definedName name="solver_lhs45" localSheetId="4" hidden="1">PeakMonthlyAvg!$M$5:$M$16</definedName>
    <definedName name="solver_lhs46" localSheetId="4" hidden="1">PeakMonthlyAvg!$I$5:$I$16</definedName>
    <definedName name="solver_lhs47" localSheetId="4" hidden="1">PeakMonthlyAvg!$J$5:$J$16</definedName>
    <definedName name="solver_lhs48" localSheetId="4" hidden="1">PeakMonthlyAvg!$K$5:$K$16</definedName>
    <definedName name="solver_lhs49" localSheetId="4" hidden="1">PeakMonthlyAvg!$L$5:$L$16</definedName>
    <definedName name="solver_lhs5" localSheetId="4" hidden="1">PeakMonthlyAvg!$J$5:$J$16</definedName>
    <definedName name="solver_lhs5" localSheetId="3" hidden="1">OffPeakMonthlyAvg!$J$5:$J$16</definedName>
    <definedName name="solver_lhs5" localSheetId="2" hidden="1">PeakMonthlyAvg!$J$5:$J$16</definedName>
    <definedName name="solver_lhs6" localSheetId="4" hidden="1">PeakMonthlyAvg!$K$5:$K$16</definedName>
    <definedName name="solver_lhs6" localSheetId="3" hidden="1">OffPeakMonthlyAvg!$K$5:$K$16</definedName>
    <definedName name="solver_lhs6" localSheetId="2" hidden="1">PeakMonthlyAvg!$K$5:$K$16</definedName>
    <definedName name="solver_lhs7" localSheetId="4" hidden="1">PeakMonthlyAvg!$L$5:$L$16</definedName>
    <definedName name="solver_lhs7" localSheetId="3" hidden="1">OffPeakMonthlyAvg!$L$5:$L$16</definedName>
    <definedName name="solver_lhs7" localSheetId="2" hidden="1">PeakMonthlyAvg!$L$5:$L$16</definedName>
    <definedName name="solver_lhs8" localSheetId="4" hidden="1">PeakMonthlyAvg!$I$5:$L$16</definedName>
    <definedName name="solver_lhs9" localSheetId="4" hidden="1">PeakMonthlyAvg!$I$5:$L$16</definedName>
    <definedName name="solver_lin" localSheetId="4" hidden="1">2</definedName>
    <definedName name="solver_lin" localSheetId="3" hidden="1">2</definedName>
    <definedName name="solver_lin" localSheetId="2" hidden="1">2</definedName>
    <definedName name="solver_neg" localSheetId="4" hidden="1">2</definedName>
    <definedName name="solver_neg" localSheetId="3" hidden="1">2</definedName>
    <definedName name="solver_neg" localSheetId="2" hidden="1">2</definedName>
    <definedName name="solver_num" localSheetId="4" hidden="1">7</definedName>
    <definedName name="solver_num" localSheetId="3" hidden="1">7</definedName>
    <definedName name="solver_num" localSheetId="2" hidden="1">7</definedName>
    <definedName name="solver_nwt" localSheetId="4" hidden="1">1</definedName>
    <definedName name="solver_nwt" localSheetId="3" hidden="1">1</definedName>
    <definedName name="solver_nwt" localSheetId="2" hidden="1">1</definedName>
    <definedName name="solver_opt" localSheetId="4" hidden="1">PeakMonthlyAvg!$T$2</definedName>
    <definedName name="solver_opt" localSheetId="3" hidden="1">OffPeakMonthlyAvg!$T$2</definedName>
    <definedName name="solver_opt" localSheetId="2" hidden="1">PeakMonthlyAvg!$T$2</definedName>
    <definedName name="solver_pre" localSheetId="4" hidden="1">0.000001</definedName>
    <definedName name="solver_pre" localSheetId="3" hidden="1">0.000001</definedName>
    <definedName name="solver_pre" localSheetId="2" hidden="1">0.000001</definedName>
    <definedName name="solver_rel1" localSheetId="4" hidden="1">1</definedName>
    <definedName name="solver_rel1" localSheetId="3" hidden="1">1</definedName>
    <definedName name="solver_rel1" localSheetId="2" hidden="1">1</definedName>
    <definedName name="solver_rel10" localSheetId="4" hidden="1">2</definedName>
    <definedName name="solver_rel11" localSheetId="4" hidden="1">1</definedName>
    <definedName name="solver_rel12" localSheetId="4" hidden="1">1</definedName>
    <definedName name="solver_rel13" localSheetId="4" hidden="1">1</definedName>
    <definedName name="solver_rel14" localSheetId="4" hidden="1">1</definedName>
    <definedName name="solver_rel15" localSheetId="4" hidden="1">1</definedName>
    <definedName name="solver_rel16" localSheetId="4" hidden="1">3</definedName>
    <definedName name="solver_rel17" localSheetId="4" hidden="1">2</definedName>
    <definedName name="solver_rel18" localSheetId="4" hidden="1">1</definedName>
    <definedName name="solver_rel19" localSheetId="4" hidden="1">1</definedName>
    <definedName name="solver_rel2" localSheetId="4" hidden="1">3</definedName>
    <definedName name="solver_rel2" localSheetId="3" hidden="1">3</definedName>
    <definedName name="solver_rel2" localSheetId="2" hidden="1">3</definedName>
    <definedName name="solver_rel20" localSheetId="4" hidden="1">1</definedName>
    <definedName name="solver_rel21" localSheetId="4" hidden="1">1</definedName>
    <definedName name="solver_rel22" localSheetId="4" hidden="1">1</definedName>
    <definedName name="solver_rel23" localSheetId="4" hidden="1">3</definedName>
    <definedName name="solver_rel24" localSheetId="4" hidden="1">2</definedName>
    <definedName name="solver_rel25" localSheetId="4" hidden="1">1</definedName>
    <definedName name="solver_rel26" localSheetId="4" hidden="1">1</definedName>
    <definedName name="solver_rel27" localSheetId="4" hidden="1">1</definedName>
    <definedName name="solver_rel28" localSheetId="4" hidden="1">1</definedName>
    <definedName name="solver_rel29" localSheetId="4" hidden="1">1</definedName>
    <definedName name="solver_rel3" localSheetId="4" hidden="1">2</definedName>
    <definedName name="solver_rel3" localSheetId="3" hidden="1">2</definedName>
    <definedName name="solver_rel3" localSheetId="2" hidden="1">2</definedName>
    <definedName name="solver_rel30" localSheetId="4" hidden="1">3</definedName>
    <definedName name="solver_rel31" localSheetId="4" hidden="1">2</definedName>
    <definedName name="solver_rel32" localSheetId="4" hidden="1">1</definedName>
    <definedName name="solver_rel33" localSheetId="4" hidden="1">1</definedName>
    <definedName name="solver_rel34" localSheetId="4" hidden="1">1</definedName>
    <definedName name="solver_rel35" localSheetId="4" hidden="1">1</definedName>
    <definedName name="solver_rel36" localSheetId="4" hidden="1">1</definedName>
    <definedName name="solver_rel37" localSheetId="4" hidden="1">3</definedName>
    <definedName name="solver_rel38" localSheetId="4" hidden="1">2</definedName>
    <definedName name="solver_rel39" localSheetId="4" hidden="1">1</definedName>
    <definedName name="solver_rel4" localSheetId="4" hidden="1">1</definedName>
    <definedName name="solver_rel4" localSheetId="3" hidden="1">1</definedName>
    <definedName name="solver_rel4" localSheetId="2" hidden="1">1</definedName>
    <definedName name="solver_rel40" localSheetId="4" hidden="1">1</definedName>
    <definedName name="solver_rel41" localSheetId="4" hidden="1">1</definedName>
    <definedName name="solver_rel42" localSheetId="4" hidden="1">1</definedName>
    <definedName name="solver_rel43" localSheetId="4" hidden="1">1</definedName>
    <definedName name="solver_rel44" localSheetId="4" hidden="1">3</definedName>
    <definedName name="solver_rel45" localSheetId="4" hidden="1">2</definedName>
    <definedName name="solver_rel46" localSheetId="4" hidden="1">1</definedName>
    <definedName name="solver_rel47" localSheetId="4" hidden="1">1</definedName>
    <definedName name="solver_rel48" localSheetId="4" hidden="1">1</definedName>
    <definedName name="solver_rel49" localSheetId="4" hidden="1">1</definedName>
    <definedName name="solver_rel5" localSheetId="4" hidden="1">1</definedName>
    <definedName name="solver_rel5" localSheetId="3" hidden="1">1</definedName>
    <definedName name="solver_rel5" localSheetId="2" hidden="1">1</definedName>
    <definedName name="solver_rel6" localSheetId="4" hidden="1">1</definedName>
    <definedName name="solver_rel6" localSheetId="3" hidden="1">1</definedName>
    <definedName name="solver_rel6" localSheetId="2" hidden="1">1</definedName>
    <definedName name="solver_rel7" localSheetId="4" hidden="1">1</definedName>
    <definedName name="solver_rel7" localSheetId="3" hidden="1">1</definedName>
    <definedName name="solver_rel7" localSheetId="2" hidden="1">1</definedName>
    <definedName name="solver_rel8" localSheetId="4" hidden="1">1</definedName>
    <definedName name="solver_rel9" localSheetId="4" hidden="1">3</definedName>
    <definedName name="solver_rhs1" localSheetId="4" hidden="1">100%</definedName>
    <definedName name="solver_rhs1" localSheetId="3" hidden="1">100%</definedName>
    <definedName name="solver_rhs1" localSheetId="2" hidden="1">100%</definedName>
    <definedName name="solver_rhs10" localSheetId="4" hidden="1">100%</definedName>
    <definedName name="solver_rhs11" localSheetId="4" hidden="1">PeakMonthlyAvg!$I$2</definedName>
    <definedName name="solver_rhs12" localSheetId="4" hidden="1">PeakMonthlyAvg!$J$2</definedName>
    <definedName name="solver_rhs13" localSheetId="4" hidden="1">PeakMonthlyAvg!$K$2</definedName>
    <definedName name="solver_rhs14" localSheetId="4" hidden="1">PeakMonthlyAvg!$L$2</definedName>
    <definedName name="solver_rhs15" localSheetId="4" hidden="1">100%</definedName>
    <definedName name="solver_rhs16" localSheetId="4" hidden="1">0%</definedName>
    <definedName name="solver_rhs17" localSheetId="4" hidden="1">100%</definedName>
    <definedName name="solver_rhs18" localSheetId="4" hidden="1">PeakMonthlyAvg!$I$2</definedName>
    <definedName name="solver_rhs19" localSheetId="4" hidden="1">PeakMonthlyAvg!$J$2</definedName>
    <definedName name="solver_rhs2" localSheetId="4" hidden="1">0%</definedName>
    <definedName name="solver_rhs2" localSheetId="3" hidden="1">0%</definedName>
    <definedName name="solver_rhs2" localSheetId="2" hidden="1">0%</definedName>
    <definedName name="solver_rhs20" localSheetId="4" hidden="1">PeakMonthlyAvg!$K$2</definedName>
    <definedName name="solver_rhs21" localSheetId="4" hidden="1">PeakMonthlyAvg!$L$2</definedName>
    <definedName name="solver_rhs22" localSheetId="4" hidden="1">100%</definedName>
    <definedName name="solver_rhs23" localSheetId="4" hidden="1">0%</definedName>
    <definedName name="solver_rhs24" localSheetId="4" hidden="1">100%</definedName>
    <definedName name="solver_rhs25" localSheetId="4" hidden="1">PeakMonthlyAvg!$I$2</definedName>
    <definedName name="solver_rhs26" localSheetId="4" hidden="1">PeakMonthlyAvg!$J$2</definedName>
    <definedName name="solver_rhs27" localSheetId="4" hidden="1">PeakMonthlyAvg!$K$2</definedName>
    <definedName name="solver_rhs28" localSheetId="4" hidden="1">PeakMonthlyAvg!$L$2</definedName>
    <definedName name="solver_rhs29" localSheetId="4" hidden="1">100%</definedName>
    <definedName name="solver_rhs3" localSheetId="4" hidden="1">100%</definedName>
    <definedName name="solver_rhs3" localSheetId="3" hidden="1">100%</definedName>
    <definedName name="solver_rhs3" localSheetId="2" hidden="1">100%</definedName>
    <definedName name="solver_rhs30" localSheetId="4" hidden="1">0%</definedName>
    <definedName name="solver_rhs31" localSheetId="4" hidden="1">100%</definedName>
    <definedName name="solver_rhs32" localSheetId="4" hidden="1">PeakMonthlyAvg!$I$2</definedName>
    <definedName name="solver_rhs33" localSheetId="4" hidden="1">PeakMonthlyAvg!$J$2</definedName>
    <definedName name="solver_rhs34" localSheetId="4" hidden="1">PeakMonthlyAvg!$K$2</definedName>
    <definedName name="solver_rhs35" localSheetId="4" hidden="1">PeakMonthlyAvg!$L$2</definedName>
    <definedName name="solver_rhs36" localSheetId="4" hidden="1">100%</definedName>
    <definedName name="solver_rhs37" localSheetId="4" hidden="1">0%</definedName>
    <definedName name="solver_rhs38" localSheetId="4" hidden="1">100%</definedName>
    <definedName name="solver_rhs39" localSheetId="4" hidden="1">PeakMonthlyAvg!$I$2</definedName>
    <definedName name="solver_rhs4" localSheetId="4" hidden="1">PeakMonthlyAvg!$I$2</definedName>
    <definedName name="solver_rhs4" localSheetId="3" hidden="1">OffPeakMonthlyAvg!$I$2</definedName>
    <definedName name="solver_rhs4" localSheetId="2" hidden="1">PeakMonthlyAvg!$I$2</definedName>
    <definedName name="solver_rhs40" localSheetId="4" hidden="1">PeakMonthlyAvg!$J$2</definedName>
    <definedName name="solver_rhs41" localSheetId="4" hidden="1">PeakMonthlyAvg!$K$2</definedName>
    <definedName name="solver_rhs42" localSheetId="4" hidden="1">PeakMonthlyAvg!$L$2</definedName>
    <definedName name="solver_rhs43" localSheetId="4" hidden="1">100%</definedName>
    <definedName name="solver_rhs44" localSheetId="4" hidden="1">0%</definedName>
    <definedName name="solver_rhs45" localSheetId="4" hidden="1">100%</definedName>
    <definedName name="solver_rhs46" localSheetId="4" hidden="1">PeakMonthlyAvg!$I$2</definedName>
    <definedName name="solver_rhs47" localSheetId="4" hidden="1">PeakMonthlyAvg!$J$2</definedName>
    <definedName name="solver_rhs48" localSheetId="4" hidden="1">PeakMonthlyAvg!$K$2</definedName>
    <definedName name="solver_rhs49" localSheetId="4" hidden="1">PeakMonthlyAvg!$L$2</definedName>
    <definedName name="solver_rhs5" localSheetId="4" hidden="1">PeakMonthlyAvg!$J$2</definedName>
    <definedName name="solver_rhs5" localSheetId="3" hidden="1">OffPeakMonthlyAvg!$J$2</definedName>
    <definedName name="solver_rhs5" localSheetId="2" hidden="1">PeakMonthlyAvg!$J$2</definedName>
    <definedName name="solver_rhs6" localSheetId="4" hidden="1">PeakMonthlyAvg!$K$2</definedName>
    <definedName name="solver_rhs6" localSheetId="3" hidden="1">OffPeakMonthlyAvg!$K$2</definedName>
    <definedName name="solver_rhs6" localSheetId="2" hidden="1">PeakMonthlyAvg!$K$2</definedName>
    <definedName name="solver_rhs7" localSheetId="4" hidden="1">PeakMonthlyAvg!$L$2</definedName>
    <definedName name="solver_rhs7" localSheetId="3" hidden="1">OffPeakMonthlyAvg!$L$2</definedName>
    <definedName name="solver_rhs7" localSheetId="2" hidden="1">PeakMonthlyAvg!$L$2</definedName>
    <definedName name="solver_rhs8" localSheetId="4" hidden="1">100%</definedName>
    <definedName name="solver_rhs9" localSheetId="4" hidden="1">0%</definedName>
    <definedName name="solver_scl" localSheetId="4" hidden="1">2</definedName>
    <definedName name="solver_scl" localSheetId="3" hidden="1">2</definedName>
    <definedName name="solver_scl" localSheetId="2" hidden="1">2</definedName>
    <definedName name="solver_sho" localSheetId="4" hidden="1">2</definedName>
    <definedName name="solver_sho" localSheetId="3" hidden="1">2</definedName>
    <definedName name="solver_sho" localSheetId="2" hidden="1">2</definedName>
    <definedName name="solver_tim" localSheetId="4" hidden="1">100</definedName>
    <definedName name="solver_tim" localSheetId="3" hidden="1">100</definedName>
    <definedName name="solver_tim" localSheetId="2" hidden="1">100</definedName>
    <definedName name="solver_tol" localSheetId="4" hidden="1">0.05</definedName>
    <definedName name="solver_tol" localSheetId="3" hidden="1">0.05</definedName>
    <definedName name="solver_tol" localSheetId="2" hidden="1">0.05</definedName>
    <definedName name="solver_typ" localSheetId="4" hidden="1">2</definedName>
    <definedName name="solver_typ" localSheetId="3" hidden="1">2</definedName>
    <definedName name="solver_typ" localSheetId="2" hidden="1">2</definedName>
    <definedName name="solver_val" localSheetId="4" hidden="1">0</definedName>
    <definedName name="solver_val" localSheetId="3" hidden="1">0</definedName>
    <definedName name="solver_val" localSheetId="2" hidden="1">0</definedName>
    <definedName name="WtdAvgCost" localSheetId="3">OffPeakMonthlyAvg!$T$2</definedName>
    <definedName name="WtdAvgCost">PeakMonthlyAvg!$T$2</definedName>
  </definedNames>
  <calcPr calcId="0"/>
</workbook>
</file>

<file path=xl/calcChain.xml><?xml version="1.0" encoding="utf-8"?>
<calcChain xmlns="http://schemas.openxmlformats.org/spreadsheetml/2006/main">
  <c r="AH2" i="8" l="1"/>
  <c r="AI2" i="8"/>
  <c r="C3" i="8"/>
  <c r="D3" i="8"/>
  <c r="E3" i="8"/>
  <c r="AI3" i="8"/>
  <c r="AA4" i="8"/>
  <c r="AB4" i="8"/>
  <c r="AC4" i="8"/>
  <c r="AD4" i="8"/>
  <c r="AE4" i="8"/>
  <c r="AF4" i="8"/>
  <c r="AA5" i="8"/>
  <c r="AB5" i="8"/>
  <c r="AC5" i="8"/>
  <c r="AD5" i="8"/>
  <c r="AE5" i="8"/>
  <c r="AF5" i="8"/>
  <c r="AA6" i="8"/>
  <c r="AB6" i="8"/>
  <c r="AC6" i="8"/>
  <c r="AD6" i="8"/>
  <c r="AE6" i="8"/>
  <c r="AF6" i="8"/>
  <c r="B8" i="8"/>
  <c r="C8" i="8"/>
  <c r="D8" i="8"/>
  <c r="E8" i="8"/>
  <c r="F8" i="8"/>
  <c r="G8" i="8"/>
  <c r="H8" i="8"/>
  <c r="I8" i="8"/>
  <c r="J8" i="8"/>
  <c r="U8" i="8"/>
  <c r="V8" i="8"/>
  <c r="Y8" i="8"/>
  <c r="AA8" i="8"/>
  <c r="AB8" i="8"/>
  <c r="AC8" i="8"/>
  <c r="AD8" i="8"/>
  <c r="AE8" i="8"/>
  <c r="AF8" i="8"/>
  <c r="AH8" i="8"/>
  <c r="AI8" i="8"/>
  <c r="M9" i="8"/>
  <c r="N9" i="8"/>
  <c r="O9" i="8"/>
  <c r="C10" i="8"/>
  <c r="D10" i="8"/>
  <c r="E10" i="8"/>
  <c r="F10" i="8"/>
  <c r="M10" i="8"/>
  <c r="N10" i="8"/>
  <c r="O10" i="8"/>
  <c r="P10" i="8"/>
  <c r="Q10" i="8"/>
  <c r="R10" i="8"/>
  <c r="T10" i="8"/>
  <c r="U10" i="8"/>
  <c r="V10" i="8"/>
  <c r="Y10" i="8"/>
  <c r="AA10" i="8"/>
  <c r="AB10" i="8"/>
  <c r="AC10" i="8"/>
  <c r="AD10" i="8"/>
  <c r="AE10" i="8"/>
  <c r="AF10" i="8"/>
  <c r="A11" i="8"/>
  <c r="B11" i="8"/>
  <c r="C11" i="8"/>
  <c r="D11" i="8"/>
  <c r="E11" i="8"/>
  <c r="F11" i="8"/>
  <c r="M11" i="8"/>
  <c r="N11" i="8"/>
  <c r="O11" i="8"/>
  <c r="P11" i="8"/>
  <c r="Q11" i="8"/>
  <c r="R11" i="8"/>
  <c r="T11" i="8"/>
  <c r="U11" i="8"/>
  <c r="V11" i="8"/>
  <c r="X11" i="8"/>
  <c r="Y11" i="8"/>
  <c r="AA11" i="8"/>
  <c r="AB11" i="8"/>
  <c r="AC11" i="8"/>
  <c r="AD11" i="8"/>
  <c r="AE11" i="8"/>
  <c r="AF11" i="8"/>
  <c r="A12" i="8"/>
  <c r="B12" i="8"/>
  <c r="C12" i="8"/>
  <c r="D12" i="8"/>
  <c r="E12" i="8"/>
  <c r="F12" i="8"/>
  <c r="M12" i="8"/>
  <c r="N12" i="8"/>
  <c r="O12" i="8"/>
  <c r="P12" i="8"/>
  <c r="Q12" i="8"/>
  <c r="R12" i="8"/>
  <c r="T12" i="8"/>
  <c r="U12" i="8"/>
  <c r="V12" i="8"/>
  <c r="X12" i="8"/>
  <c r="Y12" i="8"/>
  <c r="AA12" i="8"/>
  <c r="AB12" i="8"/>
  <c r="AC12" i="8"/>
  <c r="AD12" i="8"/>
  <c r="AE12" i="8"/>
  <c r="AF12" i="8"/>
  <c r="AH12" i="8"/>
  <c r="AI12" i="8"/>
  <c r="A13" i="8"/>
  <c r="B13" i="8"/>
  <c r="C13" i="8"/>
  <c r="D13" i="8"/>
  <c r="E13" i="8"/>
  <c r="F13" i="8"/>
  <c r="M13" i="8"/>
  <c r="N13" i="8"/>
  <c r="O13" i="8"/>
  <c r="P13" i="8"/>
  <c r="Q13" i="8"/>
  <c r="R13" i="8"/>
  <c r="T13" i="8"/>
  <c r="U13" i="8"/>
  <c r="V13" i="8"/>
  <c r="X13" i="8"/>
  <c r="Y13" i="8"/>
  <c r="AA13" i="8"/>
  <c r="AB13" i="8"/>
  <c r="AC13" i="8"/>
  <c r="AD13" i="8"/>
  <c r="AE13" i="8"/>
  <c r="AF13" i="8"/>
  <c r="AH13" i="8"/>
  <c r="AI13" i="8"/>
  <c r="A14" i="8"/>
  <c r="B14" i="8"/>
  <c r="C14" i="8"/>
  <c r="D14" i="8"/>
  <c r="E14" i="8"/>
  <c r="F14" i="8"/>
  <c r="M14" i="8"/>
  <c r="N14" i="8"/>
  <c r="O14" i="8"/>
  <c r="P14" i="8"/>
  <c r="Q14" i="8"/>
  <c r="R14" i="8"/>
  <c r="T14" i="8"/>
  <c r="U14" i="8"/>
  <c r="V14" i="8"/>
  <c r="X14" i="8"/>
  <c r="Y14" i="8"/>
  <c r="AA14" i="8"/>
  <c r="AB14" i="8"/>
  <c r="AC14" i="8"/>
  <c r="AD14" i="8"/>
  <c r="AE14" i="8"/>
  <c r="AF14" i="8"/>
  <c r="AH14" i="8"/>
  <c r="AI14" i="8"/>
  <c r="A15" i="8"/>
  <c r="B15" i="8"/>
  <c r="C15" i="8"/>
  <c r="D15" i="8"/>
  <c r="E15" i="8"/>
  <c r="F15" i="8"/>
  <c r="M15" i="8"/>
  <c r="N15" i="8"/>
  <c r="O15" i="8"/>
  <c r="P15" i="8"/>
  <c r="Q15" i="8"/>
  <c r="R15" i="8"/>
  <c r="T15" i="8"/>
  <c r="U15" i="8"/>
  <c r="V15" i="8"/>
  <c r="X15" i="8"/>
  <c r="Y15" i="8"/>
  <c r="AA15" i="8"/>
  <c r="AB15" i="8"/>
  <c r="AC15" i="8"/>
  <c r="AD15" i="8"/>
  <c r="AE15" i="8"/>
  <c r="AF15" i="8"/>
  <c r="AH15" i="8"/>
  <c r="AI15" i="8"/>
  <c r="A16" i="8"/>
  <c r="B16" i="8"/>
  <c r="C16" i="8"/>
  <c r="D16" i="8"/>
  <c r="E16" i="8"/>
  <c r="F16" i="8"/>
  <c r="P16" i="8"/>
  <c r="Q16" i="8"/>
  <c r="R16" i="8"/>
  <c r="T16" i="8"/>
  <c r="U16" i="8"/>
  <c r="V16" i="8"/>
  <c r="X16" i="8"/>
  <c r="Y16" i="8"/>
  <c r="AA16" i="8"/>
  <c r="AB16" i="8"/>
  <c r="AC16" i="8"/>
  <c r="AD16" i="8"/>
  <c r="AE16" i="8"/>
  <c r="AF16" i="8"/>
  <c r="AH16" i="8"/>
  <c r="AI16" i="8"/>
  <c r="A17" i="8"/>
  <c r="B17" i="8"/>
  <c r="C17" i="8"/>
  <c r="D17" i="8"/>
  <c r="E17" i="8"/>
  <c r="F17" i="8"/>
  <c r="P17" i="8"/>
  <c r="Q17" i="8"/>
  <c r="R17" i="8"/>
  <c r="T17" i="8"/>
  <c r="U17" i="8"/>
  <c r="V17" i="8"/>
  <c r="X17" i="8"/>
  <c r="Y17" i="8"/>
  <c r="AA17" i="8"/>
  <c r="AB17" i="8"/>
  <c r="AC17" i="8"/>
  <c r="AD17" i="8"/>
  <c r="AE17" i="8"/>
  <c r="AF17" i="8"/>
  <c r="AH17" i="8"/>
  <c r="AI17" i="8"/>
  <c r="A18" i="8"/>
  <c r="B18" i="8"/>
  <c r="C18" i="8"/>
  <c r="D18" i="8"/>
  <c r="E18" i="8"/>
  <c r="F18" i="8"/>
  <c r="P18" i="8"/>
  <c r="Q18" i="8"/>
  <c r="R18" i="8"/>
  <c r="T18" i="8"/>
  <c r="U18" i="8"/>
  <c r="V18" i="8"/>
  <c r="X18" i="8"/>
  <c r="Y18" i="8"/>
  <c r="AA18" i="8"/>
  <c r="AB18" i="8"/>
  <c r="AC18" i="8"/>
  <c r="AD18" i="8"/>
  <c r="AE18" i="8"/>
  <c r="AF18" i="8"/>
  <c r="AH18" i="8"/>
  <c r="AI18" i="8"/>
  <c r="A19" i="8"/>
  <c r="B19" i="8"/>
  <c r="C19" i="8"/>
  <c r="D19" i="8"/>
  <c r="E19" i="8"/>
  <c r="F19" i="8"/>
  <c r="P19" i="8"/>
  <c r="Q19" i="8"/>
  <c r="R19" i="8"/>
  <c r="T19" i="8"/>
  <c r="U19" i="8"/>
  <c r="V19" i="8"/>
  <c r="X19" i="8"/>
  <c r="Y19" i="8"/>
  <c r="AA19" i="8"/>
  <c r="AB19" i="8"/>
  <c r="AC19" i="8"/>
  <c r="AD19" i="8"/>
  <c r="AE19" i="8"/>
  <c r="AF19" i="8"/>
  <c r="AH19" i="8"/>
  <c r="AI19" i="8"/>
  <c r="A20" i="8"/>
  <c r="B20" i="8"/>
  <c r="C20" i="8"/>
  <c r="D20" i="8"/>
  <c r="E20" i="8"/>
  <c r="F20" i="8"/>
  <c r="P20" i="8"/>
  <c r="Q20" i="8"/>
  <c r="R20" i="8"/>
  <c r="T20" i="8"/>
  <c r="U20" i="8"/>
  <c r="V20" i="8"/>
  <c r="X20" i="8"/>
  <c r="Y20" i="8"/>
  <c r="AA20" i="8"/>
  <c r="AB20" i="8"/>
  <c r="AC20" i="8"/>
  <c r="AD20" i="8"/>
  <c r="AE20" i="8"/>
  <c r="AF20" i="8"/>
  <c r="AH20" i="8"/>
  <c r="AI20" i="8"/>
  <c r="A21" i="8"/>
  <c r="B21" i="8"/>
  <c r="C21" i="8"/>
  <c r="D21" i="8"/>
  <c r="E21" i="8"/>
  <c r="F21" i="8"/>
  <c r="P21" i="8"/>
  <c r="Q21" i="8"/>
  <c r="R21" i="8"/>
  <c r="T21" i="8"/>
  <c r="U21" i="8"/>
  <c r="V21" i="8"/>
  <c r="X21" i="8"/>
  <c r="Y21" i="8"/>
  <c r="AA21" i="8"/>
  <c r="AB21" i="8"/>
  <c r="AC21" i="8"/>
  <c r="AD21" i="8"/>
  <c r="AE21" i="8"/>
  <c r="AF21" i="8"/>
  <c r="AH21" i="8"/>
  <c r="AI21" i="8"/>
  <c r="A22" i="8"/>
  <c r="B22" i="8"/>
  <c r="C22" i="8"/>
  <c r="D22" i="8"/>
  <c r="E22" i="8"/>
  <c r="F22" i="8"/>
  <c r="P22" i="8"/>
  <c r="Q22" i="8"/>
  <c r="R22" i="8"/>
  <c r="T22" i="8"/>
  <c r="U22" i="8"/>
  <c r="V22" i="8"/>
  <c r="X22" i="8"/>
  <c r="Y22" i="8"/>
  <c r="AA22" i="8"/>
  <c r="AB22" i="8"/>
  <c r="AC22" i="8"/>
  <c r="AD22" i="8"/>
  <c r="AE22" i="8"/>
  <c r="AF22" i="8"/>
  <c r="AH22" i="8"/>
  <c r="AI22" i="8"/>
  <c r="A23" i="8"/>
  <c r="B23" i="8"/>
  <c r="C23" i="8"/>
  <c r="D23" i="8"/>
  <c r="E23" i="8"/>
  <c r="F23" i="8"/>
  <c r="P23" i="8"/>
  <c r="Q23" i="8"/>
  <c r="R23" i="8"/>
  <c r="T23" i="8"/>
  <c r="U23" i="8"/>
  <c r="V23" i="8"/>
  <c r="X23" i="8"/>
  <c r="Y23" i="8"/>
  <c r="AA23" i="8"/>
  <c r="AB23" i="8"/>
  <c r="AC23" i="8"/>
  <c r="AD23" i="8"/>
  <c r="AE23" i="8"/>
  <c r="AF23" i="8"/>
  <c r="AH23" i="8"/>
  <c r="AI23" i="8"/>
  <c r="A24" i="8"/>
  <c r="B24" i="8"/>
  <c r="C24" i="8"/>
  <c r="D24" i="8"/>
  <c r="E24" i="8"/>
  <c r="F24" i="8"/>
  <c r="P24" i="8"/>
  <c r="Q24" i="8"/>
  <c r="R24" i="8"/>
  <c r="T24" i="8"/>
  <c r="U24" i="8"/>
  <c r="V24" i="8"/>
  <c r="X24" i="8"/>
  <c r="Y24" i="8"/>
  <c r="AA24" i="8"/>
  <c r="AB24" i="8"/>
  <c r="AC24" i="8"/>
  <c r="AD24" i="8"/>
  <c r="AE24" i="8"/>
  <c r="AF24" i="8"/>
  <c r="AH24" i="8"/>
  <c r="AI24" i="8"/>
  <c r="A25" i="8"/>
  <c r="B25" i="8"/>
  <c r="C25" i="8"/>
  <c r="D25" i="8"/>
  <c r="E25" i="8"/>
  <c r="F25" i="8"/>
  <c r="P25" i="8"/>
  <c r="Q25" i="8"/>
  <c r="R25" i="8"/>
  <c r="T25" i="8"/>
  <c r="U25" i="8"/>
  <c r="V25" i="8"/>
  <c r="X25" i="8"/>
  <c r="Y25" i="8"/>
  <c r="AA25" i="8"/>
  <c r="AB25" i="8"/>
  <c r="AC25" i="8"/>
  <c r="AD25" i="8"/>
  <c r="AE25" i="8"/>
  <c r="AF25" i="8"/>
  <c r="AH25" i="8"/>
  <c r="AI25" i="8"/>
  <c r="A26" i="8"/>
  <c r="B26" i="8"/>
  <c r="C26" i="8"/>
  <c r="D26" i="8"/>
  <c r="E26" i="8"/>
  <c r="F26" i="8"/>
  <c r="P26" i="8"/>
  <c r="Q26" i="8"/>
  <c r="R26" i="8"/>
  <c r="T26" i="8"/>
  <c r="U26" i="8"/>
  <c r="V26" i="8"/>
  <c r="X26" i="8"/>
  <c r="Y26" i="8"/>
  <c r="AA26" i="8"/>
  <c r="AB26" i="8"/>
  <c r="AC26" i="8"/>
  <c r="AD26" i="8"/>
  <c r="AE26" i="8"/>
  <c r="AF26" i="8"/>
  <c r="AH26" i="8"/>
  <c r="AI26" i="8"/>
  <c r="A27" i="8"/>
  <c r="B27" i="8"/>
  <c r="C27" i="8"/>
  <c r="D27" i="8"/>
  <c r="E27" i="8"/>
  <c r="F27" i="8"/>
  <c r="P27" i="8"/>
  <c r="Q27" i="8"/>
  <c r="R27" i="8"/>
  <c r="T27" i="8"/>
  <c r="U27" i="8"/>
  <c r="V27" i="8"/>
  <c r="X27" i="8"/>
  <c r="Y27" i="8"/>
  <c r="AA27" i="8"/>
  <c r="AB27" i="8"/>
  <c r="AC27" i="8"/>
  <c r="AD27" i="8"/>
  <c r="AE27" i="8"/>
  <c r="AF27" i="8"/>
  <c r="AH27" i="8"/>
  <c r="AI27" i="8"/>
  <c r="A28" i="8"/>
  <c r="B28" i="8"/>
  <c r="C28" i="8"/>
  <c r="D28" i="8"/>
  <c r="E28" i="8"/>
  <c r="F28" i="8"/>
  <c r="P28" i="8"/>
  <c r="Q28" i="8"/>
  <c r="R28" i="8"/>
  <c r="T28" i="8"/>
  <c r="U28" i="8"/>
  <c r="V28" i="8"/>
  <c r="X28" i="8"/>
  <c r="Y28" i="8"/>
  <c r="AA28" i="8"/>
  <c r="AB28" i="8"/>
  <c r="AC28" i="8"/>
  <c r="AD28" i="8"/>
  <c r="AE28" i="8"/>
  <c r="AF28" i="8"/>
  <c r="AH28" i="8"/>
  <c r="AI28" i="8"/>
  <c r="A29" i="8"/>
  <c r="B29" i="8"/>
  <c r="C29" i="8"/>
  <c r="D29" i="8"/>
  <c r="E29" i="8"/>
  <c r="F29" i="8"/>
  <c r="P29" i="8"/>
  <c r="Q29" i="8"/>
  <c r="R29" i="8"/>
  <c r="T29" i="8"/>
  <c r="U29" i="8"/>
  <c r="V29" i="8"/>
  <c r="X29" i="8"/>
  <c r="Y29" i="8"/>
  <c r="AA29" i="8"/>
  <c r="AB29" i="8"/>
  <c r="AC29" i="8"/>
  <c r="AD29" i="8"/>
  <c r="AE29" i="8"/>
  <c r="AF29" i="8"/>
  <c r="AH29" i="8"/>
  <c r="AI29" i="8"/>
  <c r="A30" i="8"/>
  <c r="B30" i="8"/>
  <c r="C30" i="8"/>
  <c r="D30" i="8"/>
  <c r="E30" i="8"/>
  <c r="F30" i="8"/>
  <c r="P30" i="8"/>
  <c r="Q30" i="8"/>
  <c r="R30" i="8"/>
  <c r="T30" i="8"/>
  <c r="U30" i="8"/>
  <c r="V30" i="8"/>
  <c r="X30" i="8"/>
  <c r="Y30" i="8"/>
  <c r="AA30" i="8"/>
  <c r="AB30" i="8"/>
  <c r="AC30" i="8"/>
  <c r="AD30" i="8"/>
  <c r="AE30" i="8"/>
  <c r="AF30" i="8"/>
  <c r="AH30" i="8"/>
  <c r="AI30" i="8"/>
  <c r="A31" i="8"/>
  <c r="B31" i="8"/>
  <c r="C31" i="8"/>
  <c r="D31" i="8"/>
  <c r="E31" i="8"/>
  <c r="F31" i="8"/>
  <c r="P31" i="8"/>
  <c r="Q31" i="8"/>
  <c r="R31" i="8"/>
  <c r="T31" i="8"/>
  <c r="U31" i="8"/>
  <c r="V31" i="8"/>
  <c r="X31" i="8"/>
  <c r="Y31" i="8"/>
  <c r="AA31" i="8"/>
  <c r="AB31" i="8"/>
  <c r="AC31" i="8"/>
  <c r="AD31" i="8"/>
  <c r="AE31" i="8"/>
  <c r="AF31" i="8"/>
  <c r="AH31" i="8"/>
  <c r="AI31" i="8"/>
  <c r="A32" i="8"/>
  <c r="B32" i="8"/>
  <c r="C32" i="8"/>
  <c r="D32" i="8"/>
  <c r="E32" i="8"/>
  <c r="F32" i="8"/>
  <c r="P32" i="8"/>
  <c r="Q32" i="8"/>
  <c r="R32" i="8"/>
  <c r="T32" i="8"/>
  <c r="U32" i="8"/>
  <c r="V32" i="8"/>
  <c r="X32" i="8"/>
  <c r="Y32" i="8"/>
  <c r="AA32" i="8"/>
  <c r="AB32" i="8"/>
  <c r="AC32" i="8"/>
  <c r="AD32" i="8"/>
  <c r="AE32" i="8"/>
  <c r="AF32" i="8"/>
  <c r="AH32" i="8"/>
  <c r="AI32" i="8"/>
  <c r="A33" i="8"/>
  <c r="B33" i="8"/>
  <c r="C33" i="8"/>
  <c r="D33" i="8"/>
  <c r="E33" i="8"/>
  <c r="F33" i="8"/>
  <c r="P33" i="8"/>
  <c r="Q33" i="8"/>
  <c r="R33" i="8"/>
  <c r="T33" i="8"/>
  <c r="U33" i="8"/>
  <c r="V33" i="8"/>
  <c r="X33" i="8"/>
  <c r="Y33" i="8"/>
  <c r="AA33" i="8"/>
  <c r="AB33" i="8"/>
  <c r="AC33" i="8"/>
  <c r="AD33" i="8"/>
  <c r="AE33" i="8"/>
  <c r="AF33" i="8"/>
  <c r="AH33" i="8"/>
  <c r="AI33" i="8"/>
  <c r="A34" i="8"/>
  <c r="B34" i="8"/>
  <c r="C34" i="8"/>
  <c r="D34" i="8"/>
  <c r="E34" i="8"/>
  <c r="F34" i="8"/>
  <c r="P34" i="8"/>
  <c r="Q34" i="8"/>
  <c r="R34" i="8"/>
  <c r="T34" i="8"/>
  <c r="U34" i="8"/>
  <c r="V34" i="8"/>
  <c r="X34" i="8"/>
  <c r="Y34" i="8"/>
  <c r="AA34" i="8"/>
  <c r="AB34" i="8"/>
  <c r="AC34" i="8"/>
  <c r="AD34" i="8"/>
  <c r="AE34" i="8"/>
  <c r="AF34" i="8"/>
  <c r="AH34" i="8"/>
  <c r="AI34" i="8"/>
  <c r="A35" i="8"/>
  <c r="B35" i="8"/>
  <c r="C35" i="8"/>
  <c r="D35" i="8"/>
  <c r="E35" i="8"/>
  <c r="F35" i="8"/>
  <c r="P35" i="8"/>
  <c r="Q35" i="8"/>
  <c r="R35" i="8"/>
  <c r="T35" i="8"/>
  <c r="U35" i="8"/>
  <c r="V35" i="8"/>
  <c r="X35" i="8"/>
  <c r="Y35" i="8"/>
  <c r="AA35" i="8"/>
  <c r="AB35" i="8"/>
  <c r="AC35" i="8"/>
  <c r="AD35" i="8"/>
  <c r="AE35" i="8"/>
  <c r="AF35" i="8"/>
  <c r="AH35" i="8"/>
  <c r="AI35" i="8"/>
  <c r="A36" i="8"/>
  <c r="B36" i="8"/>
  <c r="C36" i="8"/>
  <c r="D36" i="8"/>
  <c r="E36" i="8"/>
  <c r="F36" i="8"/>
  <c r="P36" i="8"/>
  <c r="Q36" i="8"/>
  <c r="R36" i="8"/>
  <c r="T36" i="8"/>
  <c r="U36" i="8"/>
  <c r="V36" i="8"/>
  <c r="X36" i="8"/>
  <c r="Y36" i="8"/>
  <c r="AA36" i="8"/>
  <c r="AB36" i="8"/>
  <c r="AC36" i="8"/>
  <c r="AD36" i="8"/>
  <c r="AE36" i="8"/>
  <c r="AF36" i="8"/>
  <c r="AH36" i="8"/>
  <c r="AI36" i="8"/>
  <c r="A37" i="8"/>
  <c r="B37" i="8"/>
  <c r="C37" i="8"/>
  <c r="D37" i="8"/>
  <c r="E37" i="8"/>
  <c r="F37" i="8"/>
  <c r="P37" i="8"/>
  <c r="Q37" i="8"/>
  <c r="R37" i="8"/>
  <c r="T37" i="8"/>
  <c r="U37" i="8"/>
  <c r="V37" i="8"/>
  <c r="X37" i="8"/>
  <c r="Y37" i="8"/>
  <c r="AA37" i="8"/>
  <c r="AB37" i="8"/>
  <c r="AC37" i="8"/>
  <c r="AD37" i="8"/>
  <c r="AE37" i="8"/>
  <c r="AF37" i="8"/>
  <c r="AH37" i="8"/>
  <c r="AI37" i="8"/>
  <c r="A38" i="8"/>
  <c r="B38" i="8"/>
  <c r="C38" i="8"/>
  <c r="D38" i="8"/>
  <c r="E38" i="8"/>
  <c r="F38" i="8"/>
  <c r="P38" i="8"/>
  <c r="Q38" i="8"/>
  <c r="R38" i="8"/>
  <c r="T38" i="8"/>
  <c r="U38" i="8"/>
  <c r="V38" i="8"/>
  <c r="X38" i="8"/>
  <c r="Y38" i="8"/>
  <c r="AA38" i="8"/>
  <c r="AB38" i="8"/>
  <c r="AC38" i="8"/>
  <c r="AD38" i="8"/>
  <c r="AE38" i="8"/>
  <c r="AF38" i="8"/>
  <c r="AH38" i="8"/>
  <c r="AI38" i="8"/>
  <c r="A39" i="8"/>
  <c r="B39" i="8"/>
  <c r="C39" i="8"/>
  <c r="D39" i="8"/>
  <c r="E39" i="8"/>
  <c r="F39" i="8"/>
  <c r="P39" i="8"/>
  <c r="Q39" i="8"/>
  <c r="R39" i="8"/>
  <c r="T39" i="8"/>
  <c r="U39" i="8"/>
  <c r="V39" i="8"/>
  <c r="X39" i="8"/>
  <c r="Y39" i="8"/>
  <c r="AA39" i="8"/>
  <c r="AB39" i="8"/>
  <c r="AC39" i="8"/>
  <c r="AD39" i="8"/>
  <c r="AE39" i="8"/>
  <c r="AF39" i="8"/>
  <c r="AH39" i="8"/>
  <c r="AI39" i="8"/>
  <c r="A40" i="8"/>
  <c r="B40" i="8"/>
  <c r="C40" i="8"/>
  <c r="D40" i="8"/>
  <c r="E40" i="8"/>
  <c r="F40" i="8"/>
  <c r="P40" i="8"/>
  <c r="Q40" i="8"/>
  <c r="R40" i="8"/>
  <c r="T40" i="8"/>
  <c r="U40" i="8"/>
  <c r="V40" i="8"/>
  <c r="X40" i="8"/>
  <c r="Y40" i="8"/>
  <c r="AA40" i="8"/>
  <c r="AB40" i="8"/>
  <c r="AC40" i="8"/>
  <c r="AD40" i="8"/>
  <c r="AE40" i="8"/>
  <c r="AF40" i="8"/>
  <c r="AH40" i="8"/>
  <c r="AI40" i="8"/>
  <c r="A41" i="8"/>
  <c r="B41" i="8"/>
  <c r="C41" i="8"/>
  <c r="D41" i="8"/>
  <c r="E41" i="8"/>
  <c r="F41" i="8"/>
  <c r="P41" i="8"/>
  <c r="Q41" i="8"/>
  <c r="R41" i="8"/>
  <c r="T41" i="8"/>
  <c r="U41" i="8"/>
  <c r="V41" i="8"/>
  <c r="X41" i="8"/>
  <c r="Y41" i="8"/>
  <c r="AA41" i="8"/>
  <c r="AB41" i="8"/>
  <c r="AC41" i="8"/>
  <c r="AD41" i="8"/>
  <c r="AE41" i="8"/>
  <c r="AF41" i="8"/>
  <c r="AH41" i="8"/>
  <c r="AI41" i="8"/>
  <c r="A42" i="8"/>
  <c r="B42" i="8"/>
  <c r="C42" i="8"/>
  <c r="D42" i="8"/>
  <c r="E42" i="8"/>
  <c r="F42" i="8"/>
  <c r="P42" i="8"/>
  <c r="Q42" i="8"/>
  <c r="R42" i="8"/>
  <c r="T42" i="8"/>
  <c r="U42" i="8"/>
  <c r="V42" i="8"/>
  <c r="X42" i="8"/>
  <c r="Y42" i="8"/>
  <c r="AA42" i="8"/>
  <c r="AB42" i="8"/>
  <c r="AC42" i="8"/>
  <c r="AD42" i="8"/>
  <c r="AE42" i="8"/>
  <c r="AF42" i="8"/>
  <c r="AH42" i="8"/>
  <c r="AI42" i="8"/>
  <c r="A43" i="8"/>
  <c r="B43" i="8"/>
  <c r="C43" i="8"/>
  <c r="D43" i="8"/>
  <c r="E43" i="8"/>
  <c r="F43" i="8"/>
  <c r="P43" i="8"/>
  <c r="Q43" i="8"/>
  <c r="R43" i="8"/>
  <c r="T43" i="8"/>
  <c r="U43" i="8"/>
  <c r="V43" i="8"/>
  <c r="X43" i="8"/>
  <c r="Y43" i="8"/>
  <c r="AA43" i="8"/>
  <c r="AB43" i="8"/>
  <c r="AC43" i="8"/>
  <c r="AD43" i="8"/>
  <c r="AE43" i="8"/>
  <c r="AF43" i="8"/>
  <c r="AH43" i="8"/>
  <c r="AI43" i="8"/>
  <c r="A44" i="8"/>
  <c r="B44" i="8"/>
  <c r="C44" i="8"/>
  <c r="D44" i="8"/>
  <c r="E44" i="8"/>
  <c r="F44" i="8"/>
  <c r="P44" i="8"/>
  <c r="Q44" i="8"/>
  <c r="R44" i="8"/>
  <c r="T44" i="8"/>
  <c r="U44" i="8"/>
  <c r="V44" i="8"/>
  <c r="X44" i="8"/>
  <c r="Y44" i="8"/>
  <c r="AA44" i="8"/>
  <c r="AB44" i="8"/>
  <c r="AC44" i="8"/>
  <c r="AD44" i="8"/>
  <c r="AE44" i="8"/>
  <c r="AF44" i="8"/>
  <c r="AH44" i="8"/>
  <c r="AI44" i="8"/>
  <c r="A45" i="8"/>
  <c r="B45" i="8"/>
  <c r="C45" i="8"/>
  <c r="D45" i="8"/>
  <c r="E45" i="8"/>
  <c r="F45" i="8"/>
  <c r="P45" i="8"/>
  <c r="Q45" i="8"/>
  <c r="R45" i="8"/>
  <c r="T45" i="8"/>
  <c r="U45" i="8"/>
  <c r="V45" i="8"/>
  <c r="X45" i="8"/>
  <c r="Y45" i="8"/>
  <c r="AA45" i="8"/>
  <c r="AB45" i="8"/>
  <c r="AC45" i="8"/>
  <c r="AD45" i="8"/>
  <c r="AE45" i="8"/>
  <c r="AF45" i="8"/>
  <c r="AH45" i="8"/>
  <c r="AI45" i="8"/>
  <c r="A46" i="8"/>
  <c r="B46" i="8"/>
  <c r="C46" i="8"/>
  <c r="D46" i="8"/>
  <c r="E46" i="8"/>
  <c r="F46" i="8"/>
  <c r="P46" i="8"/>
  <c r="Q46" i="8"/>
  <c r="R46" i="8"/>
  <c r="T46" i="8"/>
  <c r="U46" i="8"/>
  <c r="V46" i="8"/>
  <c r="X46" i="8"/>
  <c r="Y46" i="8"/>
  <c r="AA46" i="8"/>
  <c r="AB46" i="8"/>
  <c r="AC46" i="8"/>
  <c r="AD46" i="8"/>
  <c r="AE46" i="8"/>
  <c r="AF46" i="8"/>
  <c r="AH46" i="8"/>
  <c r="AI46" i="8"/>
  <c r="A47" i="8"/>
  <c r="B47" i="8"/>
  <c r="C47" i="8"/>
  <c r="D47" i="8"/>
  <c r="E47" i="8"/>
  <c r="F47" i="8"/>
  <c r="P47" i="8"/>
  <c r="Q47" i="8"/>
  <c r="R47" i="8"/>
  <c r="T47" i="8"/>
  <c r="U47" i="8"/>
  <c r="V47" i="8"/>
  <c r="X47" i="8"/>
  <c r="Y47" i="8"/>
  <c r="AA47" i="8"/>
  <c r="AB47" i="8"/>
  <c r="AC47" i="8"/>
  <c r="AD47" i="8"/>
  <c r="AE47" i="8"/>
  <c r="AF47" i="8"/>
  <c r="AH47" i="8"/>
  <c r="AI47" i="8"/>
  <c r="A48" i="8"/>
  <c r="B48" i="8"/>
  <c r="C48" i="8"/>
  <c r="D48" i="8"/>
  <c r="E48" i="8"/>
  <c r="F48" i="8"/>
  <c r="P48" i="8"/>
  <c r="Q48" i="8"/>
  <c r="R48" i="8"/>
  <c r="T48" i="8"/>
  <c r="U48" i="8"/>
  <c r="V48" i="8"/>
  <c r="X48" i="8"/>
  <c r="Y48" i="8"/>
  <c r="AA48" i="8"/>
  <c r="AB48" i="8"/>
  <c r="AC48" i="8"/>
  <c r="AD48" i="8"/>
  <c r="AE48" i="8"/>
  <c r="AF48" i="8"/>
  <c r="AH48" i="8"/>
  <c r="AI48" i="8"/>
  <c r="A49" i="8"/>
  <c r="B49" i="8"/>
  <c r="C49" i="8"/>
  <c r="D49" i="8"/>
  <c r="E49" i="8"/>
  <c r="F49" i="8"/>
  <c r="P49" i="8"/>
  <c r="Q49" i="8"/>
  <c r="R49" i="8"/>
  <c r="T49" i="8"/>
  <c r="U49" i="8"/>
  <c r="V49" i="8"/>
  <c r="X49" i="8"/>
  <c r="Y49" i="8"/>
  <c r="AA49" i="8"/>
  <c r="AB49" i="8"/>
  <c r="AC49" i="8"/>
  <c r="AD49" i="8"/>
  <c r="AE49" i="8"/>
  <c r="AF49" i="8"/>
  <c r="AH49" i="8"/>
  <c r="AI49" i="8"/>
  <c r="A50" i="8"/>
  <c r="B50" i="8"/>
  <c r="C50" i="8"/>
  <c r="D50" i="8"/>
  <c r="E50" i="8"/>
  <c r="F50" i="8"/>
  <c r="P50" i="8"/>
  <c r="Q50" i="8"/>
  <c r="R50" i="8"/>
  <c r="T50" i="8"/>
  <c r="U50" i="8"/>
  <c r="V50" i="8"/>
  <c r="X50" i="8"/>
  <c r="Y50" i="8"/>
  <c r="AA50" i="8"/>
  <c r="AB50" i="8"/>
  <c r="AC50" i="8"/>
  <c r="AD50" i="8"/>
  <c r="AE50" i="8"/>
  <c r="AF50" i="8"/>
  <c r="AH50" i="8"/>
  <c r="AI50" i="8"/>
  <c r="A51" i="8"/>
  <c r="B51" i="8"/>
  <c r="C51" i="8"/>
  <c r="D51" i="8"/>
  <c r="E51" i="8"/>
  <c r="F51" i="8"/>
  <c r="P51" i="8"/>
  <c r="Q51" i="8"/>
  <c r="R51" i="8"/>
  <c r="T51" i="8"/>
  <c r="U51" i="8"/>
  <c r="V51" i="8"/>
  <c r="X51" i="8"/>
  <c r="Y51" i="8"/>
  <c r="AA51" i="8"/>
  <c r="AB51" i="8"/>
  <c r="AC51" i="8"/>
  <c r="AD51" i="8"/>
  <c r="AE51" i="8"/>
  <c r="AF51" i="8"/>
  <c r="AH51" i="8"/>
  <c r="AI51" i="8"/>
  <c r="A52" i="8"/>
  <c r="B52" i="8"/>
  <c r="C52" i="8"/>
  <c r="D52" i="8"/>
  <c r="E52" i="8"/>
  <c r="F52" i="8"/>
  <c r="P52" i="8"/>
  <c r="Q52" i="8"/>
  <c r="R52" i="8"/>
  <c r="T52" i="8"/>
  <c r="U52" i="8"/>
  <c r="V52" i="8"/>
  <c r="X52" i="8"/>
  <c r="Y52" i="8"/>
  <c r="AA52" i="8"/>
  <c r="AB52" i="8"/>
  <c r="AC52" i="8"/>
  <c r="AD52" i="8"/>
  <c r="AE52" i="8"/>
  <c r="AF52" i="8"/>
  <c r="AH52" i="8"/>
  <c r="AI52" i="8"/>
  <c r="A53" i="8"/>
  <c r="B53" i="8"/>
  <c r="C53" i="8"/>
  <c r="D53" i="8"/>
  <c r="E53" i="8"/>
  <c r="F53" i="8"/>
  <c r="P53" i="8"/>
  <c r="Q53" i="8"/>
  <c r="R53" i="8"/>
  <c r="T53" i="8"/>
  <c r="U53" i="8"/>
  <c r="V53" i="8"/>
  <c r="X53" i="8"/>
  <c r="Y53" i="8"/>
  <c r="AA53" i="8"/>
  <c r="AB53" i="8"/>
  <c r="AC53" i="8"/>
  <c r="AD53" i="8"/>
  <c r="AE53" i="8"/>
  <c r="AF53" i="8"/>
  <c r="AH53" i="8"/>
  <c r="AI53" i="8"/>
  <c r="A54" i="8"/>
  <c r="B54" i="8"/>
  <c r="C54" i="8"/>
  <c r="D54" i="8"/>
  <c r="E54" i="8"/>
  <c r="F54" i="8"/>
  <c r="P54" i="8"/>
  <c r="Q54" i="8"/>
  <c r="R54" i="8"/>
  <c r="T54" i="8"/>
  <c r="U54" i="8"/>
  <c r="V54" i="8"/>
  <c r="X54" i="8"/>
  <c r="Y54" i="8"/>
  <c r="AA54" i="8"/>
  <c r="AB54" i="8"/>
  <c r="AC54" i="8"/>
  <c r="AD54" i="8"/>
  <c r="AE54" i="8"/>
  <c r="AF54" i="8"/>
  <c r="AH54" i="8"/>
  <c r="AI54" i="8"/>
  <c r="A55" i="8"/>
  <c r="B55" i="8"/>
  <c r="C55" i="8"/>
  <c r="D55" i="8"/>
  <c r="E55" i="8"/>
  <c r="F55" i="8"/>
  <c r="P55" i="8"/>
  <c r="Q55" i="8"/>
  <c r="R55" i="8"/>
  <c r="T55" i="8"/>
  <c r="U55" i="8"/>
  <c r="V55" i="8"/>
  <c r="X55" i="8"/>
  <c r="Y55" i="8"/>
  <c r="AA55" i="8"/>
  <c r="AB55" i="8"/>
  <c r="AC55" i="8"/>
  <c r="AD55" i="8"/>
  <c r="AE55" i="8"/>
  <c r="AF55" i="8"/>
  <c r="AH55" i="8"/>
  <c r="AI55" i="8"/>
  <c r="A56" i="8"/>
  <c r="B56" i="8"/>
  <c r="C56" i="8"/>
  <c r="D56" i="8"/>
  <c r="E56" i="8"/>
  <c r="F56" i="8"/>
  <c r="P56" i="8"/>
  <c r="Q56" i="8"/>
  <c r="R56" i="8"/>
  <c r="T56" i="8"/>
  <c r="U56" i="8"/>
  <c r="V56" i="8"/>
  <c r="X56" i="8"/>
  <c r="Y56" i="8"/>
  <c r="AA56" i="8"/>
  <c r="AB56" i="8"/>
  <c r="AC56" i="8"/>
  <c r="AD56" i="8"/>
  <c r="AE56" i="8"/>
  <c r="AF56" i="8"/>
  <c r="AH56" i="8"/>
  <c r="AI56" i="8"/>
  <c r="A57" i="8"/>
  <c r="B57" i="8"/>
  <c r="C57" i="8"/>
  <c r="D57" i="8"/>
  <c r="E57" i="8"/>
  <c r="F57" i="8"/>
  <c r="P57" i="8"/>
  <c r="Q57" i="8"/>
  <c r="R57" i="8"/>
  <c r="T57" i="8"/>
  <c r="U57" i="8"/>
  <c r="V57" i="8"/>
  <c r="X57" i="8"/>
  <c r="Y57" i="8"/>
  <c r="AA57" i="8"/>
  <c r="AB57" i="8"/>
  <c r="AC57" i="8"/>
  <c r="AD57" i="8"/>
  <c r="AE57" i="8"/>
  <c r="AF57" i="8"/>
  <c r="AH57" i="8"/>
  <c r="AI57" i="8"/>
  <c r="A58" i="8"/>
  <c r="B58" i="8"/>
  <c r="C58" i="8"/>
  <c r="D58" i="8"/>
  <c r="E58" i="8"/>
  <c r="F58" i="8"/>
  <c r="P58" i="8"/>
  <c r="Q58" i="8"/>
  <c r="R58" i="8"/>
  <c r="T58" i="8"/>
  <c r="U58" i="8"/>
  <c r="V58" i="8"/>
  <c r="X58" i="8"/>
  <c r="Y58" i="8"/>
  <c r="AA58" i="8"/>
  <c r="AB58" i="8"/>
  <c r="AC58" i="8"/>
  <c r="AD58" i="8"/>
  <c r="AE58" i="8"/>
  <c r="AF58" i="8"/>
  <c r="AH58" i="8"/>
  <c r="AI58" i="8"/>
  <c r="A59" i="8"/>
  <c r="B59" i="8"/>
  <c r="C59" i="8"/>
  <c r="D59" i="8"/>
  <c r="E59" i="8"/>
  <c r="F59" i="8"/>
  <c r="P59" i="8"/>
  <c r="Q59" i="8"/>
  <c r="R59" i="8"/>
  <c r="T59" i="8"/>
  <c r="U59" i="8"/>
  <c r="V59" i="8"/>
  <c r="X59" i="8"/>
  <c r="Y59" i="8"/>
  <c r="AA59" i="8"/>
  <c r="AB59" i="8"/>
  <c r="AC59" i="8"/>
  <c r="AD59" i="8"/>
  <c r="AE59" i="8"/>
  <c r="AF59" i="8"/>
  <c r="AH59" i="8"/>
  <c r="AI59" i="8"/>
  <c r="A60" i="8"/>
  <c r="B60" i="8"/>
  <c r="C60" i="8"/>
  <c r="D60" i="8"/>
  <c r="E60" i="8"/>
  <c r="F60" i="8"/>
  <c r="P60" i="8"/>
  <c r="Q60" i="8"/>
  <c r="R60" i="8"/>
  <c r="T60" i="8"/>
  <c r="U60" i="8"/>
  <c r="V60" i="8"/>
  <c r="X60" i="8"/>
  <c r="Y60" i="8"/>
  <c r="AA60" i="8"/>
  <c r="AB60" i="8"/>
  <c r="AC60" i="8"/>
  <c r="AD60" i="8"/>
  <c r="AE60" i="8"/>
  <c r="AF60" i="8"/>
  <c r="AH60" i="8"/>
  <c r="AI60" i="8"/>
  <c r="A61" i="8"/>
  <c r="B61" i="8"/>
  <c r="C61" i="8"/>
  <c r="D61" i="8"/>
  <c r="E61" i="8"/>
  <c r="F61" i="8"/>
  <c r="P61" i="8"/>
  <c r="Q61" i="8"/>
  <c r="R61" i="8"/>
  <c r="T61" i="8"/>
  <c r="U61" i="8"/>
  <c r="V61" i="8"/>
  <c r="X61" i="8"/>
  <c r="Y61" i="8"/>
  <c r="AA61" i="8"/>
  <c r="AB61" i="8"/>
  <c r="AC61" i="8"/>
  <c r="AD61" i="8"/>
  <c r="AE61" i="8"/>
  <c r="AF61" i="8"/>
  <c r="AH61" i="8"/>
  <c r="AI61" i="8"/>
  <c r="A62" i="8"/>
  <c r="B62" i="8"/>
  <c r="C62" i="8"/>
  <c r="D62" i="8"/>
  <c r="E62" i="8"/>
  <c r="F62" i="8"/>
  <c r="P62" i="8"/>
  <c r="Q62" i="8"/>
  <c r="R62" i="8"/>
  <c r="T62" i="8"/>
  <c r="U62" i="8"/>
  <c r="V62" i="8"/>
  <c r="X62" i="8"/>
  <c r="Y62" i="8"/>
  <c r="AA62" i="8"/>
  <c r="AB62" i="8"/>
  <c r="AC62" i="8"/>
  <c r="AD62" i="8"/>
  <c r="AE62" i="8"/>
  <c r="AF62" i="8"/>
  <c r="AH62" i="8"/>
  <c r="AI62" i="8"/>
  <c r="A63" i="8"/>
  <c r="B63" i="8"/>
  <c r="C63" i="8"/>
  <c r="D63" i="8"/>
  <c r="E63" i="8"/>
  <c r="F63" i="8"/>
  <c r="P63" i="8"/>
  <c r="Q63" i="8"/>
  <c r="R63" i="8"/>
  <c r="T63" i="8"/>
  <c r="U63" i="8"/>
  <c r="V63" i="8"/>
  <c r="X63" i="8"/>
  <c r="Y63" i="8"/>
  <c r="AA63" i="8"/>
  <c r="AB63" i="8"/>
  <c r="AC63" i="8"/>
  <c r="AD63" i="8"/>
  <c r="AE63" i="8"/>
  <c r="AF63" i="8"/>
  <c r="AH63" i="8"/>
  <c r="AI63" i="8"/>
  <c r="A64" i="8"/>
  <c r="B64" i="8"/>
  <c r="C64" i="8"/>
  <c r="D64" i="8"/>
  <c r="E64" i="8"/>
  <c r="F64" i="8"/>
  <c r="P64" i="8"/>
  <c r="Q64" i="8"/>
  <c r="R64" i="8"/>
  <c r="T64" i="8"/>
  <c r="U64" i="8"/>
  <c r="V64" i="8"/>
  <c r="X64" i="8"/>
  <c r="Y64" i="8"/>
  <c r="AA64" i="8"/>
  <c r="AB64" i="8"/>
  <c r="AC64" i="8"/>
  <c r="AD64" i="8"/>
  <c r="AE64" i="8"/>
  <c r="AF64" i="8"/>
  <c r="AH64" i="8"/>
  <c r="AI64" i="8"/>
  <c r="A65" i="8"/>
  <c r="B65" i="8"/>
  <c r="C65" i="8"/>
  <c r="D65" i="8"/>
  <c r="E65" i="8"/>
  <c r="F65" i="8"/>
  <c r="P65" i="8"/>
  <c r="Q65" i="8"/>
  <c r="R65" i="8"/>
  <c r="T65" i="8"/>
  <c r="U65" i="8"/>
  <c r="V65" i="8"/>
  <c r="X65" i="8"/>
  <c r="Y65" i="8"/>
  <c r="AA65" i="8"/>
  <c r="AB65" i="8"/>
  <c r="AC65" i="8"/>
  <c r="AD65" i="8"/>
  <c r="AE65" i="8"/>
  <c r="AF65" i="8"/>
  <c r="AH65" i="8"/>
  <c r="AI65" i="8"/>
  <c r="A66" i="8"/>
  <c r="B66" i="8"/>
  <c r="C66" i="8"/>
  <c r="D66" i="8"/>
  <c r="E66" i="8"/>
  <c r="F66" i="8"/>
  <c r="P66" i="8"/>
  <c r="Q66" i="8"/>
  <c r="R66" i="8"/>
  <c r="T66" i="8"/>
  <c r="U66" i="8"/>
  <c r="V66" i="8"/>
  <c r="X66" i="8"/>
  <c r="Y66" i="8"/>
  <c r="AA66" i="8"/>
  <c r="AB66" i="8"/>
  <c r="AC66" i="8"/>
  <c r="AD66" i="8"/>
  <c r="AE66" i="8"/>
  <c r="AF66" i="8"/>
  <c r="AH66" i="8"/>
  <c r="AI66" i="8"/>
  <c r="A67" i="8"/>
  <c r="B67" i="8"/>
  <c r="C67" i="8"/>
  <c r="D67" i="8"/>
  <c r="E67" i="8"/>
  <c r="F67" i="8"/>
  <c r="P67" i="8"/>
  <c r="Q67" i="8"/>
  <c r="R67" i="8"/>
  <c r="T67" i="8"/>
  <c r="U67" i="8"/>
  <c r="V67" i="8"/>
  <c r="X67" i="8"/>
  <c r="Y67" i="8"/>
  <c r="AA67" i="8"/>
  <c r="AB67" i="8"/>
  <c r="AC67" i="8"/>
  <c r="AD67" i="8"/>
  <c r="AE67" i="8"/>
  <c r="AF67" i="8"/>
  <c r="AH67" i="8"/>
  <c r="AI67" i="8"/>
  <c r="A68" i="8"/>
  <c r="B68" i="8"/>
  <c r="C68" i="8"/>
  <c r="D68" i="8"/>
  <c r="E68" i="8"/>
  <c r="F68" i="8"/>
  <c r="P68" i="8"/>
  <c r="Q68" i="8"/>
  <c r="R68" i="8"/>
  <c r="T68" i="8"/>
  <c r="U68" i="8"/>
  <c r="V68" i="8"/>
  <c r="X68" i="8"/>
  <c r="Y68" i="8"/>
  <c r="AA68" i="8"/>
  <c r="AB68" i="8"/>
  <c r="AC68" i="8"/>
  <c r="AD68" i="8"/>
  <c r="AE68" i="8"/>
  <c r="AF68" i="8"/>
  <c r="AH68" i="8"/>
  <c r="AI68" i="8"/>
  <c r="A69" i="8"/>
  <c r="B69" i="8"/>
  <c r="C69" i="8"/>
  <c r="D69" i="8"/>
  <c r="E69" i="8"/>
  <c r="F69" i="8"/>
  <c r="P69" i="8"/>
  <c r="Q69" i="8"/>
  <c r="R69" i="8"/>
  <c r="T69" i="8"/>
  <c r="U69" i="8"/>
  <c r="V69" i="8"/>
  <c r="X69" i="8"/>
  <c r="Y69" i="8"/>
  <c r="AA69" i="8"/>
  <c r="AB69" i="8"/>
  <c r="AC69" i="8"/>
  <c r="AD69" i="8"/>
  <c r="AE69" i="8"/>
  <c r="AF69" i="8"/>
  <c r="AH69" i="8"/>
  <c r="AI69" i="8"/>
  <c r="A70" i="8"/>
  <c r="B70" i="8"/>
  <c r="C70" i="8"/>
  <c r="D70" i="8"/>
  <c r="E70" i="8"/>
  <c r="F70" i="8"/>
  <c r="P70" i="8"/>
  <c r="Q70" i="8"/>
  <c r="R70" i="8"/>
  <c r="T70" i="8"/>
  <c r="U70" i="8"/>
  <c r="V70" i="8"/>
  <c r="X70" i="8"/>
  <c r="Y70" i="8"/>
  <c r="AA70" i="8"/>
  <c r="AB70" i="8"/>
  <c r="AC70" i="8"/>
  <c r="AD70" i="8"/>
  <c r="AE70" i="8"/>
  <c r="AF70" i="8"/>
  <c r="AH70" i="8"/>
  <c r="AI70" i="8"/>
  <c r="A71" i="8"/>
  <c r="B71" i="8"/>
  <c r="C71" i="8"/>
  <c r="D71" i="8"/>
  <c r="E71" i="8"/>
  <c r="F71" i="8"/>
  <c r="P71" i="8"/>
  <c r="Q71" i="8"/>
  <c r="R71" i="8"/>
  <c r="T71" i="8"/>
  <c r="U71" i="8"/>
  <c r="V71" i="8"/>
  <c r="X71" i="8"/>
  <c r="Y71" i="8"/>
  <c r="AA71" i="8"/>
  <c r="AB71" i="8"/>
  <c r="AC71" i="8"/>
  <c r="AD71" i="8"/>
  <c r="AE71" i="8"/>
  <c r="AF71" i="8"/>
  <c r="AH71" i="8"/>
  <c r="AI71" i="8"/>
  <c r="A72" i="8"/>
  <c r="B72" i="8"/>
  <c r="C72" i="8"/>
  <c r="D72" i="8"/>
  <c r="E72" i="8"/>
  <c r="F72" i="8"/>
  <c r="P72" i="8"/>
  <c r="Q72" i="8"/>
  <c r="R72" i="8"/>
  <c r="T72" i="8"/>
  <c r="U72" i="8"/>
  <c r="V72" i="8"/>
  <c r="X72" i="8"/>
  <c r="Y72" i="8"/>
  <c r="AA72" i="8"/>
  <c r="AB72" i="8"/>
  <c r="AC72" i="8"/>
  <c r="AD72" i="8"/>
  <c r="AE72" i="8"/>
  <c r="AF72" i="8"/>
  <c r="AH72" i="8"/>
  <c r="AI72" i="8"/>
  <c r="A73" i="8"/>
  <c r="B73" i="8"/>
  <c r="C73" i="8"/>
  <c r="D73" i="8"/>
  <c r="E73" i="8"/>
  <c r="F73" i="8"/>
  <c r="P73" i="8"/>
  <c r="Q73" i="8"/>
  <c r="R73" i="8"/>
  <c r="T73" i="8"/>
  <c r="U73" i="8"/>
  <c r="V73" i="8"/>
  <c r="X73" i="8"/>
  <c r="Y73" i="8"/>
  <c r="AA73" i="8"/>
  <c r="AB73" i="8"/>
  <c r="AC73" i="8"/>
  <c r="AD73" i="8"/>
  <c r="AE73" i="8"/>
  <c r="AF73" i="8"/>
  <c r="AH73" i="8"/>
  <c r="AI73" i="8"/>
  <c r="A74" i="8"/>
  <c r="B74" i="8"/>
  <c r="C74" i="8"/>
  <c r="D74" i="8"/>
  <c r="E74" i="8"/>
  <c r="F74" i="8"/>
  <c r="P74" i="8"/>
  <c r="Q74" i="8"/>
  <c r="R74" i="8"/>
  <c r="T74" i="8"/>
  <c r="U74" i="8"/>
  <c r="V74" i="8"/>
  <c r="X74" i="8"/>
  <c r="Y74" i="8"/>
  <c r="AA74" i="8"/>
  <c r="AB74" i="8"/>
  <c r="AC74" i="8"/>
  <c r="AD74" i="8"/>
  <c r="AE74" i="8"/>
  <c r="AF74" i="8"/>
  <c r="AH74" i="8"/>
  <c r="AI74" i="8"/>
  <c r="A75" i="8"/>
  <c r="B75" i="8"/>
  <c r="C75" i="8"/>
  <c r="D75" i="8"/>
  <c r="E75" i="8"/>
  <c r="F75" i="8"/>
  <c r="P75" i="8"/>
  <c r="Q75" i="8"/>
  <c r="R75" i="8"/>
  <c r="T75" i="8"/>
  <c r="U75" i="8"/>
  <c r="V75" i="8"/>
  <c r="X75" i="8"/>
  <c r="Y75" i="8"/>
  <c r="AA75" i="8"/>
  <c r="AB75" i="8"/>
  <c r="AC75" i="8"/>
  <c r="AD75" i="8"/>
  <c r="AE75" i="8"/>
  <c r="AF75" i="8"/>
  <c r="AH75" i="8"/>
  <c r="AI75" i="8"/>
  <c r="A76" i="8"/>
  <c r="B76" i="8"/>
  <c r="C76" i="8"/>
  <c r="D76" i="8"/>
  <c r="E76" i="8"/>
  <c r="F76" i="8"/>
  <c r="P76" i="8"/>
  <c r="Q76" i="8"/>
  <c r="R76" i="8"/>
  <c r="T76" i="8"/>
  <c r="U76" i="8"/>
  <c r="V76" i="8"/>
  <c r="X76" i="8"/>
  <c r="Y76" i="8"/>
  <c r="AA76" i="8"/>
  <c r="AB76" i="8"/>
  <c r="AC76" i="8"/>
  <c r="AD76" i="8"/>
  <c r="AE76" i="8"/>
  <c r="AF76" i="8"/>
  <c r="AH76" i="8"/>
  <c r="AI76" i="8"/>
  <c r="A77" i="8"/>
  <c r="B77" i="8"/>
  <c r="C77" i="8"/>
  <c r="D77" i="8"/>
  <c r="E77" i="8"/>
  <c r="F77" i="8"/>
  <c r="P77" i="8"/>
  <c r="Q77" i="8"/>
  <c r="R77" i="8"/>
  <c r="T77" i="8"/>
  <c r="U77" i="8"/>
  <c r="V77" i="8"/>
  <c r="X77" i="8"/>
  <c r="Y77" i="8"/>
  <c r="AA77" i="8"/>
  <c r="AB77" i="8"/>
  <c r="AC77" i="8"/>
  <c r="AD77" i="8"/>
  <c r="AE77" i="8"/>
  <c r="AF77" i="8"/>
  <c r="AH77" i="8"/>
  <c r="AI77" i="8"/>
  <c r="A78" i="8"/>
  <c r="B78" i="8"/>
  <c r="C78" i="8"/>
  <c r="D78" i="8"/>
  <c r="E78" i="8"/>
  <c r="F78" i="8"/>
  <c r="P78" i="8"/>
  <c r="Q78" i="8"/>
  <c r="R78" i="8"/>
  <c r="T78" i="8"/>
  <c r="U78" i="8"/>
  <c r="V78" i="8"/>
  <c r="X78" i="8"/>
  <c r="Y78" i="8"/>
  <c r="AA78" i="8"/>
  <c r="AB78" i="8"/>
  <c r="AC78" i="8"/>
  <c r="AD78" i="8"/>
  <c r="AE78" i="8"/>
  <c r="AF78" i="8"/>
  <c r="AH78" i="8"/>
  <c r="AI78" i="8"/>
  <c r="A79" i="8"/>
  <c r="B79" i="8"/>
  <c r="C79" i="8"/>
  <c r="D79" i="8"/>
  <c r="E79" i="8"/>
  <c r="F79" i="8"/>
  <c r="P79" i="8"/>
  <c r="Q79" i="8"/>
  <c r="R79" i="8"/>
  <c r="T79" i="8"/>
  <c r="U79" i="8"/>
  <c r="V79" i="8"/>
  <c r="X79" i="8"/>
  <c r="Y79" i="8"/>
  <c r="AA79" i="8"/>
  <c r="AB79" i="8"/>
  <c r="AC79" i="8"/>
  <c r="AD79" i="8"/>
  <c r="AE79" i="8"/>
  <c r="AF79" i="8"/>
  <c r="AH79" i="8"/>
  <c r="AI79" i="8"/>
  <c r="A80" i="8"/>
  <c r="B80" i="8"/>
  <c r="C80" i="8"/>
  <c r="D80" i="8"/>
  <c r="E80" i="8"/>
  <c r="F80" i="8"/>
  <c r="P80" i="8"/>
  <c r="Q80" i="8"/>
  <c r="R80" i="8"/>
  <c r="T80" i="8"/>
  <c r="U80" i="8"/>
  <c r="V80" i="8"/>
  <c r="X80" i="8"/>
  <c r="Y80" i="8"/>
  <c r="AA80" i="8"/>
  <c r="AB80" i="8"/>
  <c r="AC80" i="8"/>
  <c r="AD80" i="8"/>
  <c r="AE80" i="8"/>
  <c r="AF80" i="8"/>
  <c r="AH80" i="8"/>
  <c r="AI80" i="8"/>
  <c r="A81" i="8"/>
  <c r="B81" i="8"/>
  <c r="C81" i="8"/>
  <c r="D81" i="8"/>
  <c r="E81" i="8"/>
  <c r="F81" i="8"/>
  <c r="P81" i="8"/>
  <c r="Q81" i="8"/>
  <c r="R81" i="8"/>
  <c r="T81" i="8"/>
  <c r="U81" i="8"/>
  <c r="V81" i="8"/>
  <c r="X81" i="8"/>
  <c r="Y81" i="8"/>
  <c r="AA81" i="8"/>
  <c r="AB81" i="8"/>
  <c r="AC81" i="8"/>
  <c r="AD81" i="8"/>
  <c r="AE81" i="8"/>
  <c r="AF81" i="8"/>
  <c r="AH81" i="8"/>
  <c r="AI81" i="8"/>
  <c r="A82" i="8"/>
  <c r="B82" i="8"/>
  <c r="C82" i="8"/>
  <c r="D82" i="8"/>
  <c r="E82" i="8"/>
  <c r="F82" i="8"/>
  <c r="P82" i="8"/>
  <c r="Q82" i="8"/>
  <c r="R82" i="8"/>
  <c r="T82" i="8"/>
  <c r="U82" i="8"/>
  <c r="V82" i="8"/>
  <c r="X82" i="8"/>
  <c r="Y82" i="8"/>
  <c r="AA82" i="8"/>
  <c r="AB82" i="8"/>
  <c r="AC82" i="8"/>
  <c r="AD82" i="8"/>
  <c r="AE82" i="8"/>
  <c r="AF82" i="8"/>
  <c r="AH82" i="8"/>
  <c r="AI82" i="8"/>
  <c r="A83" i="8"/>
  <c r="B83" i="8"/>
  <c r="C83" i="8"/>
  <c r="D83" i="8"/>
  <c r="E83" i="8"/>
  <c r="F83" i="8"/>
  <c r="P83" i="8"/>
  <c r="Q83" i="8"/>
  <c r="R83" i="8"/>
  <c r="T83" i="8"/>
  <c r="U83" i="8"/>
  <c r="V83" i="8"/>
  <c r="X83" i="8"/>
  <c r="Y83" i="8"/>
  <c r="AA83" i="8"/>
  <c r="AB83" i="8"/>
  <c r="AC83" i="8"/>
  <c r="AD83" i="8"/>
  <c r="AE83" i="8"/>
  <c r="AF83" i="8"/>
  <c r="AH83" i="8"/>
  <c r="AI83" i="8"/>
  <c r="A84" i="8"/>
  <c r="B84" i="8"/>
  <c r="C84" i="8"/>
  <c r="D84" i="8"/>
  <c r="E84" i="8"/>
  <c r="F84" i="8"/>
  <c r="P84" i="8"/>
  <c r="Q84" i="8"/>
  <c r="R84" i="8"/>
  <c r="T84" i="8"/>
  <c r="U84" i="8"/>
  <c r="V84" i="8"/>
  <c r="X84" i="8"/>
  <c r="Y84" i="8"/>
  <c r="AA84" i="8"/>
  <c r="AB84" i="8"/>
  <c r="AC84" i="8"/>
  <c r="AD84" i="8"/>
  <c r="AE84" i="8"/>
  <c r="AF84" i="8"/>
  <c r="AH84" i="8"/>
  <c r="AI84" i="8"/>
  <c r="A85" i="8"/>
  <c r="B85" i="8"/>
  <c r="C85" i="8"/>
  <c r="D85" i="8"/>
  <c r="E85" i="8"/>
  <c r="F85" i="8"/>
  <c r="P85" i="8"/>
  <c r="Q85" i="8"/>
  <c r="R85" i="8"/>
  <c r="T85" i="8"/>
  <c r="U85" i="8"/>
  <c r="V85" i="8"/>
  <c r="X85" i="8"/>
  <c r="Y85" i="8"/>
  <c r="AA85" i="8"/>
  <c r="AB85" i="8"/>
  <c r="AC85" i="8"/>
  <c r="AD85" i="8"/>
  <c r="AE85" i="8"/>
  <c r="AF85" i="8"/>
  <c r="AH85" i="8"/>
  <c r="AI85" i="8"/>
  <c r="A86" i="8"/>
  <c r="B86" i="8"/>
  <c r="C86" i="8"/>
  <c r="D86" i="8"/>
  <c r="E86" i="8"/>
  <c r="F86" i="8"/>
  <c r="P86" i="8"/>
  <c r="Q86" i="8"/>
  <c r="R86" i="8"/>
  <c r="T86" i="8"/>
  <c r="U86" i="8"/>
  <c r="V86" i="8"/>
  <c r="X86" i="8"/>
  <c r="Y86" i="8"/>
  <c r="AA86" i="8"/>
  <c r="AB86" i="8"/>
  <c r="AC86" i="8"/>
  <c r="AD86" i="8"/>
  <c r="AE86" i="8"/>
  <c r="AF86" i="8"/>
  <c r="AH86" i="8"/>
  <c r="AI86" i="8"/>
  <c r="A87" i="8"/>
  <c r="B87" i="8"/>
  <c r="C87" i="8"/>
  <c r="D87" i="8"/>
  <c r="E87" i="8"/>
  <c r="F87" i="8"/>
  <c r="P87" i="8"/>
  <c r="Q87" i="8"/>
  <c r="R87" i="8"/>
  <c r="T87" i="8"/>
  <c r="U87" i="8"/>
  <c r="V87" i="8"/>
  <c r="X87" i="8"/>
  <c r="Y87" i="8"/>
  <c r="AA87" i="8"/>
  <c r="AB87" i="8"/>
  <c r="AC87" i="8"/>
  <c r="AD87" i="8"/>
  <c r="AE87" i="8"/>
  <c r="AF87" i="8"/>
  <c r="AH87" i="8"/>
  <c r="AI87" i="8"/>
  <c r="A88" i="8"/>
  <c r="B88" i="8"/>
  <c r="C88" i="8"/>
  <c r="D88" i="8"/>
  <c r="E88" i="8"/>
  <c r="F88" i="8"/>
  <c r="P88" i="8"/>
  <c r="Q88" i="8"/>
  <c r="R88" i="8"/>
  <c r="T88" i="8"/>
  <c r="U88" i="8"/>
  <c r="V88" i="8"/>
  <c r="X88" i="8"/>
  <c r="Y88" i="8"/>
  <c r="AA88" i="8"/>
  <c r="AB88" i="8"/>
  <c r="AC88" i="8"/>
  <c r="AD88" i="8"/>
  <c r="AE88" i="8"/>
  <c r="AF88" i="8"/>
  <c r="AH88" i="8"/>
  <c r="AI88" i="8"/>
  <c r="A89" i="8"/>
  <c r="B89" i="8"/>
  <c r="C89" i="8"/>
  <c r="D89" i="8"/>
  <c r="E89" i="8"/>
  <c r="F89" i="8"/>
  <c r="P89" i="8"/>
  <c r="Q89" i="8"/>
  <c r="R89" i="8"/>
  <c r="T89" i="8"/>
  <c r="U89" i="8"/>
  <c r="V89" i="8"/>
  <c r="X89" i="8"/>
  <c r="Y89" i="8"/>
  <c r="AA89" i="8"/>
  <c r="AB89" i="8"/>
  <c r="AC89" i="8"/>
  <c r="AD89" i="8"/>
  <c r="AE89" i="8"/>
  <c r="AF89" i="8"/>
  <c r="AH89" i="8"/>
  <c r="AI89" i="8"/>
  <c r="A90" i="8"/>
  <c r="B90" i="8"/>
  <c r="C90" i="8"/>
  <c r="D90" i="8"/>
  <c r="E90" i="8"/>
  <c r="F90" i="8"/>
  <c r="P90" i="8"/>
  <c r="Q90" i="8"/>
  <c r="R90" i="8"/>
  <c r="T90" i="8"/>
  <c r="U90" i="8"/>
  <c r="V90" i="8"/>
  <c r="X90" i="8"/>
  <c r="Y90" i="8"/>
  <c r="AA90" i="8"/>
  <c r="AB90" i="8"/>
  <c r="AC90" i="8"/>
  <c r="AD90" i="8"/>
  <c r="AE90" i="8"/>
  <c r="AF90" i="8"/>
  <c r="AH90" i="8"/>
  <c r="AI90" i="8"/>
  <c r="A91" i="8"/>
  <c r="B91" i="8"/>
  <c r="C91" i="8"/>
  <c r="D91" i="8"/>
  <c r="E91" i="8"/>
  <c r="F91" i="8"/>
  <c r="P91" i="8"/>
  <c r="Q91" i="8"/>
  <c r="R91" i="8"/>
  <c r="T91" i="8"/>
  <c r="U91" i="8"/>
  <c r="V91" i="8"/>
  <c r="X91" i="8"/>
  <c r="Y91" i="8"/>
  <c r="AA91" i="8"/>
  <c r="AB91" i="8"/>
  <c r="AC91" i="8"/>
  <c r="AD91" i="8"/>
  <c r="AE91" i="8"/>
  <c r="AF91" i="8"/>
  <c r="AH91" i="8"/>
  <c r="AI91" i="8"/>
  <c r="A92" i="8"/>
  <c r="B92" i="8"/>
  <c r="C92" i="8"/>
  <c r="D92" i="8"/>
  <c r="E92" i="8"/>
  <c r="F92" i="8"/>
  <c r="P92" i="8"/>
  <c r="Q92" i="8"/>
  <c r="R92" i="8"/>
  <c r="T92" i="8"/>
  <c r="U92" i="8"/>
  <c r="V92" i="8"/>
  <c r="X92" i="8"/>
  <c r="Y92" i="8"/>
  <c r="AA92" i="8"/>
  <c r="AB92" i="8"/>
  <c r="AC92" i="8"/>
  <c r="AD92" i="8"/>
  <c r="AE92" i="8"/>
  <c r="AF92" i="8"/>
  <c r="AH92" i="8"/>
  <c r="AI92" i="8"/>
  <c r="A93" i="8"/>
  <c r="B93" i="8"/>
  <c r="C93" i="8"/>
  <c r="D93" i="8"/>
  <c r="E93" i="8"/>
  <c r="F93" i="8"/>
  <c r="P93" i="8"/>
  <c r="Q93" i="8"/>
  <c r="R93" i="8"/>
  <c r="T93" i="8"/>
  <c r="U93" i="8"/>
  <c r="V93" i="8"/>
  <c r="X93" i="8"/>
  <c r="Y93" i="8"/>
  <c r="AA93" i="8"/>
  <c r="AB93" i="8"/>
  <c r="AC93" i="8"/>
  <c r="AD93" i="8"/>
  <c r="AE93" i="8"/>
  <c r="AF93" i="8"/>
  <c r="AH93" i="8"/>
  <c r="AI93" i="8"/>
  <c r="A94" i="8"/>
  <c r="B94" i="8"/>
  <c r="C94" i="8"/>
  <c r="D94" i="8"/>
  <c r="E94" i="8"/>
  <c r="F94" i="8"/>
  <c r="P94" i="8"/>
  <c r="Q94" i="8"/>
  <c r="R94" i="8"/>
  <c r="T94" i="8"/>
  <c r="U94" i="8"/>
  <c r="V94" i="8"/>
  <c r="X94" i="8"/>
  <c r="Y94" i="8"/>
  <c r="AA94" i="8"/>
  <c r="AB94" i="8"/>
  <c r="AC94" i="8"/>
  <c r="AD94" i="8"/>
  <c r="AE94" i="8"/>
  <c r="AF94" i="8"/>
  <c r="AH94" i="8"/>
  <c r="AI94" i="8"/>
  <c r="A95" i="8"/>
  <c r="B95" i="8"/>
  <c r="C95" i="8"/>
  <c r="D95" i="8"/>
  <c r="E95" i="8"/>
  <c r="F95" i="8"/>
  <c r="P95" i="8"/>
  <c r="Q95" i="8"/>
  <c r="R95" i="8"/>
  <c r="T95" i="8"/>
  <c r="U95" i="8"/>
  <c r="V95" i="8"/>
  <c r="X95" i="8"/>
  <c r="Y95" i="8"/>
  <c r="AA95" i="8"/>
  <c r="AB95" i="8"/>
  <c r="AC95" i="8"/>
  <c r="AD95" i="8"/>
  <c r="AE95" i="8"/>
  <c r="AF95" i="8"/>
  <c r="AH95" i="8"/>
  <c r="AI95" i="8"/>
  <c r="A96" i="8"/>
  <c r="B96" i="8"/>
  <c r="C96" i="8"/>
  <c r="D96" i="8"/>
  <c r="E96" i="8"/>
  <c r="F96" i="8"/>
  <c r="P96" i="8"/>
  <c r="Q96" i="8"/>
  <c r="R96" i="8"/>
  <c r="T96" i="8"/>
  <c r="U96" i="8"/>
  <c r="V96" i="8"/>
  <c r="X96" i="8"/>
  <c r="Y96" i="8"/>
  <c r="AA96" i="8"/>
  <c r="AB96" i="8"/>
  <c r="AC96" i="8"/>
  <c r="AD96" i="8"/>
  <c r="AE96" i="8"/>
  <c r="AF96" i="8"/>
  <c r="AH96" i="8"/>
  <c r="AI96" i="8"/>
  <c r="A97" i="8"/>
  <c r="B97" i="8"/>
  <c r="C97" i="8"/>
  <c r="D97" i="8"/>
  <c r="E97" i="8"/>
  <c r="F97" i="8"/>
  <c r="P97" i="8"/>
  <c r="Q97" i="8"/>
  <c r="R97" i="8"/>
  <c r="T97" i="8"/>
  <c r="U97" i="8"/>
  <c r="V97" i="8"/>
  <c r="X97" i="8"/>
  <c r="Y97" i="8"/>
  <c r="AA97" i="8"/>
  <c r="AB97" i="8"/>
  <c r="AC97" i="8"/>
  <c r="AD97" i="8"/>
  <c r="AE97" i="8"/>
  <c r="AF97" i="8"/>
  <c r="AH97" i="8"/>
  <c r="AI97" i="8"/>
  <c r="A98" i="8"/>
  <c r="B98" i="8"/>
  <c r="C98" i="8"/>
  <c r="D98" i="8"/>
  <c r="E98" i="8"/>
  <c r="F98" i="8"/>
  <c r="P98" i="8"/>
  <c r="Q98" i="8"/>
  <c r="R98" i="8"/>
  <c r="T98" i="8"/>
  <c r="U98" i="8"/>
  <c r="V98" i="8"/>
  <c r="X98" i="8"/>
  <c r="Y98" i="8"/>
  <c r="AA98" i="8"/>
  <c r="AB98" i="8"/>
  <c r="AC98" i="8"/>
  <c r="AD98" i="8"/>
  <c r="AE98" i="8"/>
  <c r="AF98" i="8"/>
  <c r="AH98" i="8"/>
  <c r="AI98" i="8"/>
  <c r="A99" i="8"/>
  <c r="B99" i="8"/>
  <c r="C99" i="8"/>
  <c r="D99" i="8"/>
  <c r="E99" i="8"/>
  <c r="F99" i="8"/>
  <c r="P99" i="8"/>
  <c r="Q99" i="8"/>
  <c r="R99" i="8"/>
  <c r="T99" i="8"/>
  <c r="U99" i="8"/>
  <c r="V99" i="8"/>
  <c r="X99" i="8"/>
  <c r="Y99" i="8"/>
  <c r="AA99" i="8"/>
  <c r="AB99" i="8"/>
  <c r="AC99" i="8"/>
  <c r="AD99" i="8"/>
  <c r="AE99" i="8"/>
  <c r="AF99" i="8"/>
  <c r="AH99" i="8"/>
  <c r="AI99" i="8"/>
  <c r="A100" i="8"/>
  <c r="B100" i="8"/>
  <c r="C100" i="8"/>
  <c r="D100" i="8"/>
  <c r="E100" i="8"/>
  <c r="F100" i="8"/>
  <c r="P100" i="8"/>
  <c r="Q100" i="8"/>
  <c r="R100" i="8"/>
  <c r="T100" i="8"/>
  <c r="U100" i="8"/>
  <c r="V100" i="8"/>
  <c r="X100" i="8"/>
  <c r="Y100" i="8"/>
  <c r="AA100" i="8"/>
  <c r="AB100" i="8"/>
  <c r="AC100" i="8"/>
  <c r="AD100" i="8"/>
  <c r="AE100" i="8"/>
  <c r="AF100" i="8"/>
  <c r="AH100" i="8"/>
  <c r="AI100" i="8"/>
  <c r="A101" i="8"/>
  <c r="B101" i="8"/>
  <c r="C101" i="8"/>
  <c r="D101" i="8"/>
  <c r="E101" i="8"/>
  <c r="F101" i="8"/>
  <c r="P101" i="8"/>
  <c r="Q101" i="8"/>
  <c r="R101" i="8"/>
  <c r="T101" i="8"/>
  <c r="U101" i="8"/>
  <c r="V101" i="8"/>
  <c r="X101" i="8"/>
  <c r="Y101" i="8"/>
  <c r="AA101" i="8"/>
  <c r="AB101" i="8"/>
  <c r="AC101" i="8"/>
  <c r="AD101" i="8"/>
  <c r="AE101" i="8"/>
  <c r="AF101" i="8"/>
  <c r="AH101" i="8"/>
  <c r="AI101" i="8"/>
  <c r="A102" i="8"/>
  <c r="B102" i="8"/>
  <c r="C102" i="8"/>
  <c r="D102" i="8"/>
  <c r="E102" i="8"/>
  <c r="F102" i="8"/>
  <c r="P102" i="8"/>
  <c r="Q102" i="8"/>
  <c r="R102" i="8"/>
  <c r="T102" i="8"/>
  <c r="U102" i="8"/>
  <c r="V102" i="8"/>
  <c r="X102" i="8"/>
  <c r="Y102" i="8"/>
  <c r="AA102" i="8"/>
  <c r="AB102" i="8"/>
  <c r="AC102" i="8"/>
  <c r="AD102" i="8"/>
  <c r="AE102" i="8"/>
  <c r="AF102" i="8"/>
  <c r="AH102" i="8"/>
  <c r="AI102" i="8"/>
  <c r="A103" i="8"/>
  <c r="B103" i="8"/>
  <c r="C103" i="8"/>
  <c r="D103" i="8"/>
  <c r="E103" i="8"/>
  <c r="F103" i="8"/>
  <c r="P103" i="8"/>
  <c r="Q103" i="8"/>
  <c r="R103" i="8"/>
  <c r="T103" i="8"/>
  <c r="U103" i="8"/>
  <c r="V103" i="8"/>
  <c r="X103" i="8"/>
  <c r="Y103" i="8"/>
  <c r="AA103" i="8"/>
  <c r="AB103" i="8"/>
  <c r="AC103" i="8"/>
  <c r="AD103" i="8"/>
  <c r="AE103" i="8"/>
  <c r="AF103" i="8"/>
  <c r="AH103" i="8"/>
  <c r="AI103" i="8"/>
  <c r="A104" i="8"/>
  <c r="B104" i="8"/>
  <c r="C104" i="8"/>
  <c r="D104" i="8"/>
  <c r="E104" i="8"/>
  <c r="F104" i="8"/>
  <c r="P104" i="8"/>
  <c r="Q104" i="8"/>
  <c r="R104" i="8"/>
  <c r="T104" i="8"/>
  <c r="U104" i="8"/>
  <c r="V104" i="8"/>
  <c r="X104" i="8"/>
  <c r="Y104" i="8"/>
  <c r="AA104" i="8"/>
  <c r="AB104" i="8"/>
  <c r="AC104" i="8"/>
  <c r="AD104" i="8"/>
  <c r="AE104" i="8"/>
  <c r="AF104" i="8"/>
  <c r="AH104" i="8"/>
  <c r="AI104" i="8"/>
  <c r="A105" i="8"/>
  <c r="B105" i="8"/>
  <c r="C105" i="8"/>
  <c r="D105" i="8"/>
  <c r="E105" i="8"/>
  <c r="F105" i="8"/>
  <c r="P105" i="8"/>
  <c r="Q105" i="8"/>
  <c r="R105" i="8"/>
  <c r="T105" i="8"/>
  <c r="U105" i="8"/>
  <c r="V105" i="8"/>
  <c r="X105" i="8"/>
  <c r="Y105" i="8"/>
  <c r="AA105" i="8"/>
  <c r="AB105" i="8"/>
  <c r="AC105" i="8"/>
  <c r="AD105" i="8"/>
  <c r="AE105" i="8"/>
  <c r="AF105" i="8"/>
  <c r="AH105" i="8"/>
  <c r="AI105" i="8"/>
  <c r="A106" i="8"/>
  <c r="B106" i="8"/>
  <c r="C106" i="8"/>
  <c r="D106" i="8"/>
  <c r="E106" i="8"/>
  <c r="F106" i="8"/>
  <c r="P106" i="8"/>
  <c r="Q106" i="8"/>
  <c r="R106" i="8"/>
  <c r="T106" i="8"/>
  <c r="U106" i="8"/>
  <c r="V106" i="8"/>
  <c r="X106" i="8"/>
  <c r="Y106" i="8"/>
  <c r="AA106" i="8"/>
  <c r="AB106" i="8"/>
  <c r="AC106" i="8"/>
  <c r="AD106" i="8"/>
  <c r="AE106" i="8"/>
  <c r="AF106" i="8"/>
  <c r="AH106" i="8"/>
  <c r="AI106" i="8"/>
  <c r="A107" i="8"/>
  <c r="B107" i="8"/>
  <c r="C107" i="8"/>
  <c r="D107" i="8"/>
  <c r="E107" i="8"/>
  <c r="F107" i="8"/>
  <c r="P107" i="8"/>
  <c r="Q107" i="8"/>
  <c r="R107" i="8"/>
  <c r="T107" i="8"/>
  <c r="U107" i="8"/>
  <c r="V107" i="8"/>
  <c r="X107" i="8"/>
  <c r="Y107" i="8"/>
  <c r="AA107" i="8"/>
  <c r="AB107" i="8"/>
  <c r="AC107" i="8"/>
  <c r="AD107" i="8"/>
  <c r="AE107" i="8"/>
  <c r="AF107" i="8"/>
  <c r="AH107" i="8"/>
  <c r="AI107" i="8"/>
  <c r="A108" i="8"/>
  <c r="B108" i="8"/>
  <c r="C108" i="8"/>
  <c r="D108" i="8"/>
  <c r="E108" i="8"/>
  <c r="F108" i="8"/>
  <c r="P108" i="8"/>
  <c r="Q108" i="8"/>
  <c r="R108" i="8"/>
  <c r="T108" i="8"/>
  <c r="U108" i="8"/>
  <c r="V108" i="8"/>
  <c r="X108" i="8"/>
  <c r="Y108" i="8"/>
  <c r="AA108" i="8"/>
  <c r="AB108" i="8"/>
  <c r="AC108" i="8"/>
  <c r="AD108" i="8"/>
  <c r="AE108" i="8"/>
  <c r="AF108" i="8"/>
  <c r="AH108" i="8"/>
  <c r="AI108" i="8"/>
  <c r="A109" i="8"/>
  <c r="B109" i="8"/>
  <c r="C109" i="8"/>
  <c r="D109" i="8"/>
  <c r="E109" i="8"/>
  <c r="F109" i="8"/>
  <c r="P109" i="8"/>
  <c r="Q109" i="8"/>
  <c r="R109" i="8"/>
  <c r="T109" i="8"/>
  <c r="U109" i="8"/>
  <c r="V109" i="8"/>
  <c r="X109" i="8"/>
  <c r="Y109" i="8"/>
  <c r="AA109" i="8"/>
  <c r="AB109" i="8"/>
  <c r="AC109" i="8"/>
  <c r="AD109" i="8"/>
  <c r="AE109" i="8"/>
  <c r="AF109" i="8"/>
  <c r="AH109" i="8"/>
  <c r="AI109" i="8"/>
  <c r="A110" i="8"/>
  <c r="B110" i="8"/>
  <c r="C110" i="8"/>
  <c r="D110" i="8"/>
  <c r="E110" i="8"/>
  <c r="F110" i="8"/>
  <c r="P110" i="8"/>
  <c r="Q110" i="8"/>
  <c r="R110" i="8"/>
  <c r="T110" i="8"/>
  <c r="U110" i="8"/>
  <c r="V110" i="8"/>
  <c r="X110" i="8"/>
  <c r="Y110" i="8"/>
  <c r="AA110" i="8"/>
  <c r="AB110" i="8"/>
  <c r="AC110" i="8"/>
  <c r="AD110" i="8"/>
  <c r="AE110" i="8"/>
  <c r="AF110" i="8"/>
  <c r="AH110" i="8"/>
  <c r="AI110" i="8"/>
  <c r="A111" i="8"/>
  <c r="B111" i="8"/>
  <c r="C111" i="8"/>
  <c r="D111" i="8"/>
  <c r="E111" i="8"/>
  <c r="F111" i="8"/>
  <c r="P111" i="8"/>
  <c r="Q111" i="8"/>
  <c r="R111" i="8"/>
  <c r="T111" i="8"/>
  <c r="U111" i="8"/>
  <c r="V111" i="8"/>
  <c r="X111" i="8"/>
  <c r="Y111" i="8"/>
  <c r="AA111" i="8"/>
  <c r="AB111" i="8"/>
  <c r="AC111" i="8"/>
  <c r="AD111" i="8"/>
  <c r="AE111" i="8"/>
  <c r="AF111" i="8"/>
  <c r="AH111" i="8"/>
  <c r="AI111" i="8"/>
  <c r="A112" i="8"/>
  <c r="B112" i="8"/>
  <c r="C112" i="8"/>
  <c r="D112" i="8"/>
  <c r="E112" i="8"/>
  <c r="F112" i="8"/>
  <c r="P112" i="8"/>
  <c r="Q112" i="8"/>
  <c r="R112" i="8"/>
  <c r="T112" i="8"/>
  <c r="U112" i="8"/>
  <c r="V112" i="8"/>
  <c r="X112" i="8"/>
  <c r="Y112" i="8"/>
  <c r="AA112" i="8"/>
  <c r="AB112" i="8"/>
  <c r="AC112" i="8"/>
  <c r="AD112" i="8"/>
  <c r="AE112" i="8"/>
  <c r="AF112" i="8"/>
  <c r="AH112" i="8"/>
  <c r="AI112" i="8"/>
  <c r="A113" i="8"/>
  <c r="B113" i="8"/>
  <c r="C113" i="8"/>
  <c r="D113" i="8"/>
  <c r="E113" i="8"/>
  <c r="F113" i="8"/>
  <c r="P113" i="8"/>
  <c r="Q113" i="8"/>
  <c r="R113" i="8"/>
  <c r="T113" i="8"/>
  <c r="U113" i="8"/>
  <c r="V113" i="8"/>
  <c r="X113" i="8"/>
  <c r="Y113" i="8"/>
  <c r="AA113" i="8"/>
  <c r="AB113" i="8"/>
  <c r="AC113" i="8"/>
  <c r="AD113" i="8"/>
  <c r="AE113" i="8"/>
  <c r="AF113" i="8"/>
  <c r="AH113" i="8"/>
  <c r="AI113" i="8"/>
  <c r="A114" i="8"/>
  <c r="B114" i="8"/>
  <c r="C114" i="8"/>
  <c r="D114" i="8"/>
  <c r="E114" i="8"/>
  <c r="F114" i="8"/>
  <c r="P114" i="8"/>
  <c r="Q114" i="8"/>
  <c r="R114" i="8"/>
  <c r="T114" i="8"/>
  <c r="U114" i="8"/>
  <c r="V114" i="8"/>
  <c r="X114" i="8"/>
  <c r="Y114" i="8"/>
  <c r="AA114" i="8"/>
  <c r="AB114" i="8"/>
  <c r="AC114" i="8"/>
  <c r="AD114" i="8"/>
  <c r="AE114" i="8"/>
  <c r="AF114" i="8"/>
  <c r="AH114" i="8"/>
  <c r="AI114" i="8"/>
  <c r="A115" i="8"/>
  <c r="B115" i="8"/>
  <c r="C115" i="8"/>
  <c r="D115" i="8"/>
  <c r="E115" i="8"/>
  <c r="F115" i="8"/>
  <c r="P115" i="8"/>
  <c r="Q115" i="8"/>
  <c r="R115" i="8"/>
  <c r="T115" i="8"/>
  <c r="U115" i="8"/>
  <c r="V115" i="8"/>
  <c r="X115" i="8"/>
  <c r="Y115" i="8"/>
  <c r="AA115" i="8"/>
  <c r="AB115" i="8"/>
  <c r="AC115" i="8"/>
  <c r="AD115" i="8"/>
  <c r="AE115" i="8"/>
  <c r="AF115" i="8"/>
  <c r="AH115" i="8"/>
  <c r="AI115" i="8"/>
  <c r="A116" i="8"/>
  <c r="B116" i="8"/>
  <c r="C116" i="8"/>
  <c r="D116" i="8"/>
  <c r="E116" i="8"/>
  <c r="F116" i="8"/>
  <c r="P116" i="8"/>
  <c r="Q116" i="8"/>
  <c r="R116" i="8"/>
  <c r="T116" i="8"/>
  <c r="U116" i="8"/>
  <c r="V116" i="8"/>
  <c r="X116" i="8"/>
  <c r="Y116" i="8"/>
  <c r="AA116" i="8"/>
  <c r="AB116" i="8"/>
  <c r="AC116" i="8"/>
  <c r="AD116" i="8"/>
  <c r="AE116" i="8"/>
  <c r="AF116" i="8"/>
  <c r="AH116" i="8"/>
  <c r="AI116" i="8"/>
  <c r="A117" i="8"/>
  <c r="B117" i="8"/>
  <c r="C117" i="8"/>
  <c r="D117" i="8"/>
  <c r="E117" i="8"/>
  <c r="F117" i="8"/>
  <c r="P117" i="8"/>
  <c r="Q117" i="8"/>
  <c r="R117" i="8"/>
  <c r="T117" i="8"/>
  <c r="U117" i="8"/>
  <c r="V117" i="8"/>
  <c r="X117" i="8"/>
  <c r="Y117" i="8"/>
  <c r="AA117" i="8"/>
  <c r="AB117" i="8"/>
  <c r="AC117" i="8"/>
  <c r="AD117" i="8"/>
  <c r="AE117" i="8"/>
  <c r="AF117" i="8"/>
  <c r="AH117" i="8"/>
  <c r="AI117" i="8"/>
  <c r="A118" i="8"/>
  <c r="B118" i="8"/>
  <c r="C118" i="8"/>
  <c r="D118" i="8"/>
  <c r="E118" i="8"/>
  <c r="F118" i="8"/>
  <c r="P118" i="8"/>
  <c r="Q118" i="8"/>
  <c r="R118" i="8"/>
  <c r="T118" i="8"/>
  <c r="U118" i="8"/>
  <c r="V118" i="8"/>
  <c r="X118" i="8"/>
  <c r="Y118" i="8"/>
  <c r="AA118" i="8"/>
  <c r="AB118" i="8"/>
  <c r="AC118" i="8"/>
  <c r="AD118" i="8"/>
  <c r="AE118" i="8"/>
  <c r="AF118" i="8"/>
  <c r="AH118" i="8"/>
  <c r="AI118" i="8"/>
  <c r="A119" i="8"/>
  <c r="B119" i="8"/>
  <c r="C119" i="8"/>
  <c r="D119" i="8"/>
  <c r="E119" i="8"/>
  <c r="F119" i="8"/>
  <c r="P119" i="8"/>
  <c r="Q119" i="8"/>
  <c r="R119" i="8"/>
  <c r="T119" i="8"/>
  <c r="U119" i="8"/>
  <c r="V119" i="8"/>
  <c r="X119" i="8"/>
  <c r="Y119" i="8"/>
  <c r="AA119" i="8"/>
  <c r="AB119" i="8"/>
  <c r="AC119" i="8"/>
  <c r="AD119" i="8"/>
  <c r="AE119" i="8"/>
  <c r="AF119" i="8"/>
  <c r="AH119" i="8"/>
  <c r="AI119" i="8"/>
  <c r="A120" i="8"/>
  <c r="B120" i="8"/>
  <c r="C120" i="8"/>
  <c r="D120" i="8"/>
  <c r="E120" i="8"/>
  <c r="F120" i="8"/>
  <c r="P120" i="8"/>
  <c r="Q120" i="8"/>
  <c r="R120" i="8"/>
  <c r="T120" i="8"/>
  <c r="U120" i="8"/>
  <c r="V120" i="8"/>
  <c r="X120" i="8"/>
  <c r="Y120" i="8"/>
  <c r="AA120" i="8"/>
  <c r="AB120" i="8"/>
  <c r="AC120" i="8"/>
  <c r="AD120" i="8"/>
  <c r="AE120" i="8"/>
  <c r="AF120" i="8"/>
  <c r="AH120" i="8"/>
  <c r="AI120" i="8"/>
  <c r="A121" i="8"/>
  <c r="B121" i="8"/>
  <c r="C121" i="8"/>
  <c r="D121" i="8"/>
  <c r="E121" i="8"/>
  <c r="F121" i="8"/>
  <c r="P121" i="8"/>
  <c r="Q121" i="8"/>
  <c r="R121" i="8"/>
  <c r="T121" i="8"/>
  <c r="U121" i="8"/>
  <c r="V121" i="8"/>
  <c r="X121" i="8"/>
  <c r="Y121" i="8"/>
  <c r="AA121" i="8"/>
  <c r="AB121" i="8"/>
  <c r="AC121" i="8"/>
  <c r="AD121" i="8"/>
  <c r="AE121" i="8"/>
  <c r="AF121" i="8"/>
  <c r="AH121" i="8"/>
  <c r="AI121" i="8"/>
  <c r="A122" i="8"/>
  <c r="B122" i="8"/>
  <c r="C122" i="8"/>
  <c r="D122" i="8"/>
  <c r="E122" i="8"/>
  <c r="F122" i="8"/>
  <c r="P122" i="8"/>
  <c r="Q122" i="8"/>
  <c r="R122" i="8"/>
  <c r="T122" i="8"/>
  <c r="U122" i="8"/>
  <c r="V122" i="8"/>
  <c r="X122" i="8"/>
  <c r="Y122" i="8"/>
  <c r="AA122" i="8"/>
  <c r="AB122" i="8"/>
  <c r="AC122" i="8"/>
  <c r="AD122" i="8"/>
  <c r="AE122" i="8"/>
  <c r="AF122" i="8"/>
  <c r="AH122" i="8"/>
  <c r="AI122" i="8"/>
  <c r="A123" i="8"/>
  <c r="B123" i="8"/>
  <c r="C123" i="8"/>
  <c r="D123" i="8"/>
  <c r="E123" i="8"/>
  <c r="F123" i="8"/>
  <c r="P123" i="8"/>
  <c r="Q123" i="8"/>
  <c r="R123" i="8"/>
  <c r="T123" i="8"/>
  <c r="U123" i="8"/>
  <c r="V123" i="8"/>
  <c r="X123" i="8"/>
  <c r="Y123" i="8"/>
  <c r="AA123" i="8"/>
  <c r="AB123" i="8"/>
  <c r="AC123" i="8"/>
  <c r="AD123" i="8"/>
  <c r="AE123" i="8"/>
  <c r="AF123" i="8"/>
  <c r="AH123" i="8"/>
  <c r="AI123" i="8"/>
  <c r="A124" i="8"/>
  <c r="B124" i="8"/>
  <c r="C124" i="8"/>
  <c r="D124" i="8"/>
  <c r="E124" i="8"/>
  <c r="F124" i="8"/>
  <c r="P124" i="8"/>
  <c r="Q124" i="8"/>
  <c r="R124" i="8"/>
  <c r="T124" i="8"/>
  <c r="U124" i="8"/>
  <c r="V124" i="8"/>
  <c r="X124" i="8"/>
  <c r="Y124" i="8"/>
  <c r="AA124" i="8"/>
  <c r="AB124" i="8"/>
  <c r="AC124" i="8"/>
  <c r="AD124" i="8"/>
  <c r="AE124" i="8"/>
  <c r="AF124" i="8"/>
  <c r="AH124" i="8"/>
  <c r="AI124" i="8"/>
  <c r="A125" i="8"/>
  <c r="B125" i="8"/>
  <c r="C125" i="8"/>
  <c r="D125" i="8"/>
  <c r="E125" i="8"/>
  <c r="F125" i="8"/>
  <c r="P125" i="8"/>
  <c r="Q125" i="8"/>
  <c r="R125" i="8"/>
  <c r="T125" i="8"/>
  <c r="U125" i="8"/>
  <c r="V125" i="8"/>
  <c r="X125" i="8"/>
  <c r="Y125" i="8"/>
  <c r="AA125" i="8"/>
  <c r="AB125" i="8"/>
  <c r="AC125" i="8"/>
  <c r="AD125" i="8"/>
  <c r="AE125" i="8"/>
  <c r="AF125" i="8"/>
  <c r="AH125" i="8"/>
  <c r="AI125" i="8"/>
  <c r="A126" i="8"/>
  <c r="B126" i="8"/>
  <c r="C126" i="8"/>
  <c r="D126" i="8"/>
  <c r="E126" i="8"/>
  <c r="F126" i="8"/>
  <c r="P126" i="8"/>
  <c r="Q126" i="8"/>
  <c r="R126" i="8"/>
  <c r="T126" i="8"/>
  <c r="U126" i="8"/>
  <c r="V126" i="8"/>
  <c r="X126" i="8"/>
  <c r="Y126" i="8"/>
  <c r="AA126" i="8"/>
  <c r="AB126" i="8"/>
  <c r="AC126" i="8"/>
  <c r="AD126" i="8"/>
  <c r="AE126" i="8"/>
  <c r="AF126" i="8"/>
  <c r="AH126" i="8"/>
  <c r="AI126" i="8"/>
  <c r="A127" i="8"/>
  <c r="B127" i="8"/>
  <c r="C127" i="8"/>
  <c r="D127" i="8"/>
  <c r="E127" i="8"/>
  <c r="F127" i="8"/>
  <c r="P127" i="8"/>
  <c r="Q127" i="8"/>
  <c r="R127" i="8"/>
  <c r="T127" i="8"/>
  <c r="U127" i="8"/>
  <c r="V127" i="8"/>
  <c r="X127" i="8"/>
  <c r="Y127" i="8"/>
  <c r="AA127" i="8"/>
  <c r="AB127" i="8"/>
  <c r="AC127" i="8"/>
  <c r="AD127" i="8"/>
  <c r="AE127" i="8"/>
  <c r="AF127" i="8"/>
  <c r="AH127" i="8"/>
  <c r="AI127" i="8"/>
  <c r="A128" i="8"/>
  <c r="B128" i="8"/>
  <c r="C128" i="8"/>
  <c r="D128" i="8"/>
  <c r="E128" i="8"/>
  <c r="F128" i="8"/>
  <c r="P128" i="8"/>
  <c r="Q128" i="8"/>
  <c r="R128" i="8"/>
  <c r="T128" i="8"/>
  <c r="U128" i="8"/>
  <c r="V128" i="8"/>
  <c r="X128" i="8"/>
  <c r="Y128" i="8"/>
  <c r="AA128" i="8"/>
  <c r="AB128" i="8"/>
  <c r="AC128" i="8"/>
  <c r="AD128" i="8"/>
  <c r="AE128" i="8"/>
  <c r="AF128" i="8"/>
  <c r="AH128" i="8"/>
  <c r="AI128" i="8"/>
  <c r="A129" i="8"/>
  <c r="B129" i="8"/>
  <c r="C129" i="8"/>
  <c r="D129" i="8"/>
  <c r="E129" i="8"/>
  <c r="F129" i="8"/>
  <c r="P129" i="8"/>
  <c r="Q129" i="8"/>
  <c r="R129" i="8"/>
  <c r="T129" i="8"/>
  <c r="U129" i="8"/>
  <c r="V129" i="8"/>
  <c r="X129" i="8"/>
  <c r="Y129" i="8"/>
  <c r="AA129" i="8"/>
  <c r="AB129" i="8"/>
  <c r="AC129" i="8"/>
  <c r="AD129" i="8"/>
  <c r="AE129" i="8"/>
  <c r="AF129" i="8"/>
  <c r="AH129" i="8"/>
  <c r="AI129" i="8"/>
  <c r="A130" i="8"/>
  <c r="B130" i="8"/>
  <c r="C130" i="8"/>
  <c r="D130" i="8"/>
  <c r="P130" i="8"/>
  <c r="Q130" i="8"/>
  <c r="R130" i="8"/>
  <c r="T130" i="8"/>
  <c r="U130" i="8"/>
  <c r="V130" i="8"/>
  <c r="X130" i="8"/>
  <c r="Y130" i="8"/>
  <c r="AA130" i="8"/>
  <c r="AB130" i="8"/>
  <c r="AC130" i="8"/>
  <c r="AD130" i="8"/>
  <c r="AE130" i="8"/>
  <c r="AF130" i="8"/>
  <c r="AH130" i="8"/>
  <c r="AI130" i="8"/>
  <c r="A131" i="8"/>
  <c r="B131" i="8"/>
  <c r="C131" i="8"/>
  <c r="D131" i="8"/>
  <c r="P131" i="8"/>
  <c r="Q131" i="8"/>
  <c r="R131" i="8"/>
  <c r="T131" i="8"/>
  <c r="U131" i="8"/>
  <c r="V131" i="8"/>
  <c r="X131" i="8"/>
  <c r="Y131" i="8"/>
  <c r="AA131" i="8"/>
  <c r="AB131" i="8"/>
  <c r="AC131" i="8"/>
  <c r="AD131" i="8"/>
  <c r="AE131" i="8"/>
  <c r="AF131" i="8"/>
  <c r="AH131" i="8"/>
  <c r="AI131" i="8"/>
  <c r="A132" i="8"/>
  <c r="B132" i="8"/>
  <c r="C132" i="8"/>
  <c r="D132" i="8"/>
  <c r="P132" i="8"/>
  <c r="Q132" i="8"/>
  <c r="R132" i="8"/>
  <c r="T132" i="8"/>
  <c r="U132" i="8"/>
  <c r="V132" i="8"/>
  <c r="X132" i="8"/>
  <c r="Y132" i="8"/>
  <c r="AA132" i="8"/>
  <c r="AB132" i="8"/>
  <c r="AC132" i="8"/>
  <c r="AD132" i="8"/>
  <c r="AE132" i="8"/>
  <c r="AF132" i="8"/>
  <c r="AH132" i="8"/>
  <c r="AI132" i="8"/>
  <c r="A133" i="8"/>
  <c r="B133" i="8"/>
  <c r="C133" i="8"/>
  <c r="D133" i="8"/>
  <c r="P133" i="8"/>
  <c r="Q133" i="8"/>
  <c r="R133" i="8"/>
  <c r="T133" i="8"/>
  <c r="U133" i="8"/>
  <c r="V133" i="8"/>
  <c r="X133" i="8"/>
  <c r="Y133" i="8"/>
  <c r="AA133" i="8"/>
  <c r="AB133" i="8"/>
  <c r="AC133" i="8"/>
  <c r="AD133" i="8"/>
  <c r="AE133" i="8"/>
  <c r="AF133" i="8"/>
  <c r="AH133" i="8"/>
  <c r="AI133" i="8"/>
  <c r="A134" i="8"/>
  <c r="B134" i="8"/>
  <c r="C134" i="8"/>
  <c r="D134" i="8"/>
  <c r="P134" i="8"/>
  <c r="Q134" i="8"/>
  <c r="R134" i="8"/>
  <c r="T134" i="8"/>
  <c r="U134" i="8"/>
  <c r="V134" i="8"/>
  <c r="X134" i="8"/>
  <c r="Y134" i="8"/>
  <c r="AA134" i="8"/>
  <c r="AB134" i="8"/>
  <c r="AC134" i="8"/>
  <c r="AD134" i="8"/>
  <c r="AE134" i="8"/>
  <c r="AF134" i="8"/>
  <c r="AH134" i="8"/>
  <c r="AI134" i="8"/>
  <c r="A135" i="8"/>
  <c r="B135" i="8"/>
  <c r="C135" i="8"/>
  <c r="D135" i="8"/>
  <c r="P135" i="8"/>
  <c r="Q135" i="8"/>
  <c r="R135" i="8"/>
  <c r="T135" i="8"/>
  <c r="U135" i="8"/>
  <c r="V135" i="8"/>
  <c r="X135" i="8"/>
  <c r="Y135" i="8"/>
  <c r="AA135" i="8"/>
  <c r="AB135" i="8"/>
  <c r="AC135" i="8"/>
  <c r="AD135" i="8"/>
  <c r="AE135" i="8"/>
  <c r="AF135" i="8"/>
  <c r="AH135" i="8"/>
  <c r="AI135" i="8"/>
  <c r="A136" i="8"/>
  <c r="B136" i="8"/>
  <c r="C136" i="8"/>
  <c r="D136" i="8"/>
  <c r="P136" i="8"/>
  <c r="Q136" i="8"/>
  <c r="R136" i="8"/>
  <c r="T136" i="8"/>
  <c r="U136" i="8"/>
  <c r="V136" i="8"/>
  <c r="X136" i="8"/>
  <c r="Y136" i="8"/>
  <c r="AA136" i="8"/>
  <c r="AB136" i="8"/>
  <c r="AC136" i="8"/>
  <c r="AD136" i="8"/>
  <c r="AE136" i="8"/>
  <c r="AF136" i="8"/>
  <c r="AH136" i="8"/>
  <c r="AI136" i="8"/>
  <c r="A137" i="8"/>
  <c r="B137" i="8"/>
  <c r="C137" i="8"/>
  <c r="D137" i="8"/>
  <c r="P137" i="8"/>
  <c r="Q137" i="8"/>
  <c r="R137" i="8"/>
  <c r="T137" i="8"/>
  <c r="U137" i="8"/>
  <c r="V137" i="8"/>
  <c r="X137" i="8"/>
  <c r="Y137" i="8"/>
  <c r="AA137" i="8"/>
  <c r="AB137" i="8"/>
  <c r="AC137" i="8"/>
  <c r="AD137" i="8"/>
  <c r="AE137" i="8"/>
  <c r="AF137" i="8"/>
  <c r="AH137" i="8"/>
  <c r="AI137" i="8"/>
  <c r="A138" i="8"/>
  <c r="B138" i="8"/>
  <c r="C138" i="8"/>
  <c r="D138" i="8"/>
  <c r="P138" i="8"/>
  <c r="Q138" i="8"/>
  <c r="R138" i="8"/>
  <c r="T138" i="8"/>
  <c r="U138" i="8"/>
  <c r="V138" i="8"/>
  <c r="X138" i="8"/>
  <c r="Y138" i="8"/>
  <c r="AA138" i="8"/>
  <c r="AB138" i="8"/>
  <c r="AC138" i="8"/>
  <c r="AD138" i="8"/>
  <c r="AE138" i="8"/>
  <c r="AF138" i="8"/>
  <c r="AH138" i="8"/>
  <c r="AI138" i="8"/>
  <c r="A139" i="8"/>
  <c r="B139" i="8"/>
  <c r="C139" i="8"/>
  <c r="D139" i="8"/>
  <c r="P139" i="8"/>
  <c r="Q139" i="8"/>
  <c r="R139" i="8"/>
  <c r="T139" i="8"/>
  <c r="U139" i="8"/>
  <c r="V139" i="8"/>
  <c r="X139" i="8"/>
  <c r="Y139" i="8"/>
  <c r="AA139" i="8"/>
  <c r="AB139" i="8"/>
  <c r="AC139" i="8"/>
  <c r="AD139" i="8"/>
  <c r="AE139" i="8"/>
  <c r="AF139" i="8"/>
  <c r="AH139" i="8"/>
  <c r="AI139" i="8"/>
  <c r="A140" i="8"/>
  <c r="B140" i="8"/>
  <c r="C140" i="8"/>
  <c r="D140" i="8"/>
  <c r="P140" i="8"/>
  <c r="Q140" i="8"/>
  <c r="R140" i="8"/>
  <c r="T140" i="8"/>
  <c r="U140" i="8"/>
  <c r="V140" i="8"/>
  <c r="X140" i="8"/>
  <c r="Y140" i="8"/>
  <c r="AA140" i="8"/>
  <c r="AB140" i="8"/>
  <c r="AC140" i="8"/>
  <c r="AD140" i="8"/>
  <c r="AE140" i="8"/>
  <c r="AF140" i="8"/>
  <c r="AH140" i="8"/>
  <c r="AI140" i="8"/>
  <c r="A141" i="8"/>
  <c r="B141" i="8"/>
  <c r="C141" i="8"/>
  <c r="D141" i="8"/>
  <c r="P141" i="8"/>
  <c r="Q141" i="8"/>
  <c r="R141" i="8"/>
  <c r="T141" i="8"/>
  <c r="U141" i="8"/>
  <c r="V141" i="8"/>
  <c r="X141" i="8"/>
  <c r="Y141" i="8"/>
  <c r="AA141" i="8"/>
  <c r="AB141" i="8"/>
  <c r="AC141" i="8"/>
  <c r="AD141" i="8"/>
  <c r="AE141" i="8"/>
  <c r="AF141" i="8"/>
  <c r="AH141" i="8"/>
  <c r="AI141" i="8"/>
  <c r="A142" i="8"/>
  <c r="B142" i="8"/>
  <c r="C142" i="8"/>
  <c r="D142" i="8"/>
  <c r="P142" i="8"/>
  <c r="Q142" i="8"/>
  <c r="R142" i="8"/>
  <c r="T142" i="8"/>
  <c r="U142" i="8"/>
  <c r="V142" i="8"/>
  <c r="X142" i="8"/>
  <c r="Y142" i="8"/>
  <c r="AA142" i="8"/>
  <c r="AB142" i="8"/>
  <c r="AC142" i="8"/>
  <c r="AD142" i="8"/>
  <c r="AE142" i="8"/>
  <c r="AF142" i="8"/>
  <c r="AH142" i="8"/>
  <c r="AI142" i="8"/>
  <c r="A143" i="8"/>
  <c r="B143" i="8"/>
  <c r="C143" i="8"/>
  <c r="D143" i="8"/>
  <c r="P143" i="8"/>
  <c r="Q143" i="8"/>
  <c r="R143" i="8"/>
  <c r="T143" i="8"/>
  <c r="U143" i="8"/>
  <c r="V143" i="8"/>
  <c r="X143" i="8"/>
  <c r="Y143" i="8"/>
  <c r="AA143" i="8"/>
  <c r="AB143" i="8"/>
  <c r="AC143" i="8"/>
  <c r="AD143" i="8"/>
  <c r="AE143" i="8"/>
  <c r="AF143" i="8"/>
  <c r="AH143" i="8"/>
  <c r="AI143" i="8"/>
  <c r="A144" i="8"/>
  <c r="B144" i="8"/>
  <c r="C144" i="8"/>
  <c r="D144" i="8"/>
  <c r="P144" i="8"/>
  <c r="Q144" i="8"/>
  <c r="R144" i="8"/>
  <c r="T144" i="8"/>
  <c r="U144" i="8"/>
  <c r="V144" i="8"/>
  <c r="X144" i="8"/>
  <c r="Y144" i="8"/>
  <c r="AA144" i="8"/>
  <c r="AB144" i="8"/>
  <c r="AC144" i="8"/>
  <c r="AD144" i="8"/>
  <c r="AE144" i="8"/>
  <c r="AF144" i="8"/>
  <c r="AH144" i="8"/>
  <c r="AI144" i="8"/>
  <c r="A145" i="8"/>
  <c r="B145" i="8"/>
  <c r="C145" i="8"/>
  <c r="D145" i="8"/>
  <c r="P145" i="8"/>
  <c r="Q145" i="8"/>
  <c r="R145" i="8"/>
  <c r="T145" i="8"/>
  <c r="U145" i="8"/>
  <c r="V145" i="8"/>
  <c r="X145" i="8"/>
  <c r="Y145" i="8"/>
  <c r="AA145" i="8"/>
  <c r="AB145" i="8"/>
  <c r="AC145" i="8"/>
  <c r="AD145" i="8"/>
  <c r="AE145" i="8"/>
  <c r="AF145" i="8"/>
  <c r="AH145" i="8"/>
  <c r="AI145" i="8"/>
  <c r="A146" i="8"/>
  <c r="B146" i="8"/>
  <c r="C146" i="8"/>
  <c r="D146" i="8"/>
  <c r="P146" i="8"/>
  <c r="Q146" i="8"/>
  <c r="R146" i="8"/>
  <c r="T146" i="8"/>
  <c r="U146" i="8"/>
  <c r="V146" i="8"/>
  <c r="X146" i="8"/>
  <c r="Y146" i="8"/>
  <c r="AA146" i="8"/>
  <c r="AB146" i="8"/>
  <c r="AC146" i="8"/>
  <c r="AD146" i="8"/>
  <c r="AE146" i="8"/>
  <c r="AF146" i="8"/>
  <c r="AH146" i="8"/>
  <c r="AI146" i="8"/>
  <c r="A147" i="8"/>
  <c r="B147" i="8"/>
  <c r="C147" i="8"/>
  <c r="D147" i="8"/>
  <c r="P147" i="8"/>
  <c r="Q147" i="8"/>
  <c r="R147" i="8"/>
  <c r="T147" i="8"/>
  <c r="U147" i="8"/>
  <c r="V147" i="8"/>
  <c r="X147" i="8"/>
  <c r="Y147" i="8"/>
  <c r="AA147" i="8"/>
  <c r="AB147" i="8"/>
  <c r="AC147" i="8"/>
  <c r="AD147" i="8"/>
  <c r="AE147" i="8"/>
  <c r="AF147" i="8"/>
  <c r="AH147" i="8"/>
  <c r="AI147" i="8"/>
  <c r="A148" i="8"/>
  <c r="B148" i="8"/>
  <c r="C148" i="8"/>
  <c r="D148" i="8"/>
  <c r="P148" i="8"/>
  <c r="Q148" i="8"/>
  <c r="R148" i="8"/>
  <c r="T148" i="8"/>
  <c r="U148" i="8"/>
  <c r="V148" i="8"/>
  <c r="X148" i="8"/>
  <c r="Y148" i="8"/>
  <c r="AA148" i="8"/>
  <c r="AB148" i="8"/>
  <c r="AC148" i="8"/>
  <c r="AD148" i="8"/>
  <c r="AE148" i="8"/>
  <c r="AF148" i="8"/>
  <c r="AH148" i="8"/>
  <c r="AI148" i="8"/>
  <c r="A149" i="8"/>
  <c r="B149" i="8"/>
  <c r="C149" i="8"/>
  <c r="D149" i="8"/>
  <c r="P149" i="8"/>
  <c r="Q149" i="8"/>
  <c r="R149" i="8"/>
  <c r="T149" i="8"/>
  <c r="U149" i="8"/>
  <c r="V149" i="8"/>
  <c r="X149" i="8"/>
  <c r="Y149" i="8"/>
  <c r="AA149" i="8"/>
  <c r="AB149" i="8"/>
  <c r="AC149" i="8"/>
  <c r="AD149" i="8"/>
  <c r="AE149" i="8"/>
  <c r="AF149" i="8"/>
  <c r="AH149" i="8"/>
  <c r="AI149" i="8"/>
  <c r="A150" i="8"/>
  <c r="B150" i="8"/>
  <c r="C150" i="8"/>
  <c r="D150" i="8"/>
  <c r="P150" i="8"/>
  <c r="Q150" i="8"/>
  <c r="R150" i="8"/>
  <c r="T150" i="8"/>
  <c r="U150" i="8"/>
  <c r="V150" i="8"/>
  <c r="X150" i="8"/>
  <c r="Y150" i="8"/>
  <c r="AA150" i="8"/>
  <c r="AB150" i="8"/>
  <c r="AC150" i="8"/>
  <c r="AD150" i="8"/>
  <c r="AE150" i="8"/>
  <c r="AF150" i="8"/>
  <c r="AH150" i="8"/>
  <c r="AI150" i="8"/>
  <c r="A151" i="8"/>
  <c r="B151" i="8"/>
  <c r="C151" i="8"/>
  <c r="D151" i="8"/>
  <c r="P151" i="8"/>
  <c r="Q151" i="8"/>
  <c r="R151" i="8"/>
  <c r="T151" i="8"/>
  <c r="U151" i="8"/>
  <c r="V151" i="8"/>
  <c r="X151" i="8"/>
  <c r="Y151" i="8"/>
  <c r="AA151" i="8"/>
  <c r="AB151" i="8"/>
  <c r="AC151" i="8"/>
  <c r="AD151" i="8"/>
  <c r="AE151" i="8"/>
  <c r="AF151" i="8"/>
  <c r="AH151" i="8"/>
  <c r="AI151" i="8"/>
  <c r="A152" i="8"/>
  <c r="B152" i="8"/>
  <c r="C152" i="8"/>
  <c r="D152" i="8"/>
  <c r="P152" i="8"/>
  <c r="Q152" i="8"/>
  <c r="R152" i="8"/>
  <c r="T152" i="8"/>
  <c r="U152" i="8"/>
  <c r="V152" i="8"/>
  <c r="X152" i="8"/>
  <c r="Y152" i="8"/>
  <c r="AA152" i="8"/>
  <c r="AB152" i="8"/>
  <c r="AC152" i="8"/>
  <c r="AD152" i="8"/>
  <c r="AE152" i="8"/>
  <c r="AF152" i="8"/>
  <c r="AH152" i="8"/>
  <c r="AI152" i="8"/>
  <c r="A153" i="8"/>
  <c r="B153" i="8"/>
  <c r="C153" i="8"/>
  <c r="D153" i="8"/>
  <c r="P153" i="8"/>
  <c r="Q153" i="8"/>
  <c r="R153" i="8"/>
  <c r="T153" i="8"/>
  <c r="U153" i="8"/>
  <c r="V153" i="8"/>
  <c r="X153" i="8"/>
  <c r="Y153" i="8"/>
  <c r="AA153" i="8"/>
  <c r="AB153" i="8"/>
  <c r="AC153" i="8"/>
  <c r="AD153" i="8"/>
  <c r="AE153" i="8"/>
  <c r="AF153" i="8"/>
  <c r="AH153" i="8"/>
  <c r="AI153" i="8"/>
  <c r="A154" i="8"/>
  <c r="B154" i="8"/>
  <c r="C154" i="8"/>
  <c r="D154" i="8"/>
  <c r="P154" i="8"/>
  <c r="Q154" i="8"/>
  <c r="R154" i="8"/>
  <c r="T154" i="8"/>
  <c r="U154" i="8"/>
  <c r="V154" i="8"/>
  <c r="X154" i="8"/>
  <c r="Y154" i="8"/>
  <c r="AA154" i="8"/>
  <c r="AB154" i="8"/>
  <c r="AC154" i="8"/>
  <c r="AD154" i="8"/>
  <c r="AE154" i="8"/>
  <c r="AF154" i="8"/>
  <c r="AH154" i="8"/>
  <c r="AI154" i="8"/>
  <c r="A155" i="8"/>
  <c r="B155" i="8"/>
  <c r="C155" i="8"/>
  <c r="D155" i="8"/>
  <c r="P155" i="8"/>
  <c r="Q155" i="8"/>
  <c r="R155" i="8"/>
  <c r="T155" i="8"/>
  <c r="U155" i="8"/>
  <c r="V155" i="8"/>
  <c r="X155" i="8"/>
  <c r="Y155" i="8"/>
  <c r="AA155" i="8"/>
  <c r="AB155" i="8"/>
  <c r="AC155" i="8"/>
  <c r="AD155" i="8"/>
  <c r="AE155" i="8"/>
  <c r="AF155" i="8"/>
  <c r="AH155" i="8"/>
  <c r="AI155" i="8"/>
  <c r="A156" i="8"/>
  <c r="B156" i="8"/>
  <c r="C156" i="8"/>
  <c r="D156" i="8"/>
  <c r="P156" i="8"/>
  <c r="Q156" i="8"/>
  <c r="R156" i="8"/>
  <c r="T156" i="8"/>
  <c r="U156" i="8"/>
  <c r="V156" i="8"/>
  <c r="X156" i="8"/>
  <c r="Y156" i="8"/>
  <c r="AA156" i="8"/>
  <c r="AB156" i="8"/>
  <c r="AC156" i="8"/>
  <c r="AD156" i="8"/>
  <c r="AE156" i="8"/>
  <c r="AF156" i="8"/>
  <c r="AH156" i="8"/>
  <c r="AI156" i="8"/>
  <c r="A157" i="8"/>
  <c r="B157" i="8"/>
  <c r="C157" i="8"/>
  <c r="D157" i="8"/>
  <c r="P157" i="8"/>
  <c r="Q157" i="8"/>
  <c r="R157" i="8"/>
  <c r="T157" i="8"/>
  <c r="U157" i="8"/>
  <c r="V157" i="8"/>
  <c r="X157" i="8"/>
  <c r="Y157" i="8"/>
  <c r="AA157" i="8"/>
  <c r="AB157" i="8"/>
  <c r="AC157" i="8"/>
  <c r="AD157" i="8"/>
  <c r="AE157" i="8"/>
  <c r="AF157" i="8"/>
  <c r="AH157" i="8"/>
  <c r="AI157" i="8"/>
  <c r="A158" i="8"/>
  <c r="B158" i="8"/>
  <c r="C158" i="8"/>
  <c r="D158" i="8"/>
  <c r="P158" i="8"/>
  <c r="Q158" i="8"/>
  <c r="R158" i="8"/>
  <c r="T158" i="8"/>
  <c r="U158" i="8"/>
  <c r="V158" i="8"/>
  <c r="X158" i="8"/>
  <c r="Y158" i="8"/>
  <c r="AA158" i="8"/>
  <c r="AB158" i="8"/>
  <c r="AC158" i="8"/>
  <c r="AD158" i="8"/>
  <c r="AE158" i="8"/>
  <c r="AF158" i="8"/>
  <c r="AH158" i="8"/>
  <c r="AI158" i="8"/>
  <c r="A159" i="8"/>
  <c r="B159" i="8"/>
  <c r="C159" i="8"/>
  <c r="D159" i="8"/>
  <c r="P159" i="8"/>
  <c r="Q159" i="8"/>
  <c r="R159" i="8"/>
  <c r="T159" i="8"/>
  <c r="U159" i="8"/>
  <c r="V159" i="8"/>
  <c r="X159" i="8"/>
  <c r="Y159" i="8"/>
  <c r="AA159" i="8"/>
  <c r="AB159" i="8"/>
  <c r="AC159" i="8"/>
  <c r="AD159" i="8"/>
  <c r="AE159" i="8"/>
  <c r="AF159" i="8"/>
  <c r="AH159" i="8"/>
  <c r="AI159" i="8"/>
  <c r="A160" i="8"/>
  <c r="B160" i="8"/>
  <c r="C160" i="8"/>
  <c r="D160" i="8"/>
  <c r="P160" i="8"/>
  <c r="Q160" i="8"/>
  <c r="R160" i="8"/>
  <c r="T160" i="8"/>
  <c r="U160" i="8"/>
  <c r="V160" i="8"/>
  <c r="X160" i="8"/>
  <c r="Y160" i="8"/>
  <c r="AA160" i="8"/>
  <c r="AB160" i="8"/>
  <c r="AC160" i="8"/>
  <c r="AD160" i="8"/>
  <c r="AE160" i="8"/>
  <c r="AF160" i="8"/>
  <c r="AH160" i="8"/>
  <c r="AI160" i="8"/>
  <c r="A161" i="8"/>
  <c r="B161" i="8"/>
  <c r="C161" i="8"/>
  <c r="D161" i="8"/>
  <c r="P161" i="8"/>
  <c r="Q161" i="8"/>
  <c r="R161" i="8"/>
  <c r="T161" i="8"/>
  <c r="U161" i="8"/>
  <c r="V161" i="8"/>
  <c r="X161" i="8"/>
  <c r="Y161" i="8"/>
  <c r="AA161" i="8"/>
  <c r="AB161" i="8"/>
  <c r="AC161" i="8"/>
  <c r="AD161" i="8"/>
  <c r="AE161" i="8"/>
  <c r="AF161" i="8"/>
  <c r="AH161" i="8"/>
  <c r="AI161" i="8"/>
  <c r="A162" i="8"/>
  <c r="B162" i="8"/>
  <c r="C162" i="8"/>
  <c r="D162" i="8"/>
  <c r="P162" i="8"/>
  <c r="Q162" i="8"/>
  <c r="R162" i="8"/>
  <c r="T162" i="8"/>
  <c r="U162" i="8"/>
  <c r="V162" i="8"/>
  <c r="X162" i="8"/>
  <c r="Y162" i="8"/>
  <c r="AA162" i="8"/>
  <c r="AB162" i="8"/>
  <c r="AC162" i="8"/>
  <c r="AD162" i="8"/>
  <c r="AE162" i="8"/>
  <c r="AF162" i="8"/>
  <c r="AH162" i="8"/>
  <c r="AI162" i="8"/>
  <c r="A163" i="8"/>
  <c r="B163" i="8"/>
  <c r="C163" i="8"/>
  <c r="D163" i="8"/>
  <c r="P163" i="8"/>
  <c r="Q163" i="8"/>
  <c r="R163" i="8"/>
  <c r="T163" i="8"/>
  <c r="U163" i="8"/>
  <c r="V163" i="8"/>
  <c r="X163" i="8"/>
  <c r="Y163" i="8"/>
  <c r="AA163" i="8"/>
  <c r="AB163" i="8"/>
  <c r="AC163" i="8"/>
  <c r="AD163" i="8"/>
  <c r="AE163" i="8"/>
  <c r="AF163" i="8"/>
  <c r="AH163" i="8"/>
  <c r="AI163" i="8"/>
  <c r="A164" i="8"/>
  <c r="B164" i="8"/>
  <c r="C164" i="8"/>
  <c r="D164" i="8"/>
  <c r="P164" i="8"/>
  <c r="Q164" i="8"/>
  <c r="R164" i="8"/>
  <c r="T164" i="8"/>
  <c r="U164" i="8"/>
  <c r="V164" i="8"/>
  <c r="X164" i="8"/>
  <c r="Y164" i="8"/>
  <c r="AA164" i="8"/>
  <c r="AB164" i="8"/>
  <c r="AC164" i="8"/>
  <c r="AD164" i="8"/>
  <c r="AE164" i="8"/>
  <c r="AF164" i="8"/>
  <c r="AH164" i="8"/>
  <c r="AI164" i="8"/>
  <c r="A165" i="8"/>
  <c r="B165" i="8"/>
  <c r="C165" i="8"/>
  <c r="D165" i="8"/>
  <c r="P165" i="8"/>
  <c r="Q165" i="8"/>
  <c r="R165" i="8"/>
  <c r="T165" i="8"/>
  <c r="U165" i="8"/>
  <c r="V165" i="8"/>
  <c r="X165" i="8"/>
  <c r="Y165" i="8"/>
  <c r="AA165" i="8"/>
  <c r="AB165" i="8"/>
  <c r="AC165" i="8"/>
  <c r="AD165" i="8"/>
  <c r="AE165" i="8"/>
  <c r="AF165" i="8"/>
  <c r="AH165" i="8"/>
  <c r="AI165" i="8"/>
  <c r="A166" i="8"/>
  <c r="B166" i="8"/>
  <c r="C166" i="8"/>
  <c r="D166" i="8"/>
  <c r="P166" i="8"/>
  <c r="Q166" i="8"/>
  <c r="R166" i="8"/>
  <c r="T166" i="8"/>
  <c r="U166" i="8"/>
  <c r="V166" i="8"/>
  <c r="X166" i="8"/>
  <c r="Y166" i="8"/>
  <c r="AA166" i="8"/>
  <c r="AB166" i="8"/>
  <c r="AC166" i="8"/>
  <c r="AD166" i="8"/>
  <c r="AE166" i="8"/>
  <c r="AF166" i="8"/>
  <c r="AH166" i="8"/>
  <c r="AI166" i="8"/>
  <c r="A167" i="8"/>
  <c r="B167" i="8"/>
  <c r="C167" i="8"/>
  <c r="D167" i="8"/>
  <c r="P167" i="8"/>
  <c r="Q167" i="8"/>
  <c r="R167" i="8"/>
  <c r="T167" i="8"/>
  <c r="U167" i="8"/>
  <c r="V167" i="8"/>
  <c r="X167" i="8"/>
  <c r="Y167" i="8"/>
  <c r="AA167" i="8"/>
  <c r="AB167" i="8"/>
  <c r="AC167" i="8"/>
  <c r="AD167" i="8"/>
  <c r="AE167" i="8"/>
  <c r="AF167" i="8"/>
  <c r="AH167" i="8"/>
  <c r="AI167" i="8"/>
  <c r="A168" i="8"/>
  <c r="B168" i="8"/>
  <c r="C168" i="8"/>
  <c r="D168" i="8"/>
  <c r="P168" i="8"/>
  <c r="Q168" i="8"/>
  <c r="R168" i="8"/>
  <c r="T168" i="8"/>
  <c r="U168" i="8"/>
  <c r="V168" i="8"/>
  <c r="X168" i="8"/>
  <c r="Y168" i="8"/>
  <c r="AA168" i="8"/>
  <c r="AB168" i="8"/>
  <c r="AC168" i="8"/>
  <c r="AD168" i="8"/>
  <c r="AE168" i="8"/>
  <c r="AF168" i="8"/>
  <c r="AH168" i="8"/>
  <c r="AI168" i="8"/>
  <c r="A169" i="8"/>
  <c r="B169" i="8"/>
  <c r="C169" i="8"/>
  <c r="D169" i="8"/>
  <c r="P169" i="8"/>
  <c r="Q169" i="8"/>
  <c r="R169" i="8"/>
  <c r="T169" i="8"/>
  <c r="U169" i="8"/>
  <c r="V169" i="8"/>
  <c r="X169" i="8"/>
  <c r="Y169" i="8"/>
  <c r="AA169" i="8"/>
  <c r="AB169" i="8"/>
  <c r="AC169" i="8"/>
  <c r="AD169" i="8"/>
  <c r="AE169" i="8"/>
  <c r="AF169" i="8"/>
  <c r="AH169" i="8"/>
  <c r="AI169" i="8"/>
  <c r="A170" i="8"/>
  <c r="B170" i="8"/>
  <c r="C170" i="8"/>
  <c r="D170" i="8"/>
  <c r="P170" i="8"/>
  <c r="Q170" i="8"/>
  <c r="R170" i="8"/>
  <c r="T170" i="8"/>
  <c r="U170" i="8"/>
  <c r="V170" i="8"/>
  <c r="X170" i="8"/>
  <c r="Y170" i="8"/>
  <c r="AA170" i="8"/>
  <c r="AB170" i="8"/>
  <c r="AC170" i="8"/>
  <c r="AD170" i="8"/>
  <c r="AE170" i="8"/>
  <c r="AF170" i="8"/>
  <c r="AH170" i="8"/>
  <c r="AI170" i="8"/>
  <c r="A171" i="8"/>
  <c r="B171" i="8"/>
  <c r="C171" i="8"/>
  <c r="D171" i="8"/>
  <c r="P171" i="8"/>
  <c r="Q171" i="8"/>
  <c r="R171" i="8"/>
  <c r="T171" i="8"/>
  <c r="U171" i="8"/>
  <c r="V171" i="8"/>
  <c r="X171" i="8"/>
  <c r="Y171" i="8"/>
  <c r="AA171" i="8"/>
  <c r="AB171" i="8"/>
  <c r="AC171" i="8"/>
  <c r="AD171" i="8"/>
  <c r="AE171" i="8"/>
  <c r="AF171" i="8"/>
  <c r="AH171" i="8"/>
  <c r="AI171" i="8"/>
  <c r="A172" i="8"/>
  <c r="B172" i="8"/>
  <c r="C172" i="8"/>
  <c r="D172" i="8"/>
  <c r="P172" i="8"/>
  <c r="Q172" i="8"/>
  <c r="R172" i="8"/>
  <c r="T172" i="8"/>
  <c r="U172" i="8"/>
  <c r="V172" i="8"/>
  <c r="X172" i="8"/>
  <c r="Y172" i="8"/>
  <c r="AA172" i="8"/>
  <c r="AB172" i="8"/>
  <c r="AC172" i="8"/>
  <c r="AD172" i="8"/>
  <c r="AE172" i="8"/>
  <c r="AF172" i="8"/>
  <c r="AH172" i="8"/>
  <c r="AI172" i="8"/>
  <c r="A173" i="8"/>
  <c r="B173" i="8"/>
  <c r="C173" i="8"/>
  <c r="D173" i="8"/>
  <c r="P173" i="8"/>
  <c r="Q173" i="8"/>
  <c r="R173" i="8"/>
  <c r="T173" i="8"/>
  <c r="U173" i="8"/>
  <c r="V173" i="8"/>
  <c r="X173" i="8"/>
  <c r="Y173" i="8"/>
  <c r="AA173" i="8"/>
  <c r="AB173" i="8"/>
  <c r="AC173" i="8"/>
  <c r="AD173" i="8"/>
  <c r="AE173" i="8"/>
  <c r="AF173" i="8"/>
  <c r="AH173" i="8"/>
  <c r="AI173" i="8"/>
  <c r="A174" i="8"/>
  <c r="B174" i="8"/>
  <c r="C174" i="8"/>
  <c r="D174" i="8"/>
  <c r="P174" i="8"/>
  <c r="Q174" i="8"/>
  <c r="R174" i="8"/>
  <c r="T174" i="8"/>
  <c r="U174" i="8"/>
  <c r="V174" i="8"/>
  <c r="X174" i="8"/>
  <c r="Y174" i="8"/>
  <c r="AA174" i="8"/>
  <c r="AB174" i="8"/>
  <c r="AC174" i="8"/>
  <c r="AD174" i="8"/>
  <c r="AE174" i="8"/>
  <c r="AF174" i="8"/>
  <c r="AH174" i="8"/>
  <c r="AI174" i="8"/>
  <c r="A175" i="8"/>
  <c r="B175" i="8"/>
  <c r="C175" i="8"/>
  <c r="D175" i="8"/>
  <c r="P175" i="8"/>
  <c r="Q175" i="8"/>
  <c r="R175" i="8"/>
  <c r="T175" i="8"/>
  <c r="U175" i="8"/>
  <c r="V175" i="8"/>
  <c r="X175" i="8"/>
  <c r="Y175" i="8"/>
  <c r="AA175" i="8"/>
  <c r="AB175" i="8"/>
  <c r="AC175" i="8"/>
  <c r="AD175" i="8"/>
  <c r="AE175" i="8"/>
  <c r="AF175" i="8"/>
  <c r="AH175" i="8"/>
  <c r="AI175" i="8"/>
  <c r="A176" i="8"/>
  <c r="B176" i="8"/>
  <c r="C176" i="8"/>
  <c r="D176" i="8"/>
  <c r="P176" i="8"/>
  <c r="Q176" i="8"/>
  <c r="R176" i="8"/>
  <c r="T176" i="8"/>
  <c r="U176" i="8"/>
  <c r="V176" i="8"/>
  <c r="X176" i="8"/>
  <c r="Y176" i="8"/>
  <c r="AA176" i="8"/>
  <c r="AB176" i="8"/>
  <c r="AC176" i="8"/>
  <c r="AD176" i="8"/>
  <c r="AE176" i="8"/>
  <c r="AF176" i="8"/>
  <c r="AH176" i="8"/>
  <c r="AI176" i="8"/>
  <c r="A177" i="8"/>
  <c r="B177" i="8"/>
  <c r="C177" i="8"/>
  <c r="D177" i="8"/>
  <c r="P177" i="8"/>
  <c r="Q177" i="8"/>
  <c r="R177" i="8"/>
  <c r="T177" i="8"/>
  <c r="U177" i="8"/>
  <c r="V177" i="8"/>
  <c r="X177" i="8"/>
  <c r="Y177" i="8"/>
  <c r="AA177" i="8"/>
  <c r="AB177" i="8"/>
  <c r="AC177" i="8"/>
  <c r="AD177" i="8"/>
  <c r="AE177" i="8"/>
  <c r="AF177" i="8"/>
  <c r="AH177" i="8"/>
  <c r="AI177" i="8"/>
  <c r="A178" i="8"/>
  <c r="B178" i="8"/>
  <c r="C178" i="8"/>
  <c r="D178" i="8"/>
  <c r="P178" i="8"/>
  <c r="Q178" i="8"/>
  <c r="R178" i="8"/>
  <c r="T178" i="8"/>
  <c r="U178" i="8"/>
  <c r="V178" i="8"/>
  <c r="X178" i="8"/>
  <c r="Y178" i="8"/>
  <c r="AA178" i="8"/>
  <c r="AB178" i="8"/>
  <c r="AC178" i="8"/>
  <c r="AD178" i="8"/>
  <c r="AE178" i="8"/>
  <c r="AF178" i="8"/>
  <c r="AH178" i="8"/>
  <c r="AI178" i="8"/>
  <c r="A179" i="8"/>
  <c r="B179" i="8"/>
  <c r="C179" i="8"/>
  <c r="D179" i="8"/>
  <c r="P179" i="8"/>
  <c r="Q179" i="8"/>
  <c r="R179" i="8"/>
  <c r="T179" i="8"/>
  <c r="U179" i="8"/>
  <c r="V179" i="8"/>
  <c r="X179" i="8"/>
  <c r="Y179" i="8"/>
  <c r="AA179" i="8"/>
  <c r="AB179" i="8"/>
  <c r="AC179" i="8"/>
  <c r="AD179" i="8"/>
  <c r="AE179" i="8"/>
  <c r="AF179" i="8"/>
  <c r="AH179" i="8"/>
  <c r="AI179" i="8"/>
  <c r="A180" i="8"/>
  <c r="B180" i="8"/>
  <c r="C180" i="8"/>
  <c r="D180" i="8"/>
  <c r="P180" i="8"/>
  <c r="Q180" i="8"/>
  <c r="R180" i="8"/>
  <c r="T180" i="8"/>
  <c r="U180" i="8"/>
  <c r="V180" i="8"/>
  <c r="X180" i="8"/>
  <c r="Y180" i="8"/>
  <c r="AA180" i="8"/>
  <c r="AB180" i="8"/>
  <c r="AC180" i="8"/>
  <c r="AD180" i="8"/>
  <c r="AE180" i="8"/>
  <c r="AF180" i="8"/>
  <c r="AH180" i="8"/>
  <c r="AI180" i="8"/>
  <c r="A181" i="8"/>
  <c r="B181" i="8"/>
  <c r="C181" i="8"/>
  <c r="D181" i="8"/>
  <c r="P181" i="8"/>
  <c r="Q181" i="8"/>
  <c r="R181" i="8"/>
  <c r="T181" i="8"/>
  <c r="U181" i="8"/>
  <c r="V181" i="8"/>
  <c r="X181" i="8"/>
  <c r="Y181" i="8"/>
  <c r="AA181" i="8"/>
  <c r="AB181" i="8"/>
  <c r="AC181" i="8"/>
  <c r="AD181" i="8"/>
  <c r="AE181" i="8"/>
  <c r="AF181" i="8"/>
  <c r="AH181" i="8"/>
  <c r="AI181" i="8"/>
  <c r="A182" i="8"/>
  <c r="B182" i="8"/>
  <c r="C182" i="8"/>
  <c r="D182" i="8"/>
  <c r="P182" i="8"/>
  <c r="Q182" i="8"/>
  <c r="R182" i="8"/>
  <c r="T182" i="8"/>
  <c r="U182" i="8"/>
  <c r="V182" i="8"/>
  <c r="X182" i="8"/>
  <c r="Y182" i="8"/>
  <c r="AA182" i="8"/>
  <c r="AB182" i="8"/>
  <c r="AC182" i="8"/>
  <c r="AD182" i="8"/>
  <c r="AE182" i="8"/>
  <c r="AF182" i="8"/>
  <c r="AH182" i="8"/>
  <c r="AI182" i="8"/>
  <c r="A183" i="8"/>
  <c r="B183" i="8"/>
  <c r="C183" i="8"/>
  <c r="D183" i="8"/>
  <c r="P183" i="8"/>
  <c r="Q183" i="8"/>
  <c r="R183" i="8"/>
  <c r="T183" i="8"/>
  <c r="U183" i="8"/>
  <c r="V183" i="8"/>
  <c r="X183" i="8"/>
  <c r="Y183" i="8"/>
  <c r="AA183" i="8"/>
  <c r="AB183" i="8"/>
  <c r="AC183" i="8"/>
  <c r="AD183" i="8"/>
  <c r="AE183" i="8"/>
  <c r="AF183" i="8"/>
  <c r="AH183" i="8"/>
  <c r="AI183" i="8"/>
  <c r="A184" i="8"/>
  <c r="B184" i="8"/>
  <c r="C184" i="8"/>
  <c r="D184" i="8"/>
  <c r="P184" i="8"/>
  <c r="Q184" i="8"/>
  <c r="R184" i="8"/>
  <c r="T184" i="8"/>
  <c r="U184" i="8"/>
  <c r="V184" i="8"/>
  <c r="X184" i="8"/>
  <c r="Y184" i="8"/>
  <c r="AA184" i="8"/>
  <c r="AB184" i="8"/>
  <c r="AC184" i="8"/>
  <c r="AD184" i="8"/>
  <c r="AE184" i="8"/>
  <c r="AF184" i="8"/>
  <c r="AH184" i="8"/>
  <c r="AI184" i="8"/>
  <c r="A185" i="8"/>
  <c r="B185" i="8"/>
  <c r="C185" i="8"/>
  <c r="D185" i="8"/>
  <c r="P185" i="8"/>
  <c r="Q185" i="8"/>
  <c r="R185" i="8"/>
  <c r="T185" i="8"/>
  <c r="U185" i="8"/>
  <c r="V185" i="8"/>
  <c r="X185" i="8"/>
  <c r="Y185" i="8"/>
  <c r="AA185" i="8"/>
  <c r="AB185" i="8"/>
  <c r="AC185" i="8"/>
  <c r="AD185" i="8"/>
  <c r="AE185" i="8"/>
  <c r="AF185" i="8"/>
  <c r="AH185" i="8"/>
  <c r="AI185" i="8"/>
  <c r="A186" i="8"/>
  <c r="B186" i="8"/>
  <c r="C186" i="8"/>
  <c r="D186" i="8"/>
  <c r="P186" i="8"/>
  <c r="Q186" i="8"/>
  <c r="R186" i="8"/>
  <c r="T186" i="8"/>
  <c r="U186" i="8"/>
  <c r="V186" i="8"/>
  <c r="X186" i="8"/>
  <c r="Y186" i="8"/>
  <c r="AA186" i="8"/>
  <c r="AB186" i="8"/>
  <c r="AC186" i="8"/>
  <c r="AD186" i="8"/>
  <c r="AE186" i="8"/>
  <c r="AF186" i="8"/>
  <c r="AH186" i="8"/>
  <c r="AI186" i="8"/>
  <c r="A187" i="8"/>
  <c r="B187" i="8"/>
  <c r="C187" i="8"/>
  <c r="D187" i="8"/>
  <c r="P187" i="8"/>
  <c r="Q187" i="8"/>
  <c r="R187" i="8"/>
  <c r="T187" i="8"/>
  <c r="U187" i="8"/>
  <c r="V187" i="8"/>
  <c r="X187" i="8"/>
  <c r="Y187" i="8"/>
  <c r="AA187" i="8"/>
  <c r="AB187" i="8"/>
  <c r="AC187" i="8"/>
  <c r="AD187" i="8"/>
  <c r="AE187" i="8"/>
  <c r="AF187" i="8"/>
  <c r="AH187" i="8"/>
  <c r="AI187" i="8"/>
  <c r="A188" i="8"/>
  <c r="B188" i="8"/>
  <c r="C188" i="8"/>
  <c r="D188" i="8"/>
  <c r="P188" i="8"/>
  <c r="Q188" i="8"/>
  <c r="R188" i="8"/>
  <c r="T188" i="8"/>
  <c r="U188" i="8"/>
  <c r="V188" i="8"/>
  <c r="X188" i="8"/>
  <c r="Y188" i="8"/>
  <c r="AA188" i="8"/>
  <c r="AB188" i="8"/>
  <c r="AC188" i="8"/>
  <c r="AD188" i="8"/>
  <c r="AE188" i="8"/>
  <c r="AF188" i="8"/>
  <c r="AH188" i="8"/>
  <c r="AI188" i="8"/>
  <c r="A189" i="8"/>
  <c r="B189" i="8"/>
  <c r="C189" i="8"/>
  <c r="D189" i="8"/>
  <c r="P189" i="8"/>
  <c r="Q189" i="8"/>
  <c r="R189" i="8"/>
  <c r="T189" i="8"/>
  <c r="U189" i="8"/>
  <c r="V189" i="8"/>
  <c r="X189" i="8"/>
  <c r="Y189" i="8"/>
  <c r="AA189" i="8"/>
  <c r="AB189" i="8"/>
  <c r="AC189" i="8"/>
  <c r="AD189" i="8"/>
  <c r="AE189" i="8"/>
  <c r="AF189" i="8"/>
  <c r="AH189" i="8"/>
  <c r="AI189" i="8"/>
  <c r="A190" i="8"/>
  <c r="B190" i="8"/>
  <c r="C190" i="8"/>
  <c r="D190" i="8"/>
  <c r="P190" i="8"/>
  <c r="Q190" i="8"/>
  <c r="R190" i="8"/>
  <c r="T190" i="8"/>
  <c r="U190" i="8"/>
  <c r="V190" i="8"/>
  <c r="X190" i="8"/>
  <c r="Y190" i="8"/>
  <c r="AA190" i="8"/>
  <c r="AB190" i="8"/>
  <c r="AC190" i="8"/>
  <c r="AD190" i="8"/>
  <c r="AE190" i="8"/>
  <c r="AF190" i="8"/>
  <c r="AH190" i="8"/>
  <c r="AI190" i="8"/>
  <c r="A191" i="8"/>
  <c r="B191" i="8"/>
  <c r="C191" i="8"/>
  <c r="D191" i="8"/>
  <c r="P191" i="8"/>
  <c r="Q191" i="8"/>
  <c r="R191" i="8"/>
  <c r="T191" i="8"/>
  <c r="U191" i="8"/>
  <c r="V191" i="8"/>
  <c r="X191" i="8"/>
  <c r="Y191" i="8"/>
  <c r="AA191" i="8"/>
  <c r="AB191" i="8"/>
  <c r="AC191" i="8"/>
  <c r="AD191" i="8"/>
  <c r="AE191" i="8"/>
  <c r="AF191" i="8"/>
  <c r="AH191" i="8"/>
  <c r="AI191" i="8"/>
  <c r="A192" i="8"/>
  <c r="B192" i="8"/>
  <c r="C192" i="8"/>
  <c r="D192" i="8"/>
  <c r="P192" i="8"/>
  <c r="Q192" i="8"/>
  <c r="R192" i="8"/>
  <c r="T192" i="8"/>
  <c r="U192" i="8"/>
  <c r="V192" i="8"/>
  <c r="X192" i="8"/>
  <c r="Y192" i="8"/>
  <c r="AA192" i="8"/>
  <c r="AB192" i="8"/>
  <c r="AC192" i="8"/>
  <c r="AD192" i="8"/>
  <c r="AE192" i="8"/>
  <c r="AF192" i="8"/>
  <c r="AH192" i="8"/>
  <c r="AI192" i="8"/>
  <c r="A193" i="8"/>
  <c r="B193" i="8"/>
  <c r="C193" i="8"/>
  <c r="D193" i="8"/>
  <c r="P193" i="8"/>
  <c r="Q193" i="8"/>
  <c r="R193" i="8"/>
  <c r="T193" i="8"/>
  <c r="U193" i="8"/>
  <c r="V193" i="8"/>
  <c r="X193" i="8"/>
  <c r="Y193" i="8"/>
  <c r="AA193" i="8"/>
  <c r="AB193" i="8"/>
  <c r="AC193" i="8"/>
  <c r="AD193" i="8"/>
  <c r="AE193" i="8"/>
  <c r="AF193" i="8"/>
  <c r="AH193" i="8"/>
  <c r="AI193" i="8"/>
  <c r="A194" i="8"/>
  <c r="B194" i="8"/>
  <c r="C194" i="8"/>
  <c r="D194" i="8"/>
  <c r="P194" i="8"/>
  <c r="Q194" i="8"/>
  <c r="R194" i="8"/>
  <c r="T194" i="8"/>
  <c r="U194" i="8"/>
  <c r="V194" i="8"/>
  <c r="X194" i="8"/>
  <c r="Y194" i="8"/>
  <c r="AA194" i="8"/>
  <c r="AB194" i="8"/>
  <c r="AC194" i="8"/>
  <c r="AD194" i="8"/>
  <c r="AE194" i="8"/>
  <c r="AF194" i="8"/>
  <c r="AH194" i="8"/>
  <c r="AI194" i="8"/>
  <c r="A195" i="8"/>
  <c r="B195" i="8"/>
  <c r="C195" i="8"/>
  <c r="D195" i="8"/>
  <c r="P195" i="8"/>
  <c r="Q195" i="8"/>
  <c r="R195" i="8"/>
  <c r="T195" i="8"/>
  <c r="U195" i="8"/>
  <c r="V195" i="8"/>
  <c r="X195" i="8"/>
  <c r="Y195" i="8"/>
  <c r="AA195" i="8"/>
  <c r="AB195" i="8"/>
  <c r="AC195" i="8"/>
  <c r="AD195" i="8"/>
  <c r="AE195" i="8"/>
  <c r="AF195" i="8"/>
  <c r="AH195" i="8"/>
  <c r="AI195" i="8"/>
  <c r="A196" i="8"/>
  <c r="B196" i="8"/>
  <c r="C196" i="8"/>
  <c r="D196" i="8"/>
  <c r="P196" i="8"/>
  <c r="Q196" i="8"/>
  <c r="R196" i="8"/>
  <c r="T196" i="8"/>
  <c r="U196" i="8"/>
  <c r="V196" i="8"/>
  <c r="X196" i="8"/>
  <c r="Y196" i="8"/>
  <c r="AA196" i="8"/>
  <c r="AB196" i="8"/>
  <c r="AC196" i="8"/>
  <c r="AD196" i="8"/>
  <c r="AE196" i="8"/>
  <c r="AF196" i="8"/>
  <c r="AH196" i="8"/>
  <c r="AI196" i="8"/>
  <c r="A197" i="8"/>
  <c r="B197" i="8"/>
  <c r="C197" i="8"/>
  <c r="D197" i="8"/>
  <c r="P197" i="8"/>
  <c r="Q197" i="8"/>
  <c r="R197" i="8"/>
  <c r="T197" i="8"/>
  <c r="U197" i="8"/>
  <c r="V197" i="8"/>
  <c r="X197" i="8"/>
  <c r="Y197" i="8"/>
  <c r="AA197" i="8"/>
  <c r="AB197" i="8"/>
  <c r="AC197" i="8"/>
  <c r="AD197" i="8"/>
  <c r="AE197" i="8"/>
  <c r="AF197" i="8"/>
  <c r="AH197" i="8"/>
  <c r="AI197" i="8"/>
  <c r="A198" i="8"/>
  <c r="B198" i="8"/>
  <c r="C198" i="8"/>
  <c r="D198" i="8"/>
  <c r="P198" i="8"/>
  <c r="Q198" i="8"/>
  <c r="R198" i="8"/>
  <c r="T198" i="8"/>
  <c r="U198" i="8"/>
  <c r="V198" i="8"/>
  <c r="X198" i="8"/>
  <c r="Y198" i="8"/>
  <c r="AA198" i="8"/>
  <c r="AB198" i="8"/>
  <c r="AC198" i="8"/>
  <c r="AD198" i="8"/>
  <c r="AE198" i="8"/>
  <c r="AF198" i="8"/>
  <c r="AH198" i="8"/>
  <c r="AI198" i="8"/>
  <c r="A199" i="8"/>
  <c r="B199" i="8"/>
  <c r="C199" i="8"/>
  <c r="D199" i="8"/>
  <c r="P199" i="8"/>
  <c r="Q199" i="8"/>
  <c r="R199" i="8"/>
  <c r="T199" i="8"/>
  <c r="U199" i="8"/>
  <c r="V199" i="8"/>
  <c r="X199" i="8"/>
  <c r="Y199" i="8"/>
  <c r="AA199" i="8"/>
  <c r="AB199" i="8"/>
  <c r="AC199" i="8"/>
  <c r="AD199" i="8"/>
  <c r="AE199" i="8"/>
  <c r="AF199" i="8"/>
  <c r="AH199" i="8"/>
  <c r="AI199" i="8"/>
  <c r="A200" i="8"/>
  <c r="B200" i="8"/>
  <c r="C200" i="8"/>
  <c r="D200" i="8"/>
  <c r="P200" i="8"/>
  <c r="Q200" i="8"/>
  <c r="R200" i="8"/>
  <c r="T200" i="8"/>
  <c r="U200" i="8"/>
  <c r="V200" i="8"/>
  <c r="X200" i="8"/>
  <c r="Y200" i="8"/>
  <c r="AA200" i="8"/>
  <c r="AB200" i="8"/>
  <c r="AC200" i="8"/>
  <c r="AD200" i="8"/>
  <c r="AE200" i="8"/>
  <c r="AF200" i="8"/>
  <c r="AH200" i="8"/>
  <c r="AI200" i="8"/>
  <c r="A201" i="8"/>
  <c r="B201" i="8"/>
  <c r="C201" i="8"/>
  <c r="D201" i="8"/>
  <c r="P201" i="8"/>
  <c r="Q201" i="8"/>
  <c r="R201" i="8"/>
  <c r="T201" i="8"/>
  <c r="U201" i="8"/>
  <c r="V201" i="8"/>
  <c r="X201" i="8"/>
  <c r="Y201" i="8"/>
  <c r="AA201" i="8"/>
  <c r="AB201" i="8"/>
  <c r="AC201" i="8"/>
  <c r="AD201" i="8"/>
  <c r="AE201" i="8"/>
  <c r="AF201" i="8"/>
  <c r="AH201" i="8"/>
  <c r="AI201" i="8"/>
  <c r="A202" i="8"/>
  <c r="B202" i="8"/>
  <c r="C202" i="8"/>
  <c r="D202" i="8"/>
  <c r="P202" i="8"/>
  <c r="Q202" i="8"/>
  <c r="R202" i="8"/>
  <c r="T202" i="8"/>
  <c r="U202" i="8"/>
  <c r="V202" i="8"/>
  <c r="X202" i="8"/>
  <c r="Y202" i="8"/>
  <c r="AA202" i="8"/>
  <c r="AB202" i="8"/>
  <c r="AC202" i="8"/>
  <c r="AD202" i="8"/>
  <c r="AE202" i="8"/>
  <c r="AF202" i="8"/>
  <c r="AH202" i="8"/>
  <c r="AI202" i="8"/>
  <c r="A203" i="8"/>
  <c r="B203" i="8"/>
  <c r="C203" i="8"/>
  <c r="D203" i="8"/>
  <c r="P203" i="8"/>
  <c r="Q203" i="8"/>
  <c r="R203" i="8"/>
  <c r="T203" i="8"/>
  <c r="U203" i="8"/>
  <c r="V203" i="8"/>
  <c r="X203" i="8"/>
  <c r="Y203" i="8"/>
  <c r="AA203" i="8"/>
  <c r="AB203" i="8"/>
  <c r="AC203" i="8"/>
  <c r="AD203" i="8"/>
  <c r="AE203" i="8"/>
  <c r="AF203" i="8"/>
  <c r="AH203" i="8"/>
  <c r="AI203" i="8"/>
  <c r="A204" i="8"/>
  <c r="B204" i="8"/>
  <c r="C204" i="8"/>
  <c r="D204" i="8"/>
  <c r="P204" i="8"/>
  <c r="Q204" i="8"/>
  <c r="R204" i="8"/>
  <c r="T204" i="8"/>
  <c r="U204" i="8"/>
  <c r="V204" i="8"/>
  <c r="X204" i="8"/>
  <c r="Y204" i="8"/>
  <c r="AA204" i="8"/>
  <c r="AB204" i="8"/>
  <c r="AC204" i="8"/>
  <c r="AD204" i="8"/>
  <c r="AE204" i="8"/>
  <c r="AF204" i="8"/>
  <c r="AH204" i="8"/>
  <c r="AI204" i="8"/>
  <c r="A205" i="8"/>
  <c r="B205" i="8"/>
  <c r="C205" i="8"/>
  <c r="D205" i="8"/>
  <c r="P205" i="8"/>
  <c r="Q205" i="8"/>
  <c r="R205" i="8"/>
  <c r="T205" i="8"/>
  <c r="U205" i="8"/>
  <c r="V205" i="8"/>
  <c r="X205" i="8"/>
  <c r="Y205" i="8"/>
  <c r="AA205" i="8"/>
  <c r="AB205" i="8"/>
  <c r="AC205" i="8"/>
  <c r="AD205" i="8"/>
  <c r="AE205" i="8"/>
  <c r="AF205" i="8"/>
  <c r="AH205" i="8"/>
  <c r="AI205" i="8"/>
  <c r="A206" i="8"/>
  <c r="B206" i="8"/>
  <c r="C206" i="8"/>
  <c r="D206" i="8"/>
  <c r="P206" i="8"/>
  <c r="Q206" i="8"/>
  <c r="R206" i="8"/>
  <c r="T206" i="8"/>
  <c r="U206" i="8"/>
  <c r="V206" i="8"/>
  <c r="X206" i="8"/>
  <c r="Y206" i="8"/>
  <c r="AA206" i="8"/>
  <c r="AB206" i="8"/>
  <c r="AC206" i="8"/>
  <c r="AD206" i="8"/>
  <c r="AE206" i="8"/>
  <c r="AF206" i="8"/>
  <c r="AH206" i="8"/>
  <c r="AI206" i="8"/>
  <c r="A207" i="8"/>
  <c r="B207" i="8"/>
  <c r="C207" i="8"/>
  <c r="D207" i="8"/>
  <c r="P207" i="8"/>
  <c r="Q207" i="8"/>
  <c r="R207" i="8"/>
  <c r="T207" i="8"/>
  <c r="U207" i="8"/>
  <c r="V207" i="8"/>
  <c r="X207" i="8"/>
  <c r="Y207" i="8"/>
  <c r="AA207" i="8"/>
  <c r="AB207" i="8"/>
  <c r="AC207" i="8"/>
  <c r="AD207" i="8"/>
  <c r="AE207" i="8"/>
  <c r="AF207" i="8"/>
  <c r="AH207" i="8"/>
  <c r="AI207" i="8"/>
  <c r="A208" i="8"/>
  <c r="B208" i="8"/>
  <c r="C208" i="8"/>
  <c r="D208" i="8"/>
  <c r="P208" i="8"/>
  <c r="Q208" i="8"/>
  <c r="R208" i="8"/>
  <c r="T208" i="8"/>
  <c r="U208" i="8"/>
  <c r="V208" i="8"/>
  <c r="X208" i="8"/>
  <c r="Y208" i="8"/>
  <c r="AA208" i="8"/>
  <c r="AB208" i="8"/>
  <c r="AC208" i="8"/>
  <c r="AD208" i="8"/>
  <c r="AE208" i="8"/>
  <c r="AF208" i="8"/>
  <c r="AH208" i="8"/>
  <c r="AI208" i="8"/>
  <c r="A209" i="8"/>
  <c r="B209" i="8"/>
  <c r="C209" i="8"/>
  <c r="D209" i="8"/>
  <c r="P209" i="8"/>
  <c r="Q209" i="8"/>
  <c r="R209" i="8"/>
  <c r="T209" i="8"/>
  <c r="U209" i="8"/>
  <c r="V209" i="8"/>
  <c r="X209" i="8"/>
  <c r="Y209" i="8"/>
  <c r="AA209" i="8"/>
  <c r="AB209" i="8"/>
  <c r="AC209" i="8"/>
  <c r="AD209" i="8"/>
  <c r="AE209" i="8"/>
  <c r="AF209" i="8"/>
  <c r="AH209" i="8"/>
  <c r="AI209" i="8"/>
  <c r="A210" i="8"/>
  <c r="B210" i="8"/>
  <c r="C210" i="8"/>
  <c r="D210" i="8"/>
  <c r="P210" i="8"/>
  <c r="Q210" i="8"/>
  <c r="R210" i="8"/>
  <c r="T210" i="8"/>
  <c r="U210" i="8"/>
  <c r="V210" i="8"/>
  <c r="X210" i="8"/>
  <c r="Y210" i="8"/>
  <c r="AA210" i="8"/>
  <c r="AB210" i="8"/>
  <c r="AC210" i="8"/>
  <c r="AD210" i="8"/>
  <c r="AE210" i="8"/>
  <c r="AF210" i="8"/>
  <c r="AH210" i="8"/>
  <c r="AI210" i="8"/>
  <c r="A211" i="8"/>
  <c r="B211" i="8"/>
  <c r="C211" i="8"/>
  <c r="D211" i="8"/>
  <c r="P211" i="8"/>
  <c r="Q211" i="8"/>
  <c r="R211" i="8"/>
  <c r="T211" i="8"/>
  <c r="U211" i="8"/>
  <c r="V211" i="8"/>
  <c r="X211" i="8"/>
  <c r="Y211" i="8"/>
  <c r="AA211" i="8"/>
  <c r="AB211" i="8"/>
  <c r="AC211" i="8"/>
  <c r="AD211" i="8"/>
  <c r="AE211" i="8"/>
  <c r="AF211" i="8"/>
  <c r="AH211" i="8"/>
  <c r="AI211" i="8"/>
  <c r="A212" i="8"/>
  <c r="B212" i="8"/>
  <c r="C212" i="8"/>
  <c r="D212" i="8"/>
  <c r="P212" i="8"/>
  <c r="Q212" i="8"/>
  <c r="R212" i="8"/>
  <c r="T212" i="8"/>
  <c r="U212" i="8"/>
  <c r="V212" i="8"/>
  <c r="X212" i="8"/>
  <c r="Y212" i="8"/>
  <c r="AA212" i="8"/>
  <c r="AB212" i="8"/>
  <c r="AC212" i="8"/>
  <c r="AD212" i="8"/>
  <c r="AE212" i="8"/>
  <c r="AF212" i="8"/>
  <c r="AH212" i="8"/>
  <c r="AI212" i="8"/>
  <c r="A213" i="8"/>
  <c r="B213" i="8"/>
  <c r="C213" i="8"/>
  <c r="D213" i="8"/>
  <c r="P213" i="8"/>
  <c r="Q213" i="8"/>
  <c r="R213" i="8"/>
  <c r="T213" i="8"/>
  <c r="U213" i="8"/>
  <c r="V213" i="8"/>
  <c r="X213" i="8"/>
  <c r="Y213" i="8"/>
  <c r="AA213" i="8"/>
  <c r="AB213" i="8"/>
  <c r="AC213" i="8"/>
  <c r="AD213" i="8"/>
  <c r="AE213" i="8"/>
  <c r="AF213" i="8"/>
  <c r="AH213" i="8"/>
  <c r="AI213" i="8"/>
  <c r="A214" i="8"/>
  <c r="B214" i="8"/>
  <c r="C214" i="8"/>
  <c r="D214" i="8"/>
  <c r="P214" i="8"/>
  <c r="Q214" i="8"/>
  <c r="R214" i="8"/>
  <c r="T214" i="8"/>
  <c r="U214" i="8"/>
  <c r="V214" i="8"/>
  <c r="X214" i="8"/>
  <c r="Y214" i="8"/>
  <c r="AA214" i="8"/>
  <c r="AB214" i="8"/>
  <c r="AC214" i="8"/>
  <c r="AD214" i="8"/>
  <c r="AE214" i="8"/>
  <c r="AF214" i="8"/>
  <c r="AH214" i="8"/>
  <c r="AI214" i="8"/>
  <c r="A215" i="8"/>
  <c r="B215" i="8"/>
  <c r="C215" i="8"/>
  <c r="D215" i="8"/>
  <c r="P215" i="8"/>
  <c r="Q215" i="8"/>
  <c r="R215" i="8"/>
  <c r="T215" i="8"/>
  <c r="U215" i="8"/>
  <c r="V215" i="8"/>
  <c r="X215" i="8"/>
  <c r="Y215" i="8"/>
  <c r="AA215" i="8"/>
  <c r="AB215" i="8"/>
  <c r="AC215" i="8"/>
  <c r="AD215" i="8"/>
  <c r="AE215" i="8"/>
  <c r="AF215" i="8"/>
  <c r="AH215" i="8"/>
  <c r="AI215" i="8"/>
  <c r="A216" i="8"/>
  <c r="B216" i="8"/>
  <c r="C216" i="8"/>
  <c r="D216" i="8"/>
  <c r="P216" i="8"/>
  <c r="Q216" i="8"/>
  <c r="R216" i="8"/>
  <c r="T216" i="8"/>
  <c r="U216" i="8"/>
  <c r="V216" i="8"/>
  <c r="X216" i="8"/>
  <c r="Y216" i="8"/>
  <c r="AA216" i="8"/>
  <c r="AB216" i="8"/>
  <c r="AC216" i="8"/>
  <c r="AD216" i="8"/>
  <c r="AE216" i="8"/>
  <c r="AF216" i="8"/>
  <c r="AH216" i="8"/>
  <c r="AI216" i="8"/>
  <c r="A217" i="8"/>
  <c r="B217" i="8"/>
  <c r="C217" i="8"/>
  <c r="D217" i="8"/>
  <c r="P217" i="8"/>
  <c r="Q217" i="8"/>
  <c r="R217" i="8"/>
  <c r="T217" i="8"/>
  <c r="U217" i="8"/>
  <c r="V217" i="8"/>
  <c r="X217" i="8"/>
  <c r="Y217" i="8"/>
  <c r="AA217" i="8"/>
  <c r="AB217" i="8"/>
  <c r="AC217" i="8"/>
  <c r="AD217" i="8"/>
  <c r="AE217" i="8"/>
  <c r="AF217" i="8"/>
  <c r="AH217" i="8"/>
  <c r="AI217" i="8"/>
  <c r="A218" i="8"/>
  <c r="B218" i="8"/>
  <c r="C218" i="8"/>
  <c r="D218" i="8"/>
  <c r="P218" i="8"/>
  <c r="Q218" i="8"/>
  <c r="R218" i="8"/>
  <c r="T218" i="8"/>
  <c r="U218" i="8"/>
  <c r="V218" i="8"/>
  <c r="X218" i="8"/>
  <c r="Y218" i="8"/>
  <c r="AA218" i="8"/>
  <c r="AB218" i="8"/>
  <c r="AC218" i="8"/>
  <c r="AD218" i="8"/>
  <c r="AE218" i="8"/>
  <c r="AF218" i="8"/>
  <c r="AH218" i="8"/>
  <c r="AI218" i="8"/>
  <c r="A219" i="8"/>
  <c r="B219" i="8"/>
  <c r="C219" i="8"/>
  <c r="D219" i="8"/>
  <c r="P219" i="8"/>
  <c r="Q219" i="8"/>
  <c r="R219" i="8"/>
  <c r="T219" i="8"/>
  <c r="U219" i="8"/>
  <c r="V219" i="8"/>
  <c r="X219" i="8"/>
  <c r="Y219" i="8"/>
  <c r="AA219" i="8"/>
  <c r="AB219" i="8"/>
  <c r="AC219" i="8"/>
  <c r="AD219" i="8"/>
  <c r="AE219" i="8"/>
  <c r="AF219" i="8"/>
  <c r="AH219" i="8"/>
  <c r="AI219" i="8"/>
  <c r="A220" i="8"/>
  <c r="B220" i="8"/>
  <c r="C220" i="8"/>
  <c r="D220" i="8"/>
  <c r="P220" i="8"/>
  <c r="Q220" i="8"/>
  <c r="R220" i="8"/>
  <c r="T220" i="8"/>
  <c r="U220" i="8"/>
  <c r="V220" i="8"/>
  <c r="X220" i="8"/>
  <c r="Y220" i="8"/>
  <c r="AA220" i="8"/>
  <c r="AB220" i="8"/>
  <c r="AC220" i="8"/>
  <c r="AD220" i="8"/>
  <c r="AE220" i="8"/>
  <c r="AF220" i="8"/>
  <c r="AH220" i="8"/>
  <c r="AI220" i="8"/>
  <c r="A221" i="8"/>
  <c r="B221" i="8"/>
  <c r="C221" i="8"/>
  <c r="D221" i="8"/>
  <c r="P221" i="8"/>
  <c r="Q221" i="8"/>
  <c r="R221" i="8"/>
  <c r="T221" i="8"/>
  <c r="U221" i="8"/>
  <c r="V221" i="8"/>
  <c r="X221" i="8"/>
  <c r="Y221" i="8"/>
  <c r="AA221" i="8"/>
  <c r="AB221" i="8"/>
  <c r="AC221" i="8"/>
  <c r="AD221" i="8"/>
  <c r="AE221" i="8"/>
  <c r="AF221" i="8"/>
  <c r="AH221" i="8"/>
  <c r="AI221" i="8"/>
  <c r="A222" i="8"/>
  <c r="B222" i="8"/>
  <c r="C222" i="8"/>
  <c r="D222" i="8"/>
  <c r="P222" i="8"/>
  <c r="Q222" i="8"/>
  <c r="R222" i="8"/>
  <c r="T222" i="8"/>
  <c r="U222" i="8"/>
  <c r="V222" i="8"/>
  <c r="X222" i="8"/>
  <c r="Y222" i="8"/>
  <c r="AA222" i="8"/>
  <c r="AB222" i="8"/>
  <c r="AC222" i="8"/>
  <c r="AD222" i="8"/>
  <c r="AE222" i="8"/>
  <c r="AF222" i="8"/>
  <c r="AH222" i="8"/>
  <c r="AI222" i="8"/>
  <c r="A223" i="8"/>
  <c r="B223" i="8"/>
  <c r="C223" i="8"/>
  <c r="D223" i="8"/>
  <c r="P223" i="8"/>
  <c r="Q223" i="8"/>
  <c r="R223" i="8"/>
  <c r="T223" i="8"/>
  <c r="U223" i="8"/>
  <c r="V223" i="8"/>
  <c r="X223" i="8"/>
  <c r="Y223" i="8"/>
  <c r="AA223" i="8"/>
  <c r="AB223" i="8"/>
  <c r="AC223" i="8"/>
  <c r="AD223" i="8"/>
  <c r="AE223" i="8"/>
  <c r="AF223" i="8"/>
  <c r="AH223" i="8"/>
  <c r="AI223" i="8"/>
  <c r="A224" i="8"/>
  <c r="B224" i="8"/>
  <c r="C224" i="8"/>
  <c r="D224" i="8"/>
  <c r="P224" i="8"/>
  <c r="Q224" i="8"/>
  <c r="R224" i="8"/>
  <c r="T224" i="8"/>
  <c r="U224" i="8"/>
  <c r="V224" i="8"/>
  <c r="X224" i="8"/>
  <c r="Y224" i="8"/>
  <c r="AA224" i="8"/>
  <c r="AB224" i="8"/>
  <c r="AC224" i="8"/>
  <c r="AD224" i="8"/>
  <c r="AE224" i="8"/>
  <c r="AF224" i="8"/>
  <c r="AH224" i="8"/>
  <c r="AI224" i="8"/>
  <c r="A225" i="8"/>
  <c r="B225" i="8"/>
  <c r="C225" i="8"/>
  <c r="D225" i="8"/>
  <c r="P225" i="8"/>
  <c r="Q225" i="8"/>
  <c r="R225" i="8"/>
  <c r="T225" i="8"/>
  <c r="U225" i="8"/>
  <c r="V225" i="8"/>
  <c r="X225" i="8"/>
  <c r="Y225" i="8"/>
  <c r="AA225" i="8"/>
  <c r="AB225" i="8"/>
  <c r="AC225" i="8"/>
  <c r="AD225" i="8"/>
  <c r="AE225" i="8"/>
  <c r="AF225" i="8"/>
  <c r="AH225" i="8"/>
  <c r="AI225" i="8"/>
  <c r="A226" i="8"/>
  <c r="B226" i="8"/>
  <c r="C226" i="8"/>
  <c r="D226" i="8"/>
  <c r="P226" i="8"/>
  <c r="Q226" i="8"/>
  <c r="R226" i="8"/>
  <c r="T226" i="8"/>
  <c r="U226" i="8"/>
  <c r="V226" i="8"/>
  <c r="X226" i="8"/>
  <c r="Y226" i="8"/>
  <c r="AA226" i="8"/>
  <c r="AB226" i="8"/>
  <c r="AC226" i="8"/>
  <c r="AD226" i="8"/>
  <c r="AE226" i="8"/>
  <c r="AF226" i="8"/>
  <c r="AH226" i="8"/>
  <c r="AI226" i="8"/>
  <c r="A227" i="8"/>
  <c r="B227" i="8"/>
  <c r="C227" i="8"/>
  <c r="D227" i="8"/>
  <c r="P227" i="8"/>
  <c r="Q227" i="8"/>
  <c r="R227" i="8"/>
  <c r="T227" i="8"/>
  <c r="U227" i="8"/>
  <c r="V227" i="8"/>
  <c r="X227" i="8"/>
  <c r="Y227" i="8"/>
  <c r="AA227" i="8"/>
  <c r="AB227" i="8"/>
  <c r="AC227" i="8"/>
  <c r="AD227" i="8"/>
  <c r="AE227" i="8"/>
  <c r="AF227" i="8"/>
  <c r="AH227" i="8"/>
  <c r="AI227" i="8"/>
  <c r="A228" i="8"/>
  <c r="B228" i="8"/>
  <c r="C228" i="8"/>
  <c r="D228" i="8"/>
  <c r="P228" i="8"/>
  <c r="Q228" i="8"/>
  <c r="R228" i="8"/>
  <c r="T228" i="8"/>
  <c r="U228" i="8"/>
  <c r="V228" i="8"/>
  <c r="X228" i="8"/>
  <c r="Y228" i="8"/>
  <c r="AA228" i="8"/>
  <c r="AB228" i="8"/>
  <c r="AC228" i="8"/>
  <c r="AD228" i="8"/>
  <c r="AE228" i="8"/>
  <c r="AF228" i="8"/>
  <c r="AH228" i="8"/>
  <c r="AI228" i="8"/>
  <c r="A229" i="8"/>
  <c r="B229" i="8"/>
  <c r="C229" i="8"/>
  <c r="D229" i="8"/>
  <c r="P229" i="8"/>
  <c r="Q229" i="8"/>
  <c r="R229" i="8"/>
  <c r="T229" i="8"/>
  <c r="U229" i="8"/>
  <c r="V229" i="8"/>
  <c r="X229" i="8"/>
  <c r="Y229" i="8"/>
  <c r="AA229" i="8"/>
  <c r="AB229" i="8"/>
  <c r="AC229" i="8"/>
  <c r="AD229" i="8"/>
  <c r="AE229" i="8"/>
  <c r="AF229" i="8"/>
  <c r="AH229" i="8"/>
  <c r="AI229" i="8"/>
  <c r="A230" i="8"/>
  <c r="B230" i="8"/>
  <c r="C230" i="8"/>
  <c r="D230" i="8"/>
  <c r="P230" i="8"/>
  <c r="Q230" i="8"/>
  <c r="R230" i="8"/>
  <c r="T230" i="8"/>
  <c r="U230" i="8"/>
  <c r="V230" i="8"/>
  <c r="X230" i="8"/>
  <c r="Y230" i="8"/>
  <c r="AA230" i="8"/>
  <c r="AB230" i="8"/>
  <c r="AC230" i="8"/>
  <c r="AD230" i="8"/>
  <c r="AE230" i="8"/>
  <c r="AF230" i="8"/>
  <c r="AH230" i="8"/>
  <c r="AI230" i="8"/>
  <c r="A231" i="8"/>
  <c r="B231" i="8"/>
  <c r="C231" i="8"/>
  <c r="D231" i="8"/>
  <c r="P231" i="8"/>
  <c r="Q231" i="8"/>
  <c r="R231" i="8"/>
  <c r="T231" i="8"/>
  <c r="U231" i="8"/>
  <c r="V231" i="8"/>
  <c r="X231" i="8"/>
  <c r="Y231" i="8"/>
  <c r="AA231" i="8"/>
  <c r="AB231" i="8"/>
  <c r="AC231" i="8"/>
  <c r="AD231" i="8"/>
  <c r="AE231" i="8"/>
  <c r="AF231" i="8"/>
  <c r="AH231" i="8"/>
  <c r="AI231" i="8"/>
  <c r="A232" i="8"/>
  <c r="B232" i="8"/>
  <c r="C232" i="8"/>
  <c r="D232" i="8"/>
  <c r="P232" i="8"/>
  <c r="Q232" i="8"/>
  <c r="R232" i="8"/>
  <c r="T232" i="8"/>
  <c r="U232" i="8"/>
  <c r="V232" i="8"/>
  <c r="X232" i="8"/>
  <c r="Y232" i="8"/>
  <c r="AA232" i="8"/>
  <c r="AB232" i="8"/>
  <c r="AC232" i="8"/>
  <c r="AD232" i="8"/>
  <c r="AE232" i="8"/>
  <c r="AF232" i="8"/>
  <c r="AH232" i="8"/>
  <c r="AI232" i="8"/>
  <c r="A233" i="8"/>
  <c r="B233" i="8"/>
  <c r="C233" i="8"/>
  <c r="D233" i="8"/>
  <c r="P233" i="8"/>
  <c r="Q233" i="8"/>
  <c r="R233" i="8"/>
  <c r="T233" i="8"/>
  <c r="U233" i="8"/>
  <c r="V233" i="8"/>
  <c r="X233" i="8"/>
  <c r="Y233" i="8"/>
  <c r="AA233" i="8"/>
  <c r="AB233" i="8"/>
  <c r="AC233" i="8"/>
  <c r="AD233" i="8"/>
  <c r="AE233" i="8"/>
  <c r="AF233" i="8"/>
  <c r="AH233" i="8"/>
  <c r="AI233" i="8"/>
  <c r="A234" i="8"/>
  <c r="B234" i="8"/>
  <c r="C234" i="8"/>
  <c r="D234" i="8"/>
  <c r="P234" i="8"/>
  <c r="Q234" i="8"/>
  <c r="R234" i="8"/>
  <c r="T234" i="8"/>
  <c r="U234" i="8"/>
  <c r="V234" i="8"/>
  <c r="X234" i="8"/>
  <c r="Y234" i="8"/>
  <c r="AA234" i="8"/>
  <c r="AB234" i="8"/>
  <c r="AC234" i="8"/>
  <c r="AD234" i="8"/>
  <c r="AE234" i="8"/>
  <c r="AF234" i="8"/>
  <c r="AH234" i="8"/>
  <c r="AI234" i="8"/>
  <c r="A235" i="8"/>
  <c r="B235" i="8"/>
  <c r="C235" i="8"/>
  <c r="D235" i="8"/>
  <c r="P235" i="8"/>
  <c r="Q235" i="8"/>
  <c r="R235" i="8"/>
  <c r="T235" i="8"/>
  <c r="U235" i="8"/>
  <c r="V235" i="8"/>
  <c r="X235" i="8"/>
  <c r="Y235" i="8"/>
  <c r="AA235" i="8"/>
  <c r="AB235" i="8"/>
  <c r="AC235" i="8"/>
  <c r="AD235" i="8"/>
  <c r="AE235" i="8"/>
  <c r="AF235" i="8"/>
  <c r="AH235" i="8"/>
  <c r="AI235" i="8"/>
  <c r="A236" i="8"/>
  <c r="B236" i="8"/>
  <c r="C236" i="8"/>
  <c r="D236" i="8"/>
  <c r="P236" i="8"/>
  <c r="Q236" i="8"/>
  <c r="R236" i="8"/>
  <c r="T236" i="8"/>
  <c r="U236" i="8"/>
  <c r="V236" i="8"/>
  <c r="X236" i="8"/>
  <c r="Y236" i="8"/>
  <c r="AA236" i="8"/>
  <c r="AB236" i="8"/>
  <c r="AC236" i="8"/>
  <c r="AD236" i="8"/>
  <c r="AE236" i="8"/>
  <c r="AF236" i="8"/>
  <c r="AH236" i="8"/>
  <c r="AI236" i="8"/>
  <c r="A237" i="8"/>
  <c r="B237" i="8"/>
  <c r="C237" i="8"/>
  <c r="D237" i="8"/>
  <c r="P237" i="8"/>
  <c r="Q237" i="8"/>
  <c r="R237" i="8"/>
  <c r="T237" i="8"/>
  <c r="U237" i="8"/>
  <c r="V237" i="8"/>
  <c r="X237" i="8"/>
  <c r="Y237" i="8"/>
  <c r="AA237" i="8"/>
  <c r="AB237" i="8"/>
  <c r="AC237" i="8"/>
  <c r="AD237" i="8"/>
  <c r="AE237" i="8"/>
  <c r="AF237" i="8"/>
  <c r="AH237" i="8"/>
  <c r="AI237" i="8"/>
  <c r="A238" i="8"/>
  <c r="B238" i="8"/>
  <c r="C238" i="8"/>
  <c r="D238" i="8"/>
  <c r="P238" i="8"/>
  <c r="Q238" i="8"/>
  <c r="R238" i="8"/>
  <c r="T238" i="8"/>
  <c r="U238" i="8"/>
  <c r="V238" i="8"/>
  <c r="X238" i="8"/>
  <c r="Y238" i="8"/>
  <c r="AA238" i="8"/>
  <c r="AB238" i="8"/>
  <c r="AC238" i="8"/>
  <c r="AD238" i="8"/>
  <c r="AE238" i="8"/>
  <c r="AF238" i="8"/>
  <c r="AH238" i="8"/>
  <c r="AI238" i="8"/>
  <c r="A239" i="8"/>
  <c r="B239" i="8"/>
  <c r="C239" i="8"/>
  <c r="D239" i="8"/>
  <c r="P239" i="8"/>
  <c r="Q239" i="8"/>
  <c r="R239" i="8"/>
  <c r="T239" i="8"/>
  <c r="U239" i="8"/>
  <c r="V239" i="8"/>
  <c r="X239" i="8"/>
  <c r="Y239" i="8"/>
  <c r="AA239" i="8"/>
  <c r="AB239" i="8"/>
  <c r="AC239" i="8"/>
  <c r="AD239" i="8"/>
  <c r="AE239" i="8"/>
  <c r="AF239" i="8"/>
  <c r="AH239" i="8"/>
  <c r="AI239" i="8"/>
  <c r="A240" i="8"/>
  <c r="B240" i="8"/>
  <c r="C240" i="8"/>
  <c r="D240" i="8"/>
  <c r="P240" i="8"/>
  <c r="Q240" i="8"/>
  <c r="R240" i="8"/>
  <c r="T240" i="8"/>
  <c r="U240" i="8"/>
  <c r="V240" i="8"/>
  <c r="X240" i="8"/>
  <c r="Y240" i="8"/>
  <c r="AA240" i="8"/>
  <c r="AB240" i="8"/>
  <c r="AC240" i="8"/>
  <c r="AD240" i="8"/>
  <c r="AE240" i="8"/>
  <c r="AF240" i="8"/>
  <c r="AH240" i="8"/>
  <c r="AI240" i="8"/>
  <c r="A241" i="8"/>
  <c r="B241" i="8"/>
  <c r="C241" i="8"/>
  <c r="D241" i="8"/>
  <c r="P241" i="8"/>
  <c r="Q241" i="8"/>
  <c r="R241" i="8"/>
  <c r="T241" i="8"/>
  <c r="U241" i="8"/>
  <c r="V241" i="8"/>
  <c r="X241" i="8"/>
  <c r="Y241" i="8"/>
  <c r="AA241" i="8"/>
  <c r="AB241" i="8"/>
  <c r="AC241" i="8"/>
  <c r="AD241" i="8"/>
  <c r="AE241" i="8"/>
  <c r="AF241" i="8"/>
  <c r="AH241" i="8"/>
  <c r="AI241" i="8"/>
  <c r="A242" i="8"/>
  <c r="B242" i="8"/>
  <c r="C242" i="8"/>
  <c r="D242" i="8"/>
  <c r="P242" i="8"/>
  <c r="Q242" i="8"/>
  <c r="R242" i="8"/>
  <c r="T242" i="8"/>
  <c r="U242" i="8"/>
  <c r="V242" i="8"/>
  <c r="X242" i="8"/>
  <c r="Y242" i="8"/>
  <c r="AA242" i="8"/>
  <c r="AB242" i="8"/>
  <c r="AC242" i="8"/>
  <c r="AD242" i="8"/>
  <c r="AE242" i="8"/>
  <c r="AF242" i="8"/>
  <c r="AH242" i="8"/>
  <c r="AI242" i="8"/>
  <c r="A243" i="8"/>
  <c r="B243" i="8"/>
  <c r="C243" i="8"/>
  <c r="D243" i="8"/>
  <c r="P243" i="8"/>
  <c r="Q243" i="8"/>
  <c r="R243" i="8"/>
  <c r="T243" i="8"/>
  <c r="U243" i="8"/>
  <c r="V243" i="8"/>
  <c r="X243" i="8"/>
  <c r="Y243" i="8"/>
  <c r="AA243" i="8"/>
  <c r="AB243" i="8"/>
  <c r="AC243" i="8"/>
  <c r="AD243" i="8"/>
  <c r="AE243" i="8"/>
  <c r="AF243" i="8"/>
  <c r="AH243" i="8"/>
  <c r="AI243" i="8"/>
  <c r="A244" i="8"/>
  <c r="B244" i="8"/>
  <c r="C244" i="8"/>
  <c r="D244" i="8"/>
  <c r="P244" i="8"/>
  <c r="Q244" i="8"/>
  <c r="R244" i="8"/>
  <c r="T244" i="8"/>
  <c r="U244" i="8"/>
  <c r="V244" i="8"/>
  <c r="X244" i="8"/>
  <c r="Y244" i="8"/>
  <c r="AA244" i="8"/>
  <c r="AB244" i="8"/>
  <c r="AC244" i="8"/>
  <c r="AD244" i="8"/>
  <c r="AE244" i="8"/>
  <c r="AF244" i="8"/>
  <c r="AH244" i="8"/>
  <c r="AI244" i="8"/>
  <c r="A245" i="8"/>
  <c r="B245" i="8"/>
  <c r="C245" i="8"/>
  <c r="D245" i="8"/>
  <c r="P245" i="8"/>
  <c r="Q245" i="8"/>
  <c r="R245" i="8"/>
  <c r="T245" i="8"/>
  <c r="U245" i="8"/>
  <c r="V245" i="8"/>
  <c r="X245" i="8"/>
  <c r="Y245" i="8"/>
  <c r="AA245" i="8"/>
  <c r="AB245" i="8"/>
  <c r="AC245" i="8"/>
  <c r="AD245" i="8"/>
  <c r="AE245" i="8"/>
  <c r="AF245" i="8"/>
  <c r="AH245" i="8"/>
  <c r="AI245" i="8"/>
  <c r="A246" i="8"/>
  <c r="B246" i="8"/>
  <c r="C246" i="8"/>
  <c r="D246" i="8"/>
  <c r="P246" i="8"/>
  <c r="Q246" i="8"/>
  <c r="R246" i="8"/>
  <c r="T246" i="8"/>
  <c r="U246" i="8"/>
  <c r="V246" i="8"/>
  <c r="X246" i="8"/>
  <c r="Y246" i="8"/>
  <c r="AA246" i="8"/>
  <c r="AB246" i="8"/>
  <c r="AC246" i="8"/>
  <c r="AD246" i="8"/>
  <c r="AE246" i="8"/>
  <c r="AF246" i="8"/>
  <c r="AH246" i="8"/>
  <c r="AI246" i="8"/>
  <c r="A247" i="8"/>
  <c r="B247" i="8"/>
  <c r="C247" i="8"/>
  <c r="D247" i="8"/>
  <c r="P247" i="8"/>
  <c r="Q247" i="8"/>
  <c r="R247" i="8"/>
  <c r="T247" i="8"/>
  <c r="U247" i="8"/>
  <c r="V247" i="8"/>
  <c r="X247" i="8"/>
  <c r="Y247" i="8"/>
  <c r="AA247" i="8"/>
  <c r="AB247" i="8"/>
  <c r="AC247" i="8"/>
  <c r="AD247" i="8"/>
  <c r="AE247" i="8"/>
  <c r="AF247" i="8"/>
  <c r="AH247" i="8"/>
  <c r="AI247" i="8"/>
  <c r="A248" i="8"/>
  <c r="B248" i="8"/>
  <c r="C248" i="8"/>
  <c r="D248" i="8"/>
  <c r="P248" i="8"/>
  <c r="Q248" i="8"/>
  <c r="R248" i="8"/>
  <c r="T248" i="8"/>
  <c r="U248" i="8"/>
  <c r="V248" i="8"/>
  <c r="X248" i="8"/>
  <c r="Y248" i="8"/>
  <c r="AA248" i="8"/>
  <c r="AB248" i="8"/>
  <c r="AC248" i="8"/>
  <c r="AD248" i="8"/>
  <c r="AE248" i="8"/>
  <c r="AF248" i="8"/>
  <c r="AH248" i="8"/>
  <c r="AI248" i="8"/>
  <c r="A249" i="8"/>
  <c r="B249" i="8"/>
  <c r="C249" i="8"/>
  <c r="D249" i="8"/>
  <c r="P249" i="8"/>
  <c r="Q249" i="8"/>
  <c r="R249" i="8"/>
  <c r="T249" i="8"/>
  <c r="U249" i="8"/>
  <c r="V249" i="8"/>
  <c r="X249" i="8"/>
  <c r="Y249" i="8"/>
  <c r="AA249" i="8"/>
  <c r="AB249" i="8"/>
  <c r="AC249" i="8"/>
  <c r="AD249" i="8"/>
  <c r="AE249" i="8"/>
  <c r="AF249" i="8"/>
  <c r="AH249" i="8"/>
  <c r="AI249" i="8"/>
  <c r="A250" i="8"/>
  <c r="B250" i="8"/>
  <c r="C250" i="8"/>
  <c r="D250" i="8"/>
  <c r="P250" i="8"/>
  <c r="Q250" i="8"/>
  <c r="R250" i="8"/>
  <c r="T250" i="8"/>
  <c r="U250" i="8"/>
  <c r="V250" i="8"/>
  <c r="X250" i="8"/>
  <c r="Y250" i="8"/>
  <c r="AA250" i="8"/>
  <c r="AB250" i="8"/>
  <c r="AC250" i="8"/>
  <c r="AD250" i="8"/>
  <c r="AE250" i="8"/>
  <c r="AF250" i="8"/>
  <c r="AH250" i="8"/>
  <c r="AI250" i="8"/>
  <c r="A251" i="8"/>
  <c r="B251" i="8"/>
  <c r="C251" i="8"/>
  <c r="D251" i="8"/>
  <c r="P251" i="8"/>
  <c r="Q251" i="8"/>
  <c r="R251" i="8"/>
  <c r="T251" i="8"/>
  <c r="U251" i="8"/>
  <c r="V251" i="8"/>
  <c r="X251" i="8"/>
  <c r="Y251" i="8"/>
  <c r="AA251" i="8"/>
  <c r="AB251" i="8"/>
  <c r="AC251" i="8"/>
  <c r="AD251" i="8"/>
  <c r="AE251" i="8"/>
  <c r="AF251" i="8"/>
  <c r="AH251" i="8"/>
  <c r="AI251" i="8"/>
  <c r="A252" i="8"/>
  <c r="B252" i="8"/>
  <c r="C252" i="8"/>
  <c r="D252" i="8"/>
  <c r="P252" i="8"/>
  <c r="Q252" i="8"/>
  <c r="R252" i="8"/>
  <c r="T252" i="8"/>
  <c r="U252" i="8"/>
  <c r="V252" i="8"/>
  <c r="X252" i="8"/>
  <c r="Y252" i="8"/>
  <c r="AA252" i="8"/>
  <c r="AB252" i="8"/>
  <c r="AC252" i="8"/>
  <c r="AD252" i="8"/>
  <c r="AE252" i="8"/>
  <c r="AF252" i="8"/>
  <c r="AH252" i="8"/>
  <c r="AI252" i="8"/>
  <c r="A253" i="8"/>
  <c r="B253" i="8"/>
  <c r="C253" i="8"/>
  <c r="D253" i="8"/>
  <c r="P253" i="8"/>
  <c r="Q253" i="8"/>
  <c r="R253" i="8"/>
  <c r="T253" i="8"/>
  <c r="U253" i="8"/>
  <c r="V253" i="8"/>
  <c r="X253" i="8"/>
  <c r="Y253" i="8"/>
  <c r="AA253" i="8"/>
  <c r="AB253" i="8"/>
  <c r="AC253" i="8"/>
  <c r="AD253" i="8"/>
  <c r="AE253" i="8"/>
  <c r="AF253" i="8"/>
  <c r="AH253" i="8"/>
  <c r="AI253" i="8"/>
  <c r="A254" i="8"/>
  <c r="B254" i="8"/>
  <c r="C254" i="8"/>
  <c r="D254" i="8"/>
  <c r="P254" i="8"/>
  <c r="Q254" i="8"/>
  <c r="R254" i="8"/>
  <c r="T254" i="8"/>
  <c r="U254" i="8"/>
  <c r="V254" i="8"/>
  <c r="X254" i="8"/>
  <c r="Y254" i="8"/>
  <c r="AA254" i="8"/>
  <c r="AB254" i="8"/>
  <c r="AC254" i="8"/>
  <c r="AD254" i="8"/>
  <c r="AE254" i="8"/>
  <c r="AF254" i="8"/>
  <c r="AH254" i="8"/>
  <c r="AI254" i="8"/>
  <c r="A255" i="8"/>
  <c r="B255" i="8"/>
  <c r="C255" i="8"/>
  <c r="D255" i="8"/>
  <c r="P255" i="8"/>
  <c r="Q255" i="8"/>
  <c r="R255" i="8"/>
  <c r="T255" i="8"/>
  <c r="U255" i="8"/>
  <c r="V255" i="8"/>
  <c r="X255" i="8"/>
  <c r="Y255" i="8"/>
  <c r="AA255" i="8"/>
  <c r="AB255" i="8"/>
  <c r="AC255" i="8"/>
  <c r="AD255" i="8"/>
  <c r="AE255" i="8"/>
  <c r="AF255" i="8"/>
  <c r="AH255" i="8"/>
  <c r="AI255" i="8"/>
  <c r="A256" i="8"/>
  <c r="B256" i="8"/>
  <c r="C256" i="8"/>
  <c r="D256" i="8"/>
  <c r="P256" i="8"/>
  <c r="Q256" i="8"/>
  <c r="R256" i="8"/>
  <c r="T256" i="8"/>
  <c r="U256" i="8"/>
  <c r="V256" i="8"/>
  <c r="X256" i="8"/>
  <c r="Y256" i="8"/>
  <c r="AA256" i="8"/>
  <c r="AB256" i="8"/>
  <c r="AC256" i="8"/>
  <c r="AD256" i="8"/>
  <c r="AE256" i="8"/>
  <c r="AF256" i="8"/>
  <c r="AH256" i="8"/>
  <c r="AI256" i="8"/>
  <c r="A257" i="8"/>
  <c r="B257" i="8"/>
  <c r="C257" i="8"/>
  <c r="D257" i="8"/>
  <c r="P257" i="8"/>
  <c r="Q257" i="8"/>
  <c r="R257" i="8"/>
  <c r="T257" i="8"/>
  <c r="U257" i="8"/>
  <c r="V257" i="8"/>
  <c r="X257" i="8"/>
  <c r="Y257" i="8"/>
  <c r="AA257" i="8"/>
  <c r="AB257" i="8"/>
  <c r="AC257" i="8"/>
  <c r="AD257" i="8"/>
  <c r="AE257" i="8"/>
  <c r="AF257" i="8"/>
  <c r="AH257" i="8"/>
  <c r="AI257" i="8"/>
  <c r="A258" i="8"/>
  <c r="B258" i="8"/>
  <c r="C258" i="8"/>
  <c r="D258" i="8"/>
  <c r="P258" i="8"/>
  <c r="Q258" i="8"/>
  <c r="R258" i="8"/>
  <c r="T258" i="8"/>
  <c r="U258" i="8"/>
  <c r="V258" i="8"/>
  <c r="X258" i="8"/>
  <c r="Y258" i="8"/>
  <c r="AA258" i="8"/>
  <c r="AB258" i="8"/>
  <c r="AC258" i="8"/>
  <c r="AD258" i="8"/>
  <c r="AE258" i="8"/>
  <c r="AF258" i="8"/>
  <c r="AH258" i="8"/>
  <c r="AI258" i="8"/>
  <c r="A259" i="8"/>
  <c r="B259" i="8"/>
  <c r="C259" i="8"/>
  <c r="D259" i="8"/>
  <c r="P259" i="8"/>
  <c r="Q259" i="8"/>
  <c r="R259" i="8"/>
  <c r="T259" i="8"/>
  <c r="U259" i="8"/>
  <c r="V259" i="8"/>
  <c r="X259" i="8"/>
  <c r="Y259" i="8"/>
  <c r="AA259" i="8"/>
  <c r="AB259" i="8"/>
  <c r="AC259" i="8"/>
  <c r="AD259" i="8"/>
  <c r="AE259" i="8"/>
  <c r="AF259" i="8"/>
  <c r="AH259" i="8"/>
  <c r="AI259" i="8"/>
  <c r="A260" i="8"/>
  <c r="B260" i="8"/>
  <c r="C260" i="8"/>
  <c r="D260" i="8"/>
  <c r="P260" i="8"/>
  <c r="Q260" i="8"/>
  <c r="R260" i="8"/>
  <c r="T260" i="8"/>
  <c r="U260" i="8"/>
  <c r="V260" i="8"/>
  <c r="X260" i="8"/>
  <c r="Y260" i="8"/>
  <c r="AA260" i="8"/>
  <c r="AB260" i="8"/>
  <c r="AC260" i="8"/>
  <c r="AD260" i="8"/>
  <c r="AE260" i="8"/>
  <c r="AF260" i="8"/>
  <c r="AH260" i="8"/>
  <c r="AI260" i="8"/>
  <c r="A261" i="8"/>
  <c r="B261" i="8"/>
  <c r="C261" i="8"/>
  <c r="D261" i="8"/>
  <c r="P261" i="8"/>
  <c r="Q261" i="8"/>
  <c r="R261" i="8"/>
  <c r="T261" i="8"/>
  <c r="U261" i="8"/>
  <c r="V261" i="8"/>
  <c r="X261" i="8"/>
  <c r="Y261" i="8"/>
  <c r="AA261" i="8"/>
  <c r="AB261" i="8"/>
  <c r="AC261" i="8"/>
  <c r="AD261" i="8"/>
  <c r="AE261" i="8"/>
  <c r="AF261" i="8"/>
  <c r="AH261" i="8"/>
  <c r="AI261" i="8"/>
  <c r="A262" i="8"/>
  <c r="B262" i="8"/>
  <c r="C262" i="8"/>
  <c r="D262" i="8"/>
  <c r="P262" i="8"/>
  <c r="Q262" i="8"/>
  <c r="R262" i="8"/>
  <c r="T262" i="8"/>
  <c r="U262" i="8"/>
  <c r="V262" i="8"/>
  <c r="X262" i="8"/>
  <c r="Y262" i="8"/>
  <c r="AA262" i="8"/>
  <c r="AB262" i="8"/>
  <c r="AC262" i="8"/>
  <c r="AD262" i="8"/>
  <c r="AE262" i="8"/>
  <c r="AF262" i="8"/>
  <c r="AH262" i="8"/>
  <c r="AI262" i="8"/>
  <c r="A263" i="8"/>
  <c r="B263" i="8"/>
  <c r="C263" i="8"/>
  <c r="D263" i="8"/>
  <c r="P263" i="8"/>
  <c r="Q263" i="8"/>
  <c r="R263" i="8"/>
  <c r="T263" i="8"/>
  <c r="U263" i="8"/>
  <c r="V263" i="8"/>
  <c r="X263" i="8"/>
  <c r="Y263" i="8"/>
  <c r="AA263" i="8"/>
  <c r="AB263" i="8"/>
  <c r="AC263" i="8"/>
  <c r="AD263" i="8"/>
  <c r="AE263" i="8"/>
  <c r="AF263" i="8"/>
  <c r="AH263" i="8"/>
  <c r="AI263" i="8"/>
  <c r="A264" i="8"/>
  <c r="B264" i="8"/>
  <c r="C264" i="8"/>
  <c r="D264" i="8"/>
  <c r="P264" i="8"/>
  <c r="Q264" i="8"/>
  <c r="R264" i="8"/>
  <c r="T264" i="8"/>
  <c r="U264" i="8"/>
  <c r="V264" i="8"/>
  <c r="X264" i="8"/>
  <c r="Y264" i="8"/>
  <c r="AA264" i="8"/>
  <c r="AB264" i="8"/>
  <c r="AC264" i="8"/>
  <c r="AD264" i="8"/>
  <c r="AE264" i="8"/>
  <c r="AF264" i="8"/>
  <c r="AH264" i="8"/>
  <c r="AI264" i="8"/>
  <c r="A265" i="8"/>
  <c r="B265" i="8"/>
  <c r="C265" i="8"/>
  <c r="D265" i="8"/>
  <c r="P265" i="8"/>
  <c r="Q265" i="8"/>
  <c r="R265" i="8"/>
  <c r="T265" i="8"/>
  <c r="U265" i="8"/>
  <c r="V265" i="8"/>
  <c r="X265" i="8"/>
  <c r="Y265" i="8"/>
  <c r="AA265" i="8"/>
  <c r="AB265" i="8"/>
  <c r="AC265" i="8"/>
  <c r="AD265" i="8"/>
  <c r="AE265" i="8"/>
  <c r="AF265" i="8"/>
  <c r="AH265" i="8"/>
  <c r="AI265" i="8"/>
  <c r="A266" i="8"/>
  <c r="B266" i="8"/>
  <c r="C266" i="8"/>
  <c r="D266" i="8"/>
  <c r="P266" i="8"/>
  <c r="Q266" i="8"/>
  <c r="R266" i="8"/>
  <c r="T266" i="8"/>
  <c r="U266" i="8"/>
  <c r="V266" i="8"/>
  <c r="X266" i="8"/>
  <c r="Y266" i="8"/>
  <c r="AA266" i="8"/>
  <c r="AB266" i="8"/>
  <c r="AC266" i="8"/>
  <c r="AD266" i="8"/>
  <c r="AE266" i="8"/>
  <c r="AF266" i="8"/>
  <c r="AH266" i="8"/>
  <c r="AI266" i="8"/>
  <c r="A267" i="8"/>
  <c r="B267" i="8"/>
  <c r="C267" i="8"/>
  <c r="D267" i="8"/>
  <c r="P267" i="8"/>
  <c r="Q267" i="8"/>
  <c r="R267" i="8"/>
  <c r="T267" i="8"/>
  <c r="U267" i="8"/>
  <c r="V267" i="8"/>
  <c r="X267" i="8"/>
  <c r="Y267" i="8"/>
  <c r="AA267" i="8"/>
  <c r="AB267" i="8"/>
  <c r="AC267" i="8"/>
  <c r="AD267" i="8"/>
  <c r="AE267" i="8"/>
  <c r="AF267" i="8"/>
  <c r="AH267" i="8"/>
  <c r="AI267" i="8"/>
  <c r="A268" i="8"/>
  <c r="B268" i="8"/>
  <c r="C268" i="8"/>
  <c r="D268" i="8"/>
  <c r="P268" i="8"/>
  <c r="Q268" i="8"/>
  <c r="R268" i="8"/>
  <c r="T268" i="8"/>
  <c r="U268" i="8"/>
  <c r="V268" i="8"/>
  <c r="X268" i="8"/>
  <c r="Y268" i="8"/>
  <c r="AA268" i="8"/>
  <c r="AB268" i="8"/>
  <c r="AC268" i="8"/>
  <c r="AD268" i="8"/>
  <c r="AE268" i="8"/>
  <c r="AF268" i="8"/>
  <c r="AH268" i="8"/>
  <c r="AI268" i="8"/>
  <c r="A269" i="8"/>
  <c r="B269" i="8"/>
  <c r="C269" i="8"/>
  <c r="D269" i="8"/>
  <c r="P269" i="8"/>
  <c r="Q269" i="8"/>
  <c r="R269" i="8"/>
  <c r="T269" i="8"/>
  <c r="U269" i="8"/>
  <c r="V269" i="8"/>
  <c r="X269" i="8"/>
  <c r="Y269" i="8"/>
  <c r="AA269" i="8"/>
  <c r="AB269" i="8"/>
  <c r="AC269" i="8"/>
  <c r="AD269" i="8"/>
  <c r="AE269" i="8"/>
  <c r="AF269" i="8"/>
  <c r="AH269" i="8"/>
  <c r="AI269" i="8"/>
  <c r="A270" i="8"/>
  <c r="B270" i="8"/>
  <c r="C270" i="8"/>
  <c r="D270" i="8"/>
  <c r="P270" i="8"/>
  <c r="Q270" i="8"/>
  <c r="R270" i="8"/>
  <c r="T270" i="8"/>
  <c r="U270" i="8"/>
  <c r="V270" i="8"/>
  <c r="X270" i="8"/>
  <c r="Y270" i="8"/>
  <c r="AA270" i="8"/>
  <c r="AB270" i="8"/>
  <c r="AC270" i="8"/>
  <c r="AD270" i="8"/>
  <c r="AE270" i="8"/>
  <c r="AF270" i="8"/>
  <c r="AH270" i="8"/>
  <c r="AI270" i="8"/>
  <c r="A271" i="8"/>
  <c r="B271" i="8"/>
  <c r="C271" i="8"/>
  <c r="D271" i="8"/>
  <c r="P271" i="8"/>
  <c r="Q271" i="8"/>
  <c r="R271" i="8"/>
  <c r="T271" i="8"/>
  <c r="U271" i="8"/>
  <c r="V271" i="8"/>
  <c r="X271" i="8"/>
  <c r="Y271" i="8"/>
  <c r="AA271" i="8"/>
  <c r="AB271" i="8"/>
  <c r="AC271" i="8"/>
  <c r="AD271" i="8"/>
  <c r="AE271" i="8"/>
  <c r="AF271" i="8"/>
  <c r="AH271" i="8"/>
  <c r="AI271" i="8"/>
  <c r="A272" i="8"/>
  <c r="B272" i="8"/>
  <c r="C272" i="8"/>
  <c r="D272" i="8"/>
  <c r="P272" i="8"/>
  <c r="Q272" i="8"/>
  <c r="R272" i="8"/>
  <c r="T272" i="8"/>
  <c r="U272" i="8"/>
  <c r="V272" i="8"/>
  <c r="X272" i="8"/>
  <c r="Y272" i="8"/>
  <c r="AA272" i="8"/>
  <c r="AB272" i="8"/>
  <c r="AC272" i="8"/>
  <c r="AD272" i="8"/>
  <c r="AE272" i="8"/>
  <c r="AF272" i="8"/>
  <c r="AH272" i="8"/>
  <c r="AI272" i="8"/>
  <c r="A273" i="8"/>
  <c r="B273" i="8"/>
  <c r="C273" i="8"/>
  <c r="D273" i="8"/>
  <c r="P273" i="8"/>
  <c r="Q273" i="8"/>
  <c r="R273" i="8"/>
  <c r="T273" i="8"/>
  <c r="U273" i="8"/>
  <c r="V273" i="8"/>
  <c r="X273" i="8"/>
  <c r="Y273" i="8"/>
  <c r="AA273" i="8"/>
  <c r="AB273" i="8"/>
  <c r="AC273" i="8"/>
  <c r="AD273" i="8"/>
  <c r="AE273" i="8"/>
  <c r="AF273" i="8"/>
  <c r="AH273" i="8"/>
  <c r="AI273" i="8"/>
  <c r="A274" i="8"/>
  <c r="B274" i="8"/>
  <c r="C274" i="8"/>
  <c r="D274" i="8"/>
  <c r="P274" i="8"/>
  <c r="Q274" i="8"/>
  <c r="R274" i="8"/>
  <c r="T274" i="8"/>
  <c r="U274" i="8"/>
  <c r="V274" i="8"/>
  <c r="X274" i="8"/>
  <c r="Y274" i="8"/>
  <c r="AA274" i="8"/>
  <c r="AB274" i="8"/>
  <c r="AC274" i="8"/>
  <c r="AD274" i="8"/>
  <c r="AE274" i="8"/>
  <c r="AF274" i="8"/>
  <c r="AH274" i="8"/>
  <c r="AI274" i="8"/>
  <c r="A275" i="8"/>
  <c r="B275" i="8"/>
  <c r="C275" i="8"/>
  <c r="D275" i="8"/>
  <c r="P275" i="8"/>
  <c r="Q275" i="8"/>
  <c r="R275" i="8"/>
  <c r="T275" i="8"/>
  <c r="U275" i="8"/>
  <c r="V275" i="8"/>
  <c r="X275" i="8"/>
  <c r="Y275" i="8"/>
  <c r="AA275" i="8"/>
  <c r="AB275" i="8"/>
  <c r="AC275" i="8"/>
  <c r="AD275" i="8"/>
  <c r="AE275" i="8"/>
  <c r="AF275" i="8"/>
  <c r="AH275" i="8"/>
  <c r="AI275" i="8"/>
  <c r="A276" i="8"/>
  <c r="B276" i="8"/>
  <c r="C276" i="8"/>
  <c r="D276" i="8"/>
  <c r="P276" i="8"/>
  <c r="Q276" i="8"/>
  <c r="R276" i="8"/>
  <c r="T276" i="8"/>
  <c r="U276" i="8"/>
  <c r="V276" i="8"/>
  <c r="X276" i="8"/>
  <c r="Y276" i="8"/>
  <c r="AA276" i="8"/>
  <c r="AB276" i="8"/>
  <c r="AC276" i="8"/>
  <c r="AD276" i="8"/>
  <c r="AE276" i="8"/>
  <c r="AF276" i="8"/>
  <c r="AH276" i="8"/>
  <c r="AI276" i="8"/>
  <c r="A277" i="8"/>
  <c r="B277" i="8"/>
  <c r="C277" i="8"/>
  <c r="D277" i="8"/>
  <c r="P277" i="8"/>
  <c r="Q277" i="8"/>
  <c r="R277" i="8"/>
  <c r="T277" i="8"/>
  <c r="U277" i="8"/>
  <c r="V277" i="8"/>
  <c r="X277" i="8"/>
  <c r="Y277" i="8"/>
  <c r="AA277" i="8"/>
  <c r="AB277" i="8"/>
  <c r="AC277" i="8"/>
  <c r="AD277" i="8"/>
  <c r="AE277" i="8"/>
  <c r="AF277" i="8"/>
  <c r="AH277" i="8"/>
  <c r="AI277" i="8"/>
  <c r="A278" i="8"/>
  <c r="B278" i="8"/>
  <c r="C278" i="8"/>
  <c r="D278" i="8"/>
  <c r="P278" i="8"/>
  <c r="Q278" i="8"/>
  <c r="R278" i="8"/>
  <c r="T278" i="8"/>
  <c r="U278" i="8"/>
  <c r="V278" i="8"/>
  <c r="X278" i="8"/>
  <c r="Y278" i="8"/>
  <c r="AA278" i="8"/>
  <c r="AB278" i="8"/>
  <c r="AC278" i="8"/>
  <c r="AD278" i="8"/>
  <c r="AE278" i="8"/>
  <c r="AF278" i="8"/>
  <c r="AH278" i="8"/>
  <c r="AI278" i="8"/>
  <c r="A279" i="8"/>
  <c r="B279" i="8"/>
  <c r="C279" i="8"/>
  <c r="D279" i="8"/>
  <c r="P279" i="8"/>
  <c r="Q279" i="8"/>
  <c r="R279" i="8"/>
  <c r="T279" i="8"/>
  <c r="U279" i="8"/>
  <c r="V279" i="8"/>
  <c r="X279" i="8"/>
  <c r="Y279" i="8"/>
  <c r="AA279" i="8"/>
  <c r="AB279" i="8"/>
  <c r="AC279" i="8"/>
  <c r="AD279" i="8"/>
  <c r="AE279" i="8"/>
  <c r="AF279" i="8"/>
  <c r="AH279" i="8"/>
  <c r="AI279" i="8"/>
  <c r="A280" i="8"/>
  <c r="B280" i="8"/>
  <c r="C280" i="8"/>
  <c r="D280" i="8"/>
  <c r="P280" i="8"/>
  <c r="Q280" i="8"/>
  <c r="R280" i="8"/>
  <c r="T280" i="8"/>
  <c r="U280" i="8"/>
  <c r="V280" i="8"/>
  <c r="X280" i="8"/>
  <c r="Y280" i="8"/>
  <c r="AA280" i="8"/>
  <c r="AB280" i="8"/>
  <c r="AC280" i="8"/>
  <c r="AD280" i="8"/>
  <c r="AE280" i="8"/>
  <c r="AF280" i="8"/>
  <c r="AH280" i="8"/>
  <c r="AI280" i="8"/>
  <c r="A281" i="8"/>
  <c r="B281" i="8"/>
  <c r="C281" i="8"/>
  <c r="D281" i="8"/>
  <c r="P281" i="8"/>
  <c r="Q281" i="8"/>
  <c r="R281" i="8"/>
  <c r="T281" i="8"/>
  <c r="U281" i="8"/>
  <c r="V281" i="8"/>
  <c r="X281" i="8"/>
  <c r="Y281" i="8"/>
  <c r="AA281" i="8"/>
  <c r="AB281" i="8"/>
  <c r="AC281" i="8"/>
  <c r="AD281" i="8"/>
  <c r="AE281" i="8"/>
  <c r="AF281" i="8"/>
  <c r="AH281" i="8"/>
  <c r="AI281" i="8"/>
  <c r="A282" i="8"/>
  <c r="B282" i="8"/>
  <c r="C282" i="8"/>
  <c r="D282" i="8"/>
  <c r="P282" i="8"/>
  <c r="Q282" i="8"/>
  <c r="R282" i="8"/>
  <c r="T282" i="8"/>
  <c r="U282" i="8"/>
  <c r="V282" i="8"/>
  <c r="X282" i="8"/>
  <c r="Y282" i="8"/>
  <c r="AA282" i="8"/>
  <c r="AB282" i="8"/>
  <c r="AC282" i="8"/>
  <c r="AD282" i="8"/>
  <c r="AE282" i="8"/>
  <c r="AF282" i="8"/>
  <c r="AH282" i="8"/>
  <c r="AI282" i="8"/>
  <c r="A283" i="8"/>
  <c r="B283" i="8"/>
  <c r="C283" i="8"/>
  <c r="D283" i="8"/>
  <c r="P283" i="8"/>
  <c r="Q283" i="8"/>
  <c r="R283" i="8"/>
  <c r="T283" i="8"/>
  <c r="U283" i="8"/>
  <c r="V283" i="8"/>
  <c r="X283" i="8"/>
  <c r="Y283" i="8"/>
  <c r="AA283" i="8"/>
  <c r="AB283" i="8"/>
  <c r="AC283" i="8"/>
  <c r="AD283" i="8"/>
  <c r="AE283" i="8"/>
  <c r="AF283" i="8"/>
  <c r="AH283" i="8"/>
  <c r="AI283" i="8"/>
  <c r="A284" i="8"/>
  <c r="B284" i="8"/>
  <c r="C284" i="8"/>
  <c r="D284" i="8"/>
  <c r="P284" i="8"/>
  <c r="Q284" i="8"/>
  <c r="R284" i="8"/>
  <c r="T284" i="8"/>
  <c r="U284" i="8"/>
  <c r="V284" i="8"/>
  <c r="X284" i="8"/>
  <c r="Y284" i="8"/>
  <c r="AA284" i="8"/>
  <c r="AB284" i="8"/>
  <c r="AC284" i="8"/>
  <c r="AD284" i="8"/>
  <c r="AE284" i="8"/>
  <c r="AF284" i="8"/>
  <c r="AH284" i="8"/>
  <c r="AI284" i="8"/>
  <c r="A285" i="8"/>
  <c r="B285" i="8"/>
  <c r="C285" i="8"/>
  <c r="D285" i="8"/>
  <c r="P285" i="8"/>
  <c r="Q285" i="8"/>
  <c r="R285" i="8"/>
  <c r="T285" i="8"/>
  <c r="U285" i="8"/>
  <c r="V285" i="8"/>
  <c r="X285" i="8"/>
  <c r="Y285" i="8"/>
  <c r="AA285" i="8"/>
  <c r="AB285" i="8"/>
  <c r="AC285" i="8"/>
  <c r="AD285" i="8"/>
  <c r="AE285" i="8"/>
  <c r="AF285" i="8"/>
  <c r="AH285" i="8"/>
  <c r="AI285" i="8"/>
  <c r="A286" i="8"/>
  <c r="B286" i="8"/>
  <c r="C286" i="8"/>
  <c r="D286" i="8"/>
  <c r="P286" i="8"/>
  <c r="Q286" i="8"/>
  <c r="R286" i="8"/>
  <c r="T286" i="8"/>
  <c r="U286" i="8"/>
  <c r="V286" i="8"/>
  <c r="X286" i="8"/>
  <c r="Y286" i="8"/>
  <c r="AA286" i="8"/>
  <c r="AB286" i="8"/>
  <c r="AC286" i="8"/>
  <c r="AD286" i="8"/>
  <c r="AE286" i="8"/>
  <c r="AF286" i="8"/>
  <c r="AH286" i="8"/>
  <c r="AI286" i="8"/>
  <c r="A287" i="8"/>
  <c r="B287" i="8"/>
  <c r="C287" i="8"/>
  <c r="D287" i="8"/>
  <c r="P287" i="8"/>
  <c r="Q287" i="8"/>
  <c r="R287" i="8"/>
  <c r="T287" i="8"/>
  <c r="U287" i="8"/>
  <c r="V287" i="8"/>
  <c r="X287" i="8"/>
  <c r="Y287" i="8"/>
  <c r="AA287" i="8"/>
  <c r="AB287" i="8"/>
  <c r="AC287" i="8"/>
  <c r="AD287" i="8"/>
  <c r="AE287" i="8"/>
  <c r="AF287" i="8"/>
  <c r="AH287" i="8"/>
  <c r="AI287" i="8"/>
  <c r="A288" i="8"/>
  <c r="B288" i="8"/>
  <c r="C288" i="8"/>
  <c r="D288" i="8"/>
  <c r="P288" i="8"/>
  <c r="Q288" i="8"/>
  <c r="R288" i="8"/>
  <c r="T288" i="8"/>
  <c r="U288" i="8"/>
  <c r="V288" i="8"/>
  <c r="X288" i="8"/>
  <c r="Y288" i="8"/>
  <c r="AA288" i="8"/>
  <c r="AB288" i="8"/>
  <c r="AC288" i="8"/>
  <c r="AD288" i="8"/>
  <c r="AE288" i="8"/>
  <c r="AF288" i="8"/>
  <c r="AH288" i="8"/>
  <c r="AI288" i="8"/>
  <c r="A289" i="8"/>
  <c r="B289" i="8"/>
  <c r="C289" i="8"/>
  <c r="D289" i="8"/>
  <c r="P289" i="8"/>
  <c r="Q289" i="8"/>
  <c r="R289" i="8"/>
  <c r="T289" i="8"/>
  <c r="U289" i="8"/>
  <c r="V289" i="8"/>
  <c r="X289" i="8"/>
  <c r="Y289" i="8"/>
  <c r="AA289" i="8"/>
  <c r="AB289" i="8"/>
  <c r="AC289" i="8"/>
  <c r="AD289" i="8"/>
  <c r="AE289" i="8"/>
  <c r="AF289" i="8"/>
  <c r="AH289" i="8"/>
  <c r="AI289" i="8"/>
  <c r="A290" i="8"/>
  <c r="B290" i="8"/>
  <c r="C290" i="8"/>
  <c r="D290" i="8"/>
  <c r="P290" i="8"/>
  <c r="Q290" i="8"/>
  <c r="R290" i="8"/>
  <c r="T290" i="8"/>
  <c r="U290" i="8"/>
  <c r="V290" i="8"/>
  <c r="X290" i="8"/>
  <c r="Y290" i="8"/>
  <c r="AA290" i="8"/>
  <c r="AB290" i="8"/>
  <c r="AC290" i="8"/>
  <c r="AD290" i="8"/>
  <c r="AE290" i="8"/>
  <c r="AF290" i="8"/>
  <c r="AH290" i="8"/>
  <c r="AI290" i="8"/>
  <c r="A291" i="8"/>
  <c r="B291" i="8"/>
  <c r="C291" i="8"/>
  <c r="D291" i="8"/>
  <c r="P291" i="8"/>
  <c r="Q291" i="8"/>
  <c r="R291" i="8"/>
  <c r="T291" i="8"/>
  <c r="U291" i="8"/>
  <c r="V291" i="8"/>
  <c r="X291" i="8"/>
  <c r="Y291" i="8"/>
  <c r="AA291" i="8"/>
  <c r="AB291" i="8"/>
  <c r="AC291" i="8"/>
  <c r="AD291" i="8"/>
  <c r="AE291" i="8"/>
  <c r="AF291" i="8"/>
  <c r="AH291" i="8"/>
  <c r="AI291" i="8"/>
  <c r="A292" i="8"/>
  <c r="B292" i="8"/>
  <c r="C292" i="8"/>
  <c r="D292" i="8"/>
  <c r="P292" i="8"/>
  <c r="Q292" i="8"/>
  <c r="R292" i="8"/>
  <c r="T292" i="8"/>
  <c r="U292" i="8"/>
  <c r="V292" i="8"/>
  <c r="X292" i="8"/>
  <c r="Y292" i="8"/>
  <c r="AA292" i="8"/>
  <c r="AB292" i="8"/>
  <c r="AC292" i="8"/>
  <c r="AD292" i="8"/>
  <c r="AE292" i="8"/>
  <c r="AF292" i="8"/>
  <c r="AH292" i="8"/>
  <c r="AI292" i="8"/>
  <c r="A293" i="8"/>
  <c r="B293" i="8"/>
  <c r="C293" i="8"/>
  <c r="D293" i="8"/>
  <c r="P293" i="8"/>
  <c r="Q293" i="8"/>
  <c r="R293" i="8"/>
  <c r="T293" i="8"/>
  <c r="U293" i="8"/>
  <c r="V293" i="8"/>
  <c r="X293" i="8"/>
  <c r="Y293" i="8"/>
  <c r="AA293" i="8"/>
  <c r="AB293" i="8"/>
  <c r="AC293" i="8"/>
  <c r="AD293" i="8"/>
  <c r="AE293" i="8"/>
  <c r="AF293" i="8"/>
  <c r="AH293" i="8"/>
  <c r="AI293" i="8"/>
  <c r="A294" i="8"/>
  <c r="B294" i="8"/>
  <c r="C294" i="8"/>
  <c r="D294" i="8"/>
  <c r="P294" i="8"/>
  <c r="Q294" i="8"/>
  <c r="R294" i="8"/>
  <c r="T294" i="8"/>
  <c r="U294" i="8"/>
  <c r="V294" i="8"/>
  <c r="X294" i="8"/>
  <c r="Y294" i="8"/>
  <c r="AA294" i="8"/>
  <c r="AB294" i="8"/>
  <c r="AC294" i="8"/>
  <c r="AD294" i="8"/>
  <c r="AE294" i="8"/>
  <c r="AF294" i="8"/>
  <c r="AH294" i="8"/>
  <c r="AI294" i="8"/>
  <c r="A295" i="8"/>
  <c r="B295" i="8"/>
  <c r="C295" i="8"/>
  <c r="D295" i="8"/>
  <c r="P295" i="8"/>
  <c r="Q295" i="8"/>
  <c r="R295" i="8"/>
  <c r="T295" i="8"/>
  <c r="U295" i="8"/>
  <c r="V295" i="8"/>
  <c r="X295" i="8"/>
  <c r="Y295" i="8"/>
  <c r="AA295" i="8"/>
  <c r="AB295" i="8"/>
  <c r="AC295" i="8"/>
  <c r="AD295" i="8"/>
  <c r="AE295" i="8"/>
  <c r="AF295" i="8"/>
  <c r="AH295" i="8"/>
  <c r="AI295" i="8"/>
  <c r="A296" i="8"/>
  <c r="B296" i="8"/>
  <c r="C296" i="8"/>
  <c r="D296" i="8"/>
  <c r="P296" i="8"/>
  <c r="Q296" i="8"/>
  <c r="R296" i="8"/>
  <c r="T296" i="8"/>
  <c r="U296" i="8"/>
  <c r="V296" i="8"/>
  <c r="X296" i="8"/>
  <c r="Y296" i="8"/>
  <c r="AA296" i="8"/>
  <c r="AB296" i="8"/>
  <c r="AC296" i="8"/>
  <c r="AD296" i="8"/>
  <c r="AE296" i="8"/>
  <c r="AF296" i="8"/>
  <c r="AH296" i="8"/>
  <c r="AI296" i="8"/>
  <c r="A297" i="8"/>
  <c r="B297" i="8"/>
  <c r="C297" i="8"/>
  <c r="D297" i="8"/>
  <c r="P297" i="8"/>
  <c r="Q297" i="8"/>
  <c r="R297" i="8"/>
  <c r="T297" i="8"/>
  <c r="U297" i="8"/>
  <c r="V297" i="8"/>
  <c r="X297" i="8"/>
  <c r="Y297" i="8"/>
  <c r="AA297" i="8"/>
  <c r="AB297" i="8"/>
  <c r="AC297" i="8"/>
  <c r="AD297" i="8"/>
  <c r="AE297" i="8"/>
  <c r="AF297" i="8"/>
  <c r="AH297" i="8"/>
  <c r="AI297" i="8"/>
  <c r="A298" i="8"/>
  <c r="B298" i="8"/>
  <c r="C298" i="8"/>
  <c r="D298" i="8"/>
  <c r="P298" i="8"/>
  <c r="Q298" i="8"/>
  <c r="R298" i="8"/>
  <c r="T298" i="8"/>
  <c r="U298" i="8"/>
  <c r="V298" i="8"/>
  <c r="X298" i="8"/>
  <c r="Y298" i="8"/>
  <c r="AA298" i="8"/>
  <c r="AB298" i="8"/>
  <c r="AC298" i="8"/>
  <c r="AD298" i="8"/>
  <c r="AE298" i="8"/>
  <c r="AF298" i="8"/>
  <c r="AH298" i="8"/>
  <c r="AI298" i="8"/>
  <c r="A299" i="8"/>
  <c r="B299" i="8"/>
  <c r="C299" i="8"/>
  <c r="D299" i="8"/>
  <c r="P299" i="8"/>
  <c r="Q299" i="8"/>
  <c r="R299" i="8"/>
  <c r="T299" i="8"/>
  <c r="U299" i="8"/>
  <c r="V299" i="8"/>
  <c r="X299" i="8"/>
  <c r="Y299" i="8"/>
  <c r="AA299" i="8"/>
  <c r="AB299" i="8"/>
  <c r="AC299" i="8"/>
  <c r="AD299" i="8"/>
  <c r="AE299" i="8"/>
  <c r="AF299" i="8"/>
  <c r="AH299" i="8"/>
  <c r="AI299" i="8"/>
  <c r="A300" i="8"/>
  <c r="B300" i="8"/>
  <c r="C300" i="8"/>
  <c r="D300" i="8"/>
  <c r="P300" i="8"/>
  <c r="Q300" i="8"/>
  <c r="R300" i="8"/>
  <c r="T300" i="8"/>
  <c r="U300" i="8"/>
  <c r="V300" i="8"/>
  <c r="X300" i="8"/>
  <c r="Y300" i="8"/>
  <c r="AA300" i="8"/>
  <c r="AB300" i="8"/>
  <c r="AC300" i="8"/>
  <c r="AD300" i="8"/>
  <c r="AE300" i="8"/>
  <c r="AF300" i="8"/>
  <c r="AH300" i="8"/>
  <c r="AI300" i="8"/>
  <c r="A301" i="8"/>
  <c r="B301" i="8"/>
  <c r="C301" i="8"/>
  <c r="D301" i="8"/>
  <c r="P301" i="8"/>
  <c r="Q301" i="8"/>
  <c r="R301" i="8"/>
  <c r="T301" i="8"/>
  <c r="U301" i="8"/>
  <c r="V301" i="8"/>
  <c r="X301" i="8"/>
  <c r="Y301" i="8"/>
  <c r="AA301" i="8"/>
  <c r="AB301" i="8"/>
  <c r="AC301" i="8"/>
  <c r="AD301" i="8"/>
  <c r="AE301" i="8"/>
  <c r="AF301" i="8"/>
  <c r="AH301" i="8"/>
  <c r="AI301" i="8"/>
  <c r="A302" i="8"/>
  <c r="B302" i="8"/>
  <c r="C302" i="8"/>
  <c r="D302" i="8"/>
  <c r="P302" i="8"/>
  <c r="Q302" i="8"/>
  <c r="R302" i="8"/>
  <c r="T302" i="8"/>
  <c r="U302" i="8"/>
  <c r="V302" i="8"/>
  <c r="X302" i="8"/>
  <c r="Y302" i="8"/>
  <c r="AA302" i="8"/>
  <c r="AB302" i="8"/>
  <c r="AC302" i="8"/>
  <c r="AD302" i="8"/>
  <c r="AE302" i="8"/>
  <c r="AF302" i="8"/>
  <c r="AH302" i="8"/>
  <c r="AI302" i="8"/>
  <c r="A303" i="8"/>
  <c r="B303" i="8"/>
  <c r="C303" i="8"/>
  <c r="D303" i="8"/>
  <c r="P303" i="8"/>
  <c r="Q303" i="8"/>
  <c r="R303" i="8"/>
  <c r="T303" i="8"/>
  <c r="U303" i="8"/>
  <c r="V303" i="8"/>
  <c r="X303" i="8"/>
  <c r="Y303" i="8"/>
  <c r="AA303" i="8"/>
  <c r="AB303" i="8"/>
  <c r="AC303" i="8"/>
  <c r="AD303" i="8"/>
  <c r="AE303" i="8"/>
  <c r="AF303" i="8"/>
  <c r="AH303" i="8"/>
  <c r="AI303" i="8"/>
  <c r="A304" i="8"/>
  <c r="B304" i="8"/>
  <c r="C304" i="8"/>
  <c r="D304" i="8"/>
  <c r="P304" i="8"/>
  <c r="Q304" i="8"/>
  <c r="R304" i="8"/>
  <c r="T304" i="8"/>
  <c r="U304" i="8"/>
  <c r="V304" i="8"/>
  <c r="X304" i="8"/>
  <c r="Y304" i="8"/>
  <c r="AA304" i="8"/>
  <c r="AB304" i="8"/>
  <c r="AC304" i="8"/>
  <c r="AD304" i="8"/>
  <c r="AE304" i="8"/>
  <c r="AF304" i="8"/>
  <c r="AH304" i="8"/>
  <c r="AI304" i="8"/>
  <c r="A305" i="8"/>
  <c r="B305" i="8"/>
  <c r="C305" i="8"/>
  <c r="D305" i="8"/>
  <c r="P305" i="8"/>
  <c r="Q305" i="8"/>
  <c r="R305" i="8"/>
  <c r="T305" i="8"/>
  <c r="U305" i="8"/>
  <c r="V305" i="8"/>
  <c r="X305" i="8"/>
  <c r="Y305" i="8"/>
  <c r="AA305" i="8"/>
  <c r="AB305" i="8"/>
  <c r="AC305" i="8"/>
  <c r="AD305" i="8"/>
  <c r="AE305" i="8"/>
  <c r="AF305" i="8"/>
  <c r="AH305" i="8"/>
  <c r="AI305" i="8"/>
  <c r="A306" i="8"/>
  <c r="B306" i="8"/>
  <c r="C306" i="8"/>
  <c r="D306" i="8"/>
  <c r="P306" i="8"/>
  <c r="Q306" i="8"/>
  <c r="R306" i="8"/>
  <c r="T306" i="8"/>
  <c r="U306" i="8"/>
  <c r="V306" i="8"/>
  <c r="X306" i="8"/>
  <c r="Y306" i="8"/>
  <c r="AA306" i="8"/>
  <c r="AB306" i="8"/>
  <c r="AC306" i="8"/>
  <c r="AD306" i="8"/>
  <c r="AE306" i="8"/>
  <c r="AF306" i="8"/>
  <c r="AH306" i="8"/>
  <c r="AI306" i="8"/>
  <c r="A307" i="8"/>
  <c r="B307" i="8"/>
  <c r="C307" i="8"/>
  <c r="D307" i="8"/>
  <c r="P307" i="8"/>
  <c r="Q307" i="8"/>
  <c r="R307" i="8"/>
  <c r="T307" i="8"/>
  <c r="U307" i="8"/>
  <c r="V307" i="8"/>
  <c r="X307" i="8"/>
  <c r="Y307" i="8"/>
  <c r="AA307" i="8"/>
  <c r="AB307" i="8"/>
  <c r="AC307" i="8"/>
  <c r="AD307" i="8"/>
  <c r="AE307" i="8"/>
  <c r="AF307" i="8"/>
  <c r="AH307" i="8"/>
  <c r="AI307" i="8"/>
  <c r="A308" i="8"/>
  <c r="B308" i="8"/>
  <c r="C308" i="8"/>
  <c r="D308" i="8"/>
  <c r="P308" i="8"/>
  <c r="Q308" i="8"/>
  <c r="R308" i="8"/>
  <c r="T308" i="8"/>
  <c r="U308" i="8"/>
  <c r="V308" i="8"/>
  <c r="X308" i="8"/>
  <c r="Y308" i="8"/>
  <c r="AA308" i="8"/>
  <c r="AB308" i="8"/>
  <c r="AC308" i="8"/>
  <c r="AD308" i="8"/>
  <c r="AE308" i="8"/>
  <c r="AF308" i="8"/>
  <c r="AH308" i="8"/>
  <c r="AI308" i="8"/>
  <c r="A309" i="8"/>
  <c r="B309" i="8"/>
  <c r="C309" i="8"/>
  <c r="D309" i="8"/>
  <c r="P309" i="8"/>
  <c r="Q309" i="8"/>
  <c r="R309" i="8"/>
  <c r="T309" i="8"/>
  <c r="U309" i="8"/>
  <c r="V309" i="8"/>
  <c r="X309" i="8"/>
  <c r="Y309" i="8"/>
  <c r="AA309" i="8"/>
  <c r="AB309" i="8"/>
  <c r="AC309" i="8"/>
  <c r="AD309" i="8"/>
  <c r="AE309" i="8"/>
  <c r="AF309" i="8"/>
  <c r="AH309" i="8"/>
  <c r="AI309" i="8"/>
  <c r="A310" i="8"/>
  <c r="B310" i="8"/>
  <c r="C310" i="8"/>
  <c r="D310" i="8"/>
  <c r="P310" i="8"/>
  <c r="Q310" i="8"/>
  <c r="R310" i="8"/>
  <c r="T310" i="8"/>
  <c r="U310" i="8"/>
  <c r="V310" i="8"/>
  <c r="X310" i="8"/>
  <c r="Y310" i="8"/>
  <c r="AA310" i="8"/>
  <c r="AB310" i="8"/>
  <c r="AC310" i="8"/>
  <c r="AD310" i="8"/>
  <c r="AE310" i="8"/>
  <c r="AF310" i="8"/>
  <c r="AH310" i="8"/>
  <c r="AI310" i="8"/>
  <c r="A311" i="8"/>
  <c r="B311" i="8"/>
  <c r="C311" i="8"/>
  <c r="D311" i="8"/>
  <c r="P311" i="8"/>
  <c r="Q311" i="8"/>
  <c r="R311" i="8"/>
  <c r="T311" i="8"/>
  <c r="U311" i="8"/>
  <c r="V311" i="8"/>
  <c r="X311" i="8"/>
  <c r="Y311" i="8"/>
  <c r="AA311" i="8"/>
  <c r="AB311" i="8"/>
  <c r="AC311" i="8"/>
  <c r="AD311" i="8"/>
  <c r="AE311" i="8"/>
  <c r="AF311" i="8"/>
  <c r="AH311" i="8"/>
  <c r="AI311" i="8"/>
  <c r="A312" i="8"/>
  <c r="B312" i="8"/>
  <c r="C312" i="8"/>
  <c r="D312" i="8"/>
  <c r="P312" i="8"/>
  <c r="Q312" i="8"/>
  <c r="R312" i="8"/>
  <c r="T312" i="8"/>
  <c r="U312" i="8"/>
  <c r="V312" i="8"/>
  <c r="X312" i="8"/>
  <c r="Y312" i="8"/>
  <c r="AA312" i="8"/>
  <c r="AB312" i="8"/>
  <c r="AC312" i="8"/>
  <c r="AD312" i="8"/>
  <c r="AE312" i="8"/>
  <c r="AF312" i="8"/>
  <c r="AH312" i="8"/>
  <c r="AI312" i="8"/>
  <c r="A313" i="8"/>
  <c r="B313" i="8"/>
  <c r="C313" i="8"/>
  <c r="D313" i="8"/>
  <c r="P313" i="8"/>
  <c r="Q313" i="8"/>
  <c r="R313" i="8"/>
  <c r="T313" i="8"/>
  <c r="U313" i="8"/>
  <c r="V313" i="8"/>
  <c r="X313" i="8"/>
  <c r="Y313" i="8"/>
  <c r="AA313" i="8"/>
  <c r="AB313" i="8"/>
  <c r="AC313" i="8"/>
  <c r="AD313" i="8"/>
  <c r="AE313" i="8"/>
  <c r="AF313" i="8"/>
  <c r="AH313" i="8"/>
  <c r="AI313" i="8"/>
  <c r="A314" i="8"/>
  <c r="B314" i="8"/>
  <c r="C314" i="8"/>
  <c r="D314" i="8"/>
  <c r="P314" i="8"/>
  <c r="Q314" i="8"/>
  <c r="R314" i="8"/>
  <c r="T314" i="8"/>
  <c r="U314" i="8"/>
  <c r="V314" i="8"/>
  <c r="X314" i="8"/>
  <c r="Y314" i="8"/>
  <c r="AA314" i="8"/>
  <c r="AB314" i="8"/>
  <c r="AC314" i="8"/>
  <c r="AD314" i="8"/>
  <c r="AE314" i="8"/>
  <c r="AF314" i="8"/>
  <c r="AH314" i="8"/>
  <c r="AI314" i="8"/>
  <c r="A315" i="8"/>
  <c r="B315" i="8"/>
  <c r="C315" i="8"/>
  <c r="D315" i="8"/>
  <c r="P315" i="8"/>
  <c r="Q315" i="8"/>
  <c r="R315" i="8"/>
  <c r="T315" i="8"/>
  <c r="U315" i="8"/>
  <c r="V315" i="8"/>
  <c r="X315" i="8"/>
  <c r="Y315" i="8"/>
  <c r="AA315" i="8"/>
  <c r="AB315" i="8"/>
  <c r="AC315" i="8"/>
  <c r="AD315" i="8"/>
  <c r="AE315" i="8"/>
  <c r="AF315" i="8"/>
  <c r="AH315" i="8"/>
  <c r="AI315" i="8"/>
  <c r="A316" i="8"/>
  <c r="B316" i="8"/>
  <c r="C316" i="8"/>
  <c r="D316" i="8"/>
  <c r="P316" i="8"/>
  <c r="Q316" i="8"/>
  <c r="R316" i="8"/>
  <c r="T316" i="8"/>
  <c r="U316" i="8"/>
  <c r="V316" i="8"/>
  <c r="X316" i="8"/>
  <c r="Y316" i="8"/>
  <c r="AA316" i="8"/>
  <c r="AB316" i="8"/>
  <c r="AC316" i="8"/>
  <c r="AD316" i="8"/>
  <c r="AE316" i="8"/>
  <c r="AF316" i="8"/>
  <c r="AH316" i="8"/>
  <c r="AI316" i="8"/>
  <c r="A317" i="8"/>
  <c r="B317" i="8"/>
  <c r="C317" i="8"/>
  <c r="D317" i="8"/>
  <c r="P317" i="8"/>
  <c r="Q317" i="8"/>
  <c r="R317" i="8"/>
  <c r="T317" i="8"/>
  <c r="U317" i="8"/>
  <c r="V317" i="8"/>
  <c r="X317" i="8"/>
  <c r="Y317" i="8"/>
  <c r="AA317" i="8"/>
  <c r="AB317" i="8"/>
  <c r="AC317" i="8"/>
  <c r="AD317" i="8"/>
  <c r="AE317" i="8"/>
  <c r="AF317" i="8"/>
  <c r="AH317" i="8"/>
  <c r="AI317" i="8"/>
  <c r="A318" i="8"/>
  <c r="B318" i="8"/>
  <c r="C318" i="8"/>
  <c r="D318" i="8"/>
  <c r="P318" i="8"/>
  <c r="Q318" i="8"/>
  <c r="R318" i="8"/>
  <c r="T318" i="8"/>
  <c r="U318" i="8"/>
  <c r="V318" i="8"/>
  <c r="X318" i="8"/>
  <c r="Y318" i="8"/>
  <c r="AA318" i="8"/>
  <c r="AB318" i="8"/>
  <c r="AC318" i="8"/>
  <c r="AD318" i="8"/>
  <c r="AE318" i="8"/>
  <c r="AF318" i="8"/>
  <c r="AH318" i="8"/>
  <c r="AI318" i="8"/>
  <c r="A319" i="8"/>
  <c r="B319" i="8"/>
  <c r="C319" i="8"/>
  <c r="D319" i="8"/>
  <c r="P319" i="8"/>
  <c r="Q319" i="8"/>
  <c r="R319" i="8"/>
  <c r="T319" i="8"/>
  <c r="U319" i="8"/>
  <c r="V319" i="8"/>
  <c r="X319" i="8"/>
  <c r="Y319" i="8"/>
  <c r="AA319" i="8"/>
  <c r="AB319" i="8"/>
  <c r="AC319" i="8"/>
  <c r="AD319" i="8"/>
  <c r="AE319" i="8"/>
  <c r="AF319" i="8"/>
  <c r="AH319" i="8"/>
  <c r="AI319" i="8"/>
  <c r="A320" i="8"/>
  <c r="B320" i="8"/>
  <c r="C320" i="8"/>
  <c r="D320" i="8"/>
  <c r="P320" i="8"/>
  <c r="Q320" i="8"/>
  <c r="R320" i="8"/>
  <c r="T320" i="8"/>
  <c r="U320" i="8"/>
  <c r="V320" i="8"/>
  <c r="X320" i="8"/>
  <c r="Y320" i="8"/>
  <c r="AA320" i="8"/>
  <c r="AB320" i="8"/>
  <c r="AC320" i="8"/>
  <c r="AD320" i="8"/>
  <c r="AE320" i="8"/>
  <c r="AF320" i="8"/>
  <c r="AH320" i="8"/>
  <c r="AI320" i="8"/>
  <c r="A321" i="8"/>
  <c r="B321" i="8"/>
  <c r="C321" i="8"/>
  <c r="D321" i="8"/>
  <c r="P321" i="8"/>
  <c r="Q321" i="8"/>
  <c r="R321" i="8"/>
  <c r="T321" i="8"/>
  <c r="U321" i="8"/>
  <c r="V321" i="8"/>
  <c r="X321" i="8"/>
  <c r="Y321" i="8"/>
  <c r="AA321" i="8"/>
  <c r="AB321" i="8"/>
  <c r="AC321" i="8"/>
  <c r="AD321" i="8"/>
  <c r="AE321" i="8"/>
  <c r="AF321" i="8"/>
  <c r="AH321" i="8"/>
  <c r="AI321" i="8"/>
  <c r="A322" i="8"/>
  <c r="B322" i="8"/>
  <c r="C322" i="8"/>
  <c r="D322" i="8"/>
  <c r="P322" i="8"/>
  <c r="Q322" i="8"/>
  <c r="R322" i="8"/>
  <c r="T322" i="8"/>
  <c r="U322" i="8"/>
  <c r="V322" i="8"/>
  <c r="X322" i="8"/>
  <c r="Y322" i="8"/>
  <c r="AA322" i="8"/>
  <c r="AB322" i="8"/>
  <c r="AC322" i="8"/>
  <c r="AD322" i="8"/>
  <c r="AE322" i="8"/>
  <c r="AF322" i="8"/>
  <c r="AH322" i="8"/>
  <c r="AI322" i="8"/>
  <c r="A323" i="8"/>
  <c r="B323" i="8"/>
  <c r="C323" i="8"/>
  <c r="D323" i="8"/>
  <c r="P323" i="8"/>
  <c r="Q323" i="8"/>
  <c r="R323" i="8"/>
  <c r="T323" i="8"/>
  <c r="U323" i="8"/>
  <c r="V323" i="8"/>
  <c r="X323" i="8"/>
  <c r="Y323" i="8"/>
  <c r="AA323" i="8"/>
  <c r="AB323" i="8"/>
  <c r="AC323" i="8"/>
  <c r="AD323" i="8"/>
  <c r="AE323" i="8"/>
  <c r="AF323" i="8"/>
  <c r="AH323" i="8"/>
  <c r="AI323" i="8"/>
  <c r="A324" i="8"/>
  <c r="B324" i="8"/>
  <c r="C324" i="8"/>
  <c r="D324" i="8"/>
  <c r="P324" i="8"/>
  <c r="Q324" i="8"/>
  <c r="R324" i="8"/>
  <c r="T324" i="8"/>
  <c r="U324" i="8"/>
  <c r="V324" i="8"/>
  <c r="X324" i="8"/>
  <c r="Y324" i="8"/>
  <c r="AA324" i="8"/>
  <c r="AB324" i="8"/>
  <c r="AC324" i="8"/>
  <c r="AD324" i="8"/>
  <c r="AE324" i="8"/>
  <c r="AF324" i="8"/>
  <c r="AH324" i="8"/>
  <c r="AI324" i="8"/>
  <c r="A325" i="8"/>
  <c r="B325" i="8"/>
  <c r="C325" i="8"/>
  <c r="D325" i="8"/>
  <c r="P325" i="8"/>
  <c r="Q325" i="8"/>
  <c r="R325" i="8"/>
  <c r="T325" i="8"/>
  <c r="U325" i="8"/>
  <c r="V325" i="8"/>
  <c r="X325" i="8"/>
  <c r="Y325" i="8"/>
  <c r="AA325" i="8"/>
  <c r="AB325" i="8"/>
  <c r="AC325" i="8"/>
  <c r="AD325" i="8"/>
  <c r="AE325" i="8"/>
  <c r="AF325" i="8"/>
  <c r="AH325" i="8"/>
  <c r="AI325" i="8"/>
  <c r="A326" i="8"/>
  <c r="B326" i="8"/>
  <c r="C326" i="8"/>
  <c r="D326" i="8"/>
  <c r="P326" i="8"/>
  <c r="Q326" i="8"/>
  <c r="R326" i="8"/>
  <c r="T326" i="8"/>
  <c r="U326" i="8"/>
  <c r="V326" i="8"/>
  <c r="X326" i="8"/>
  <c r="Y326" i="8"/>
  <c r="AA326" i="8"/>
  <c r="AB326" i="8"/>
  <c r="AC326" i="8"/>
  <c r="AD326" i="8"/>
  <c r="AE326" i="8"/>
  <c r="AF326" i="8"/>
  <c r="AH326" i="8"/>
  <c r="AI326" i="8"/>
  <c r="A327" i="8"/>
  <c r="B327" i="8"/>
  <c r="C327" i="8"/>
  <c r="D327" i="8"/>
  <c r="P327" i="8"/>
  <c r="Q327" i="8"/>
  <c r="R327" i="8"/>
  <c r="T327" i="8"/>
  <c r="U327" i="8"/>
  <c r="V327" i="8"/>
  <c r="X327" i="8"/>
  <c r="Y327" i="8"/>
  <c r="AA327" i="8"/>
  <c r="AB327" i="8"/>
  <c r="AC327" i="8"/>
  <c r="AD327" i="8"/>
  <c r="AE327" i="8"/>
  <c r="AF327" i="8"/>
  <c r="AH327" i="8"/>
  <c r="AI327" i="8"/>
  <c r="A328" i="8"/>
  <c r="B328" i="8"/>
  <c r="C328" i="8"/>
  <c r="D328" i="8"/>
  <c r="P328" i="8"/>
  <c r="Q328" i="8"/>
  <c r="R328" i="8"/>
  <c r="T328" i="8"/>
  <c r="U328" i="8"/>
  <c r="V328" i="8"/>
  <c r="X328" i="8"/>
  <c r="Y328" i="8"/>
  <c r="AA328" i="8"/>
  <c r="AB328" i="8"/>
  <c r="AC328" i="8"/>
  <c r="AD328" i="8"/>
  <c r="AE328" i="8"/>
  <c r="AF328" i="8"/>
  <c r="AH328" i="8"/>
  <c r="AI328" i="8"/>
  <c r="A329" i="8"/>
  <c r="B329" i="8"/>
  <c r="C329" i="8"/>
  <c r="D329" i="8"/>
  <c r="P329" i="8"/>
  <c r="Q329" i="8"/>
  <c r="R329" i="8"/>
  <c r="T329" i="8"/>
  <c r="U329" i="8"/>
  <c r="V329" i="8"/>
  <c r="X329" i="8"/>
  <c r="Y329" i="8"/>
  <c r="AA329" i="8"/>
  <c r="AB329" i="8"/>
  <c r="AC329" i="8"/>
  <c r="AD329" i="8"/>
  <c r="AE329" i="8"/>
  <c r="AF329" i="8"/>
  <c r="AH329" i="8"/>
  <c r="AI329" i="8"/>
  <c r="A330" i="8"/>
  <c r="B330" i="8"/>
  <c r="C330" i="8"/>
  <c r="D330" i="8"/>
  <c r="P330" i="8"/>
  <c r="Q330" i="8"/>
  <c r="R330" i="8"/>
  <c r="T330" i="8"/>
  <c r="U330" i="8"/>
  <c r="V330" i="8"/>
  <c r="X330" i="8"/>
  <c r="Y330" i="8"/>
  <c r="AA330" i="8"/>
  <c r="AB330" i="8"/>
  <c r="AC330" i="8"/>
  <c r="AD330" i="8"/>
  <c r="AE330" i="8"/>
  <c r="AF330" i="8"/>
  <c r="AH330" i="8"/>
  <c r="AI330" i="8"/>
  <c r="A331" i="8"/>
  <c r="B331" i="8"/>
  <c r="C331" i="8"/>
  <c r="D331" i="8"/>
  <c r="P331" i="8"/>
  <c r="Q331" i="8"/>
  <c r="R331" i="8"/>
  <c r="T331" i="8"/>
  <c r="U331" i="8"/>
  <c r="V331" i="8"/>
  <c r="X331" i="8"/>
  <c r="Y331" i="8"/>
  <c r="AA331" i="8"/>
  <c r="AB331" i="8"/>
  <c r="AC331" i="8"/>
  <c r="AD331" i="8"/>
  <c r="AE331" i="8"/>
  <c r="AF331" i="8"/>
  <c r="AH331" i="8"/>
  <c r="AI331" i="8"/>
  <c r="A332" i="8"/>
  <c r="B332" i="8"/>
  <c r="C332" i="8"/>
  <c r="D332" i="8"/>
  <c r="P332" i="8"/>
  <c r="Q332" i="8"/>
  <c r="R332" i="8"/>
  <c r="T332" i="8"/>
  <c r="U332" i="8"/>
  <c r="V332" i="8"/>
  <c r="X332" i="8"/>
  <c r="Y332" i="8"/>
  <c r="AA332" i="8"/>
  <c r="AB332" i="8"/>
  <c r="AC332" i="8"/>
  <c r="AD332" i="8"/>
  <c r="AE332" i="8"/>
  <c r="AF332" i="8"/>
  <c r="AH332" i="8"/>
  <c r="AI332" i="8"/>
  <c r="A333" i="8"/>
  <c r="B333" i="8"/>
  <c r="C333" i="8"/>
  <c r="D333" i="8"/>
  <c r="P333" i="8"/>
  <c r="Q333" i="8"/>
  <c r="R333" i="8"/>
  <c r="T333" i="8"/>
  <c r="U333" i="8"/>
  <c r="V333" i="8"/>
  <c r="X333" i="8"/>
  <c r="Y333" i="8"/>
  <c r="AA333" i="8"/>
  <c r="AB333" i="8"/>
  <c r="AC333" i="8"/>
  <c r="AD333" i="8"/>
  <c r="AE333" i="8"/>
  <c r="AF333" i="8"/>
  <c r="AH333" i="8"/>
  <c r="AI333" i="8"/>
  <c r="A334" i="8"/>
  <c r="B334" i="8"/>
  <c r="C334" i="8"/>
  <c r="D334" i="8"/>
  <c r="P334" i="8"/>
  <c r="Q334" i="8"/>
  <c r="R334" i="8"/>
  <c r="T334" i="8"/>
  <c r="U334" i="8"/>
  <c r="V334" i="8"/>
  <c r="X334" i="8"/>
  <c r="Y334" i="8"/>
  <c r="AA334" i="8"/>
  <c r="AB334" i="8"/>
  <c r="AC334" i="8"/>
  <c r="AD334" i="8"/>
  <c r="AE334" i="8"/>
  <c r="AF334" i="8"/>
  <c r="AH334" i="8"/>
  <c r="AI334" i="8"/>
  <c r="A335" i="8"/>
  <c r="B335" i="8"/>
  <c r="C335" i="8"/>
  <c r="D335" i="8"/>
  <c r="P335" i="8"/>
  <c r="Q335" i="8"/>
  <c r="R335" i="8"/>
  <c r="T335" i="8"/>
  <c r="U335" i="8"/>
  <c r="V335" i="8"/>
  <c r="X335" i="8"/>
  <c r="Y335" i="8"/>
  <c r="AA335" i="8"/>
  <c r="AB335" i="8"/>
  <c r="AC335" i="8"/>
  <c r="AD335" i="8"/>
  <c r="AE335" i="8"/>
  <c r="AF335" i="8"/>
  <c r="AH335" i="8"/>
  <c r="AI335" i="8"/>
  <c r="A336" i="8"/>
  <c r="B336" i="8"/>
  <c r="C336" i="8"/>
  <c r="D336" i="8"/>
  <c r="P336" i="8"/>
  <c r="Q336" i="8"/>
  <c r="R336" i="8"/>
  <c r="T336" i="8"/>
  <c r="U336" i="8"/>
  <c r="V336" i="8"/>
  <c r="X336" i="8"/>
  <c r="Y336" i="8"/>
  <c r="AA336" i="8"/>
  <c r="AB336" i="8"/>
  <c r="AC336" i="8"/>
  <c r="AD336" i="8"/>
  <c r="AE336" i="8"/>
  <c r="AF336" i="8"/>
  <c r="AH336" i="8"/>
  <c r="AI336" i="8"/>
  <c r="A337" i="8"/>
  <c r="B337" i="8"/>
  <c r="C337" i="8"/>
  <c r="D337" i="8"/>
  <c r="P337" i="8"/>
  <c r="Q337" i="8"/>
  <c r="R337" i="8"/>
  <c r="T337" i="8"/>
  <c r="U337" i="8"/>
  <c r="V337" i="8"/>
  <c r="X337" i="8"/>
  <c r="Y337" i="8"/>
  <c r="AA337" i="8"/>
  <c r="AB337" i="8"/>
  <c r="AC337" i="8"/>
  <c r="AD337" i="8"/>
  <c r="AE337" i="8"/>
  <c r="AF337" i="8"/>
  <c r="AH337" i="8"/>
  <c r="AI337" i="8"/>
  <c r="A338" i="8"/>
  <c r="B338" i="8"/>
  <c r="C338" i="8"/>
  <c r="D338" i="8"/>
  <c r="P338" i="8"/>
  <c r="Q338" i="8"/>
  <c r="R338" i="8"/>
  <c r="T338" i="8"/>
  <c r="U338" i="8"/>
  <c r="V338" i="8"/>
  <c r="X338" i="8"/>
  <c r="Y338" i="8"/>
  <c r="AA338" i="8"/>
  <c r="AB338" i="8"/>
  <c r="AC338" i="8"/>
  <c r="AD338" i="8"/>
  <c r="AE338" i="8"/>
  <c r="AF338" i="8"/>
  <c r="AH338" i="8"/>
  <c r="AI338" i="8"/>
  <c r="A339" i="8"/>
  <c r="B339" i="8"/>
  <c r="C339" i="8"/>
  <c r="D339" i="8"/>
  <c r="P339" i="8"/>
  <c r="Q339" i="8"/>
  <c r="R339" i="8"/>
  <c r="T339" i="8"/>
  <c r="U339" i="8"/>
  <c r="V339" i="8"/>
  <c r="X339" i="8"/>
  <c r="Y339" i="8"/>
  <c r="AA339" i="8"/>
  <c r="AB339" i="8"/>
  <c r="AC339" i="8"/>
  <c r="AD339" i="8"/>
  <c r="AE339" i="8"/>
  <c r="AF339" i="8"/>
  <c r="AH339" i="8"/>
  <c r="AI339" i="8"/>
  <c r="A340" i="8"/>
  <c r="B340" i="8"/>
  <c r="C340" i="8"/>
  <c r="D340" i="8"/>
  <c r="P340" i="8"/>
  <c r="Q340" i="8"/>
  <c r="R340" i="8"/>
  <c r="T340" i="8"/>
  <c r="U340" i="8"/>
  <c r="V340" i="8"/>
  <c r="X340" i="8"/>
  <c r="Y340" i="8"/>
  <c r="AA340" i="8"/>
  <c r="AB340" i="8"/>
  <c r="AC340" i="8"/>
  <c r="AD340" i="8"/>
  <c r="AE340" i="8"/>
  <c r="AF340" i="8"/>
  <c r="AH340" i="8"/>
  <c r="AI340" i="8"/>
  <c r="A341" i="8"/>
  <c r="B341" i="8"/>
  <c r="C341" i="8"/>
  <c r="D341" i="8"/>
  <c r="P341" i="8"/>
  <c r="Q341" i="8"/>
  <c r="R341" i="8"/>
  <c r="T341" i="8"/>
  <c r="U341" i="8"/>
  <c r="V341" i="8"/>
  <c r="X341" i="8"/>
  <c r="Y341" i="8"/>
  <c r="AA341" i="8"/>
  <c r="AB341" i="8"/>
  <c r="AC341" i="8"/>
  <c r="AD341" i="8"/>
  <c r="AE341" i="8"/>
  <c r="AF341" i="8"/>
  <c r="AH341" i="8"/>
  <c r="AI341" i="8"/>
  <c r="A342" i="8"/>
  <c r="B342" i="8"/>
  <c r="C342" i="8"/>
  <c r="D342" i="8"/>
  <c r="P342" i="8"/>
  <c r="Q342" i="8"/>
  <c r="R342" i="8"/>
  <c r="T342" i="8"/>
  <c r="U342" i="8"/>
  <c r="V342" i="8"/>
  <c r="X342" i="8"/>
  <c r="Y342" i="8"/>
  <c r="AA342" i="8"/>
  <c r="AB342" i="8"/>
  <c r="AC342" i="8"/>
  <c r="AD342" i="8"/>
  <c r="AE342" i="8"/>
  <c r="AF342" i="8"/>
  <c r="AH342" i="8"/>
  <c r="AI342" i="8"/>
  <c r="A343" i="8"/>
  <c r="B343" i="8"/>
  <c r="C343" i="8"/>
  <c r="D343" i="8"/>
  <c r="P343" i="8"/>
  <c r="Q343" i="8"/>
  <c r="R343" i="8"/>
  <c r="T343" i="8"/>
  <c r="U343" i="8"/>
  <c r="V343" i="8"/>
  <c r="X343" i="8"/>
  <c r="Y343" i="8"/>
  <c r="AA343" i="8"/>
  <c r="AB343" i="8"/>
  <c r="AC343" i="8"/>
  <c r="AD343" i="8"/>
  <c r="AE343" i="8"/>
  <c r="AF343" i="8"/>
  <c r="AH343" i="8"/>
  <c r="AI343" i="8"/>
  <c r="A344" i="8"/>
  <c r="B344" i="8"/>
  <c r="C344" i="8"/>
  <c r="D344" i="8"/>
  <c r="P344" i="8"/>
  <c r="Q344" i="8"/>
  <c r="R344" i="8"/>
  <c r="T344" i="8"/>
  <c r="U344" i="8"/>
  <c r="V344" i="8"/>
  <c r="X344" i="8"/>
  <c r="Y344" i="8"/>
  <c r="AA344" i="8"/>
  <c r="AB344" i="8"/>
  <c r="AC344" i="8"/>
  <c r="AD344" i="8"/>
  <c r="AE344" i="8"/>
  <c r="AF344" i="8"/>
  <c r="AH344" i="8"/>
  <c r="AI344" i="8"/>
  <c r="A345" i="8"/>
  <c r="B345" i="8"/>
  <c r="C345" i="8"/>
  <c r="D345" i="8"/>
  <c r="P345" i="8"/>
  <c r="Q345" i="8"/>
  <c r="R345" i="8"/>
  <c r="T345" i="8"/>
  <c r="U345" i="8"/>
  <c r="V345" i="8"/>
  <c r="X345" i="8"/>
  <c r="Y345" i="8"/>
  <c r="AA345" i="8"/>
  <c r="AB345" i="8"/>
  <c r="AC345" i="8"/>
  <c r="AD345" i="8"/>
  <c r="AE345" i="8"/>
  <c r="AF345" i="8"/>
  <c r="AH345" i="8"/>
  <c r="AI345" i="8"/>
  <c r="A346" i="8"/>
  <c r="B346" i="8"/>
  <c r="C346" i="8"/>
  <c r="D346" i="8"/>
  <c r="P346" i="8"/>
  <c r="Q346" i="8"/>
  <c r="R346" i="8"/>
  <c r="T346" i="8"/>
  <c r="U346" i="8"/>
  <c r="V346" i="8"/>
  <c r="X346" i="8"/>
  <c r="Y346" i="8"/>
  <c r="AA346" i="8"/>
  <c r="AB346" i="8"/>
  <c r="AC346" i="8"/>
  <c r="AD346" i="8"/>
  <c r="AE346" i="8"/>
  <c r="AF346" i="8"/>
  <c r="AH346" i="8"/>
  <c r="AI346" i="8"/>
  <c r="A347" i="8"/>
  <c r="B347" i="8"/>
  <c r="C347" i="8"/>
  <c r="D347" i="8"/>
  <c r="P347" i="8"/>
  <c r="Q347" i="8"/>
  <c r="R347" i="8"/>
  <c r="T347" i="8"/>
  <c r="U347" i="8"/>
  <c r="V347" i="8"/>
  <c r="X347" i="8"/>
  <c r="Y347" i="8"/>
  <c r="AA347" i="8"/>
  <c r="AB347" i="8"/>
  <c r="AC347" i="8"/>
  <c r="AD347" i="8"/>
  <c r="AE347" i="8"/>
  <c r="AF347" i="8"/>
  <c r="AH347" i="8"/>
  <c r="AI347" i="8"/>
  <c r="A348" i="8"/>
  <c r="B348" i="8"/>
  <c r="C348" i="8"/>
  <c r="D348" i="8"/>
  <c r="P348" i="8"/>
  <c r="Q348" i="8"/>
  <c r="R348" i="8"/>
  <c r="T348" i="8"/>
  <c r="U348" i="8"/>
  <c r="V348" i="8"/>
  <c r="X348" i="8"/>
  <c r="Y348" i="8"/>
  <c r="AA348" i="8"/>
  <c r="AB348" i="8"/>
  <c r="AC348" i="8"/>
  <c r="AD348" i="8"/>
  <c r="AE348" i="8"/>
  <c r="AF348" i="8"/>
  <c r="AH348" i="8"/>
  <c r="AI348" i="8"/>
  <c r="A349" i="8"/>
  <c r="B349" i="8"/>
  <c r="C349" i="8"/>
  <c r="D349" i="8"/>
  <c r="P349" i="8"/>
  <c r="Q349" i="8"/>
  <c r="R349" i="8"/>
  <c r="T349" i="8"/>
  <c r="U349" i="8"/>
  <c r="V349" i="8"/>
  <c r="X349" i="8"/>
  <c r="Y349" i="8"/>
  <c r="AA349" i="8"/>
  <c r="AB349" i="8"/>
  <c r="AC349" i="8"/>
  <c r="AD349" i="8"/>
  <c r="AE349" i="8"/>
  <c r="AF349" i="8"/>
  <c r="AH349" i="8"/>
  <c r="AI349" i="8"/>
  <c r="A350" i="8"/>
  <c r="B350" i="8"/>
  <c r="C350" i="8"/>
  <c r="D350" i="8"/>
  <c r="P350" i="8"/>
  <c r="Q350" i="8"/>
  <c r="R350" i="8"/>
  <c r="T350" i="8"/>
  <c r="U350" i="8"/>
  <c r="V350" i="8"/>
  <c r="X350" i="8"/>
  <c r="Y350" i="8"/>
  <c r="AA350" i="8"/>
  <c r="AB350" i="8"/>
  <c r="AC350" i="8"/>
  <c r="AD350" i="8"/>
  <c r="AE350" i="8"/>
  <c r="AF350" i="8"/>
  <c r="AH350" i="8"/>
  <c r="AI350" i="8"/>
  <c r="A351" i="8"/>
  <c r="B351" i="8"/>
  <c r="C351" i="8"/>
  <c r="D351" i="8"/>
  <c r="P351" i="8"/>
  <c r="Q351" i="8"/>
  <c r="R351" i="8"/>
  <c r="T351" i="8"/>
  <c r="U351" i="8"/>
  <c r="V351" i="8"/>
  <c r="X351" i="8"/>
  <c r="Y351" i="8"/>
  <c r="AA351" i="8"/>
  <c r="AB351" i="8"/>
  <c r="AC351" i="8"/>
  <c r="AD351" i="8"/>
  <c r="AE351" i="8"/>
  <c r="AF351" i="8"/>
  <c r="AH351" i="8"/>
  <c r="AI351" i="8"/>
  <c r="A352" i="8"/>
  <c r="B352" i="8"/>
  <c r="C352" i="8"/>
  <c r="D352" i="8"/>
  <c r="P352" i="8"/>
  <c r="Q352" i="8"/>
  <c r="R352" i="8"/>
  <c r="T352" i="8"/>
  <c r="U352" i="8"/>
  <c r="V352" i="8"/>
  <c r="X352" i="8"/>
  <c r="Y352" i="8"/>
  <c r="AA352" i="8"/>
  <c r="AB352" i="8"/>
  <c r="AC352" i="8"/>
  <c r="AD352" i="8"/>
  <c r="AE352" i="8"/>
  <c r="AF352" i="8"/>
  <c r="AH352" i="8"/>
  <c r="AI352" i="8"/>
  <c r="A353" i="8"/>
  <c r="B353" i="8"/>
  <c r="C353" i="8"/>
  <c r="D353" i="8"/>
  <c r="P353" i="8"/>
  <c r="Q353" i="8"/>
  <c r="R353" i="8"/>
  <c r="T353" i="8"/>
  <c r="U353" i="8"/>
  <c r="V353" i="8"/>
  <c r="X353" i="8"/>
  <c r="Y353" i="8"/>
  <c r="AA353" i="8"/>
  <c r="AB353" i="8"/>
  <c r="AC353" i="8"/>
  <c r="AD353" i="8"/>
  <c r="AE353" i="8"/>
  <c r="AF353" i="8"/>
  <c r="AH353" i="8"/>
  <c r="AI353" i="8"/>
  <c r="A354" i="8"/>
  <c r="B354" i="8"/>
  <c r="C354" i="8"/>
  <c r="D354" i="8"/>
  <c r="P354" i="8"/>
  <c r="Q354" i="8"/>
  <c r="R354" i="8"/>
  <c r="T354" i="8"/>
  <c r="U354" i="8"/>
  <c r="V354" i="8"/>
  <c r="X354" i="8"/>
  <c r="Y354" i="8"/>
  <c r="AA354" i="8"/>
  <c r="AB354" i="8"/>
  <c r="AC354" i="8"/>
  <c r="AD354" i="8"/>
  <c r="AE354" i="8"/>
  <c r="AF354" i="8"/>
  <c r="AH354" i="8"/>
  <c r="AI354" i="8"/>
  <c r="A355" i="8"/>
  <c r="B355" i="8"/>
  <c r="C355" i="8"/>
  <c r="D355" i="8"/>
  <c r="P355" i="8"/>
  <c r="Q355" i="8"/>
  <c r="R355" i="8"/>
  <c r="T355" i="8"/>
  <c r="U355" i="8"/>
  <c r="V355" i="8"/>
  <c r="X355" i="8"/>
  <c r="Y355" i="8"/>
  <c r="AA355" i="8"/>
  <c r="AB355" i="8"/>
  <c r="AC355" i="8"/>
  <c r="AD355" i="8"/>
  <c r="AE355" i="8"/>
  <c r="AF355" i="8"/>
  <c r="AH355" i="8"/>
  <c r="AI355" i="8"/>
  <c r="A356" i="8"/>
  <c r="B356" i="8"/>
  <c r="C356" i="8"/>
  <c r="D356" i="8"/>
  <c r="P356" i="8"/>
  <c r="Q356" i="8"/>
  <c r="R356" i="8"/>
  <c r="T356" i="8"/>
  <c r="U356" i="8"/>
  <c r="V356" i="8"/>
  <c r="X356" i="8"/>
  <c r="Y356" i="8"/>
  <c r="AA356" i="8"/>
  <c r="AB356" i="8"/>
  <c r="AC356" i="8"/>
  <c r="AD356" i="8"/>
  <c r="AE356" i="8"/>
  <c r="AF356" i="8"/>
  <c r="AH356" i="8"/>
  <c r="AI356" i="8"/>
  <c r="A357" i="8"/>
  <c r="B357" i="8"/>
  <c r="C357" i="8"/>
  <c r="D357" i="8"/>
  <c r="P357" i="8"/>
  <c r="Q357" i="8"/>
  <c r="R357" i="8"/>
  <c r="T357" i="8"/>
  <c r="U357" i="8"/>
  <c r="V357" i="8"/>
  <c r="X357" i="8"/>
  <c r="Y357" i="8"/>
  <c r="AA357" i="8"/>
  <c r="AB357" i="8"/>
  <c r="AC357" i="8"/>
  <c r="AD357" i="8"/>
  <c r="AE357" i="8"/>
  <c r="AF357" i="8"/>
  <c r="AH357" i="8"/>
  <c r="AI357" i="8"/>
  <c r="A358" i="8"/>
  <c r="B358" i="8"/>
  <c r="C358" i="8"/>
  <c r="D358" i="8"/>
  <c r="P358" i="8"/>
  <c r="Q358" i="8"/>
  <c r="R358" i="8"/>
  <c r="T358" i="8"/>
  <c r="U358" i="8"/>
  <c r="V358" i="8"/>
  <c r="X358" i="8"/>
  <c r="Y358" i="8"/>
  <c r="AA358" i="8"/>
  <c r="AB358" i="8"/>
  <c r="AC358" i="8"/>
  <c r="AD358" i="8"/>
  <c r="AE358" i="8"/>
  <c r="AF358" i="8"/>
  <c r="AH358" i="8"/>
  <c r="AI358" i="8"/>
  <c r="A359" i="8"/>
  <c r="B359" i="8"/>
  <c r="C359" i="8"/>
  <c r="D359" i="8"/>
  <c r="P359" i="8"/>
  <c r="Q359" i="8"/>
  <c r="R359" i="8"/>
  <c r="T359" i="8"/>
  <c r="U359" i="8"/>
  <c r="V359" i="8"/>
  <c r="X359" i="8"/>
  <c r="Y359" i="8"/>
  <c r="AA359" i="8"/>
  <c r="AB359" i="8"/>
  <c r="AC359" i="8"/>
  <c r="AD359" i="8"/>
  <c r="AE359" i="8"/>
  <c r="AF359" i="8"/>
  <c r="AH359" i="8"/>
  <c r="AI359" i="8"/>
  <c r="A360" i="8"/>
  <c r="B360" i="8"/>
  <c r="C360" i="8"/>
  <c r="D360" i="8"/>
  <c r="P360" i="8"/>
  <c r="Q360" i="8"/>
  <c r="R360" i="8"/>
  <c r="T360" i="8"/>
  <c r="U360" i="8"/>
  <c r="V360" i="8"/>
  <c r="X360" i="8"/>
  <c r="Y360" i="8"/>
  <c r="AA360" i="8"/>
  <c r="AB360" i="8"/>
  <c r="AC360" i="8"/>
  <c r="AD360" i="8"/>
  <c r="AE360" i="8"/>
  <c r="AF360" i="8"/>
  <c r="AH360" i="8"/>
  <c r="AI360" i="8"/>
  <c r="A361" i="8"/>
  <c r="B361" i="8"/>
  <c r="C361" i="8"/>
  <c r="D361" i="8"/>
  <c r="P361" i="8"/>
  <c r="Q361" i="8"/>
  <c r="R361" i="8"/>
  <c r="T361" i="8"/>
  <c r="U361" i="8"/>
  <c r="V361" i="8"/>
  <c r="X361" i="8"/>
  <c r="Y361" i="8"/>
  <c r="AA361" i="8"/>
  <c r="AB361" i="8"/>
  <c r="AC361" i="8"/>
  <c r="AD361" i="8"/>
  <c r="AE361" i="8"/>
  <c r="AF361" i="8"/>
  <c r="AH361" i="8"/>
  <c r="AI361" i="8"/>
  <c r="A362" i="8"/>
  <c r="B362" i="8"/>
  <c r="C362" i="8"/>
  <c r="D362" i="8"/>
  <c r="P362" i="8"/>
  <c r="Q362" i="8"/>
  <c r="R362" i="8"/>
  <c r="T362" i="8"/>
  <c r="U362" i="8"/>
  <c r="V362" i="8"/>
  <c r="X362" i="8"/>
  <c r="Y362" i="8"/>
  <c r="AA362" i="8"/>
  <c r="AB362" i="8"/>
  <c r="AC362" i="8"/>
  <c r="AD362" i="8"/>
  <c r="AE362" i="8"/>
  <c r="AF362" i="8"/>
  <c r="AH362" i="8"/>
  <c r="AI362" i="8"/>
  <c r="A363" i="8"/>
  <c r="B363" i="8"/>
  <c r="C363" i="8"/>
  <c r="D363" i="8"/>
  <c r="P363" i="8"/>
  <c r="Q363" i="8"/>
  <c r="R363" i="8"/>
  <c r="T363" i="8"/>
  <c r="U363" i="8"/>
  <c r="V363" i="8"/>
  <c r="X363" i="8"/>
  <c r="Y363" i="8"/>
  <c r="AA363" i="8"/>
  <c r="AB363" i="8"/>
  <c r="AC363" i="8"/>
  <c r="AD363" i="8"/>
  <c r="AE363" i="8"/>
  <c r="AF363" i="8"/>
  <c r="AH363" i="8"/>
  <c r="AI363" i="8"/>
  <c r="A364" i="8"/>
  <c r="B364" i="8"/>
  <c r="C364" i="8"/>
  <c r="D364" i="8"/>
  <c r="P364" i="8"/>
  <c r="Q364" i="8"/>
  <c r="R364" i="8"/>
  <c r="T364" i="8"/>
  <c r="U364" i="8"/>
  <c r="V364" i="8"/>
  <c r="X364" i="8"/>
  <c r="Y364" i="8"/>
  <c r="AA364" i="8"/>
  <c r="AB364" i="8"/>
  <c r="AC364" i="8"/>
  <c r="AD364" i="8"/>
  <c r="AE364" i="8"/>
  <c r="AF364" i="8"/>
  <c r="AH364" i="8"/>
  <c r="AI364" i="8"/>
  <c r="A365" i="8"/>
  <c r="B365" i="8"/>
  <c r="C365" i="8"/>
  <c r="D365" i="8"/>
  <c r="P365" i="8"/>
  <c r="Q365" i="8"/>
  <c r="R365" i="8"/>
  <c r="T365" i="8"/>
  <c r="U365" i="8"/>
  <c r="V365" i="8"/>
  <c r="X365" i="8"/>
  <c r="Y365" i="8"/>
  <c r="AA365" i="8"/>
  <c r="AB365" i="8"/>
  <c r="AC365" i="8"/>
  <c r="AD365" i="8"/>
  <c r="AE365" i="8"/>
  <c r="AF365" i="8"/>
  <c r="AH365" i="8"/>
  <c r="AI365" i="8"/>
  <c r="A366" i="8"/>
  <c r="B366" i="8"/>
  <c r="C366" i="8"/>
  <c r="D366" i="8"/>
  <c r="P366" i="8"/>
  <c r="Q366" i="8"/>
  <c r="R366" i="8"/>
  <c r="T366" i="8"/>
  <c r="U366" i="8"/>
  <c r="V366" i="8"/>
  <c r="X366" i="8"/>
  <c r="Y366" i="8"/>
  <c r="AA366" i="8"/>
  <c r="AB366" i="8"/>
  <c r="AC366" i="8"/>
  <c r="AD366" i="8"/>
  <c r="AE366" i="8"/>
  <c r="AF366" i="8"/>
  <c r="AH366" i="8"/>
  <c r="AI366" i="8"/>
  <c r="A367" i="8"/>
  <c r="B367" i="8"/>
  <c r="C367" i="8"/>
  <c r="D367" i="8"/>
  <c r="P367" i="8"/>
  <c r="Q367" i="8"/>
  <c r="R367" i="8"/>
  <c r="T367" i="8"/>
  <c r="U367" i="8"/>
  <c r="V367" i="8"/>
  <c r="X367" i="8"/>
  <c r="Y367" i="8"/>
  <c r="AA367" i="8"/>
  <c r="AB367" i="8"/>
  <c r="AC367" i="8"/>
  <c r="AD367" i="8"/>
  <c r="AE367" i="8"/>
  <c r="AF367" i="8"/>
  <c r="AH367" i="8"/>
  <c r="AI367" i="8"/>
  <c r="A368" i="8"/>
  <c r="B368" i="8"/>
  <c r="C368" i="8"/>
  <c r="D368" i="8"/>
  <c r="P368" i="8"/>
  <c r="Q368" i="8"/>
  <c r="R368" i="8"/>
  <c r="T368" i="8"/>
  <c r="U368" i="8"/>
  <c r="V368" i="8"/>
  <c r="X368" i="8"/>
  <c r="Y368" i="8"/>
  <c r="AA368" i="8"/>
  <c r="AB368" i="8"/>
  <c r="AC368" i="8"/>
  <c r="AD368" i="8"/>
  <c r="AE368" i="8"/>
  <c r="AF368" i="8"/>
  <c r="AH368" i="8"/>
  <c r="AI368" i="8"/>
  <c r="A369" i="8"/>
  <c r="B369" i="8"/>
  <c r="C369" i="8"/>
  <c r="D369" i="8"/>
  <c r="P369" i="8"/>
  <c r="Q369" i="8"/>
  <c r="R369" i="8"/>
  <c r="T369" i="8"/>
  <c r="U369" i="8"/>
  <c r="V369" i="8"/>
  <c r="X369" i="8"/>
  <c r="Y369" i="8"/>
  <c r="AA369" i="8"/>
  <c r="AB369" i="8"/>
  <c r="AC369" i="8"/>
  <c r="AD369" i="8"/>
  <c r="AE369" i="8"/>
  <c r="AF369" i="8"/>
  <c r="AH369" i="8"/>
  <c r="AI369" i="8"/>
  <c r="A370" i="8"/>
  <c r="E2" i="5"/>
  <c r="F2" i="5"/>
  <c r="E3" i="5"/>
  <c r="F3" i="5"/>
  <c r="E4" i="5"/>
  <c r="F4" i="5"/>
  <c r="E5" i="5"/>
  <c r="F5" i="5"/>
  <c r="E6" i="5"/>
  <c r="F6" i="5"/>
  <c r="E7" i="5"/>
  <c r="F7" i="5"/>
  <c r="E8" i="5"/>
  <c r="F8" i="5"/>
  <c r="E9" i="5"/>
  <c r="F9" i="5"/>
  <c r="E10" i="5"/>
  <c r="F10" i="5"/>
  <c r="E11" i="5"/>
  <c r="F11" i="5"/>
  <c r="E12" i="5"/>
  <c r="F12" i="5"/>
  <c r="E13" i="5"/>
  <c r="F13" i="5"/>
  <c r="E14" i="5"/>
  <c r="F14" i="5"/>
  <c r="E15" i="5"/>
  <c r="F15" i="5"/>
  <c r="E16" i="5"/>
  <c r="F16" i="5"/>
  <c r="E17" i="5"/>
  <c r="F17" i="5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E33" i="5"/>
  <c r="F33" i="5"/>
  <c r="E34" i="5"/>
  <c r="F34" i="5"/>
  <c r="E35" i="5"/>
  <c r="F35" i="5"/>
  <c r="E36" i="5"/>
  <c r="F36" i="5"/>
  <c r="E37" i="5"/>
  <c r="F37" i="5"/>
  <c r="E38" i="5"/>
  <c r="F38" i="5"/>
  <c r="E39" i="5"/>
  <c r="F39" i="5"/>
  <c r="E40" i="5"/>
  <c r="F40" i="5"/>
  <c r="E41" i="5"/>
  <c r="F41" i="5"/>
  <c r="E42" i="5"/>
  <c r="F42" i="5"/>
  <c r="E43" i="5"/>
  <c r="F43" i="5"/>
  <c r="E44" i="5"/>
  <c r="F44" i="5"/>
  <c r="E45" i="5"/>
  <c r="F45" i="5"/>
  <c r="E46" i="5"/>
  <c r="F46" i="5"/>
  <c r="E47" i="5"/>
  <c r="F47" i="5"/>
  <c r="E48" i="5"/>
  <c r="F48" i="5"/>
  <c r="E49" i="5"/>
  <c r="F49" i="5"/>
  <c r="E50" i="5"/>
  <c r="F50" i="5"/>
  <c r="E51" i="5"/>
  <c r="F51" i="5"/>
  <c r="E52" i="5"/>
  <c r="F52" i="5"/>
  <c r="E53" i="5"/>
  <c r="F53" i="5"/>
  <c r="E54" i="5"/>
  <c r="F54" i="5"/>
  <c r="E55" i="5"/>
  <c r="F55" i="5"/>
  <c r="E56" i="5"/>
  <c r="F56" i="5"/>
  <c r="E57" i="5"/>
  <c r="F57" i="5"/>
  <c r="E58" i="5"/>
  <c r="F58" i="5"/>
  <c r="E59" i="5"/>
  <c r="F59" i="5"/>
  <c r="E60" i="5"/>
  <c r="F60" i="5"/>
  <c r="E61" i="5"/>
  <c r="F61" i="5"/>
  <c r="E62" i="5"/>
  <c r="F62" i="5"/>
  <c r="E63" i="5"/>
  <c r="F63" i="5"/>
  <c r="E64" i="5"/>
  <c r="F64" i="5"/>
  <c r="E65" i="5"/>
  <c r="F65" i="5"/>
  <c r="E66" i="5"/>
  <c r="F66" i="5"/>
  <c r="E67" i="5"/>
  <c r="F67" i="5"/>
  <c r="E68" i="5"/>
  <c r="F68" i="5"/>
  <c r="E69" i="5"/>
  <c r="F69" i="5"/>
  <c r="E70" i="5"/>
  <c r="F70" i="5"/>
  <c r="E71" i="5"/>
  <c r="F71" i="5"/>
  <c r="E72" i="5"/>
  <c r="F72" i="5"/>
  <c r="E73" i="5"/>
  <c r="F73" i="5"/>
  <c r="E74" i="5"/>
  <c r="F74" i="5"/>
  <c r="E75" i="5"/>
  <c r="F75" i="5"/>
  <c r="E76" i="5"/>
  <c r="F76" i="5"/>
  <c r="E77" i="5"/>
  <c r="F77" i="5"/>
  <c r="E78" i="5"/>
  <c r="F78" i="5"/>
  <c r="E79" i="5"/>
  <c r="F79" i="5"/>
  <c r="E80" i="5"/>
  <c r="F80" i="5"/>
  <c r="E81" i="5"/>
  <c r="F81" i="5"/>
  <c r="E82" i="5"/>
  <c r="F82" i="5"/>
  <c r="E83" i="5"/>
  <c r="F83" i="5"/>
  <c r="E84" i="5"/>
  <c r="F84" i="5"/>
  <c r="E85" i="5"/>
  <c r="F85" i="5"/>
  <c r="E86" i="5"/>
  <c r="F86" i="5"/>
  <c r="E87" i="5"/>
  <c r="F87" i="5"/>
  <c r="E88" i="5"/>
  <c r="F88" i="5"/>
  <c r="E89" i="5"/>
  <c r="F89" i="5"/>
  <c r="E90" i="5"/>
  <c r="F90" i="5"/>
  <c r="E91" i="5"/>
  <c r="F91" i="5"/>
  <c r="E92" i="5"/>
  <c r="F92" i="5"/>
  <c r="E93" i="5"/>
  <c r="F93" i="5"/>
  <c r="E94" i="5"/>
  <c r="F94" i="5"/>
  <c r="E95" i="5"/>
  <c r="F95" i="5"/>
  <c r="E96" i="5"/>
  <c r="F96" i="5"/>
  <c r="E97" i="5"/>
  <c r="F97" i="5"/>
  <c r="E98" i="5"/>
  <c r="F98" i="5"/>
  <c r="E99" i="5"/>
  <c r="F99" i="5"/>
  <c r="E100" i="5"/>
  <c r="F100" i="5"/>
  <c r="E101" i="5"/>
  <c r="F101" i="5"/>
  <c r="E102" i="5"/>
  <c r="F102" i="5"/>
  <c r="E103" i="5"/>
  <c r="F103" i="5"/>
  <c r="E104" i="5"/>
  <c r="F104" i="5"/>
  <c r="E105" i="5"/>
  <c r="F105" i="5"/>
  <c r="E106" i="5"/>
  <c r="F106" i="5"/>
  <c r="E107" i="5"/>
  <c r="F107" i="5"/>
  <c r="E108" i="5"/>
  <c r="F108" i="5"/>
  <c r="E109" i="5"/>
  <c r="F109" i="5"/>
  <c r="E110" i="5"/>
  <c r="F110" i="5"/>
  <c r="E111" i="5"/>
  <c r="F111" i="5"/>
  <c r="E112" i="5"/>
  <c r="F112" i="5"/>
  <c r="E113" i="5"/>
  <c r="F113" i="5"/>
  <c r="E114" i="5"/>
  <c r="F114" i="5"/>
  <c r="E115" i="5"/>
  <c r="F115" i="5"/>
  <c r="E116" i="5"/>
  <c r="F116" i="5"/>
  <c r="E117" i="5"/>
  <c r="F117" i="5"/>
  <c r="E118" i="5"/>
  <c r="F118" i="5"/>
  <c r="E119" i="5"/>
  <c r="F119" i="5"/>
  <c r="E120" i="5"/>
  <c r="F120" i="5"/>
  <c r="E121" i="5"/>
  <c r="F121" i="5"/>
  <c r="E122" i="5"/>
  <c r="F122" i="5"/>
  <c r="E123" i="5"/>
  <c r="F123" i="5"/>
  <c r="E124" i="5"/>
  <c r="F124" i="5"/>
  <c r="E125" i="5"/>
  <c r="F125" i="5"/>
  <c r="E126" i="5"/>
  <c r="F126" i="5"/>
  <c r="E127" i="5"/>
  <c r="F127" i="5"/>
  <c r="E128" i="5"/>
  <c r="F128" i="5"/>
  <c r="E129" i="5"/>
  <c r="F129" i="5"/>
  <c r="E130" i="5"/>
  <c r="F130" i="5"/>
  <c r="E131" i="5"/>
  <c r="F131" i="5"/>
  <c r="E132" i="5"/>
  <c r="F132" i="5"/>
  <c r="E133" i="5"/>
  <c r="F133" i="5"/>
  <c r="E134" i="5"/>
  <c r="F134" i="5"/>
  <c r="E135" i="5"/>
  <c r="F135" i="5"/>
  <c r="E136" i="5"/>
  <c r="F136" i="5"/>
  <c r="E137" i="5"/>
  <c r="F137" i="5"/>
  <c r="E138" i="5"/>
  <c r="F138" i="5"/>
  <c r="E139" i="5"/>
  <c r="F139" i="5"/>
  <c r="E140" i="5"/>
  <c r="F140" i="5"/>
  <c r="E141" i="5"/>
  <c r="F141" i="5"/>
  <c r="E142" i="5"/>
  <c r="F142" i="5"/>
  <c r="E143" i="5"/>
  <c r="F143" i="5"/>
  <c r="E144" i="5"/>
  <c r="F144" i="5"/>
  <c r="E145" i="5"/>
  <c r="F145" i="5"/>
  <c r="E146" i="5"/>
  <c r="F146" i="5"/>
  <c r="E147" i="5"/>
  <c r="F147" i="5"/>
  <c r="E148" i="5"/>
  <c r="F148" i="5"/>
  <c r="E149" i="5"/>
  <c r="F149" i="5"/>
  <c r="E150" i="5"/>
  <c r="F150" i="5"/>
  <c r="E151" i="5"/>
  <c r="F151" i="5"/>
  <c r="E152" i="5"/>
  <c r="F152" i="5"/>
  <c r="E153" i="5"/>
  <c r="F153" i="5"/>
  <c r="E154" i="5"/>
  <c r="F154" i="5"/>
  <c r="E155" i="5"/>
  <c r="F155" i="5"/>
  <c r="E156" i="5"/>
  <c r="F156" i="5"/>
  <c r="E157" i="5"/>
  <c r="F157" i="5"/>
  <c r="E158" i="5"/>
  <c r="F158" i="5"/>
  <c r="E159" i="5"/>
  <c r="F159" i="5"/>
  <c r="E160" i="5"/>
  <c r="F160" i="5"/>
  <c r="E161" i="5"/>
  <c r="F161" i="5"/>
  <c r="E162" i="5"/>
  <c r="F162" i="5"/>
  <c r="E163" i="5"/>
  <c r="F163" i="5"/>
  <c r="E164" i="5"/>
  <c r="F164" i="5"/>
  <c r="E165" i="5"/>
  <c r="F165" i="5"/>
  <c r="E166" i="5"/>
  <c r="F166" i="5"/>
  <c r="E167" i="5"/>
  <c r="F167" i="5"/>
  <c r="E168" i="5"/>
  <c r="F168" i="5"/>
  <c r="E169" i="5"/>
  <c r="F169" i="5"/>
  <c r="E170" i="5"/>
  <c r="F170" i="5"/>
  <c r="E171" i="5"/>
  <c r="F171" i="5"/>
  <c r="E172" i="5"/>
  <c r="F172" i="5"/>
  <c r="E173" i="5"/>
  <c r="F173" i="5"/>
  <c r="E174" i="5"/>
  <c r="F174" i="5"/>
  <c r="E175" i="5"/>
  <c r="F175" i="5"/>
  <c r="E176" i="5"/>
  <c r="F176" i="5"/>
  <c r="E177" i="5"/>
  <c r="F177" i="5"/>
  <c r="E178" i="5"/>
  <c r="F178" i="5"/>
  <c r="E179" i="5"/>
  <c r="F179" i="5"/>
  <c r="E180" i="5"/>
  <c r="F180" i="5"/>
  <c r="E181" i="5"/>
  <c r="F181" i="5"/>
  <c r="E182" i="5"/>
  <c r="F182" i="5"/>
  <c r="E183" i="5"/>
  <c r="F183" i="5"/>
  <c r="E184" i="5"/>
  <c r="F184" i="5"/>
  <c r="E185" i="5"/>
  <c r="F185" i="5"/>
  <c r="E186" i="5"/>
  <c r="F186" i="5"/>
  <c r="E187" i="5"/>
  <c r="F187" i="5"/>
  <c r="E188" i="5"/>
  <c r="F188" i="5"/>
  <c r="E189" i="5"/>
  <c r="F189" i="5"/>
  <c r="E190" i="5"/>
  <c r="F190" i="5"/>
  <c r="E191" i="5"/>
  <c r="F191" i="5"/>
  <c r="E192" i="5"/>
  <c r="F192" i="5"/>
  <c r="E193" i="5"/>
  <c r="F193" i="5"/>
  <c r="E194" i="5"/>
  <c r="F194" i="5"/>
  <c r="E195" i="5"/>
  <c r="F195" i="5"/>
  <c r="E196" i="5"/>
  <c r="F196" i="5"/>
  <c r="E197" i="5"/>
  <c r="F197" i="5"/>
  <c r="E198" i="5"/>
  <c r="F198" i="5"/>
  <c r="E199" i="5"/>
  <c r="F199" i="5"/>
  <c r="E200" i="5"/>
  <c r="F200" i="5"/>
  <c r="E201" i="5"/>
  <c r="F201" i="5"/>
  <c r="E202" i="5"/>
  <c r="F202" i="5"/>
  <c r="E203" i="5"/>
  <c r="F203" i="5"/>
  <c r="E204" i="5"/>
  <c r="F204" i="5"/>
  <c r="E205" i="5"/>
  <c r="F205" i="5"/>
  <c r="E206" i="5"/>
  <c r="F206" i="5"/>
  <c r="E207" i="5"/>
  <c r="F207" i="5"/>
  <c r="E208" i="5"/>
  <c r="F208" i="5"/>
  <c r="E209" i="5"/>
  <c r="F209" i="5"/>
  <c r="E210" i="5"/>
  <c r="F210" i="5"/>
  <c r="E211" i="5"/>
  <c r="F211" i="5"/>
  <c r="E212" i="5"/>
  <c r="F212" i="5"/>
  <c r="E213" i="5"/>
  <c r="F213" i="5"/>
  <c r="E214" i="5"/>
  <c r="F214" i="5"/>
  <c r="E215" i="5"/>
  <c r="F215" i="5"/>
  <c r="E216" i="5"/>
  <c r="F216" i="5"/>
  <c r="E217" i="5"/>
  <c r="F217" i="5"/>
  <c r="E218" i="5"/>
  <c r="F218" i="5"/>
  <c r="E219" i="5"/>
  <c r="F219" i="5"/>
  <c r="E220" i="5"/>
  <c r="F220" i="5"/>
  <c r="E221" i="5"/>
  <c r="F221" i="5"/>
  <c r="E222" i="5"/>
  <c r="F222" i="5"/>
  <c r="E223" i="5"/>
  <c r="F223" i="5"/>
  <c r="E224" i="5"/>
  <c r="F224" i="5"/>
  <c r="E225" i="5"/>
  <c r="F225" i="5"/>
  <c r="E226" i="5"/>
  <c r="F226" i="5"/>
  <c r="E227" i="5"/>
  <c r="F227" i="5"/>
  <c r="E228" i="5"/>
  <c r="F228" i="5"/>
  <c r="E229" i="5"/>
  <c r="F229" i="5"/>
  <c r="E230" i="5"/>
  <c r="F230" i="5"/>
  <c r="E231" i="5"/>
  <c r="F231" i="5"/>
  <c r="E232" i="5"/>
  <c r="F232" i="5"/>
  <c r="E233" i="5"/>
  <c r="F233" i="5"/>
  <c r="E234" i="5"/>
  <c r="F234" i="5"/>
  <c r="E235" i="5"/>
  <c r="F235" i="5"/>
  <c r="E236" i="5"/>
  <c r="F236" i="5"/>
  <c r="E237" i="5"/>
  <c r="F237" i="5"/>
  <c r="E238" i="5"/>
  <c r="F238" i="5"/>
  <c r="E239" i="5"/>
  <c r="F239" i="5"/>
  <c r="E240" i="5"/>
  <c r="F240" i="5"/>
  <c r="E241" i="5"/>
  <c r="F241" i="5"/>
  <c r="E242" i="5"/>
  <c r="F242" i="5"/>
  <c r="E243" i="5"/>
  <c r="F243" i="5"/>
  <c r="E244" i="5"/>
  <c r="F244" i="5"/>
  <c r="E245" i="5"/>
  <c r="F245" i="5"/>
  <c r="E246" i="5"/>
  <c r="F246" i="5"/>
  <c r="E247" i="5"/>
  <c r="F247" i="5"/>
  <c r="E248" i="5"/>
  <c r="F248" i="5"/>
  <c r="E249" i="5"/>
  <c r="F249" i="5"/>
  <c r="E250" i="5"/>
  <c r="F250" i="5"/>
  <c r="E251" i="5"/>
  <c r="F251" i="5"/>
  <c r="E252" i="5"/>
  <c r="F252" i="5"/>
  <c r="E253" i="5"/>
  <c r="F253" i="5"/>
  <c r="E254" i="5"/>
  <c r="F254" i="5"/>
  <c r="E255" i="5"/>
  <c r="F255" i="5"/>
  <c r="E256" i="5"/>
  <c r="F256" i="5"/>
  <c r="E257" i="5"/>
  <c r="F257" i="5"/>
  <c r="E258" i="5"/>
  <c r="F258" i="5"/>
  <c r="E259" i="5"/>
  <c r="F259" i="5"/>
  <c r="E260" i="5"/>
  <c r="F260" i="5"/>
  <c r="E261" i="5"/>
  <c r="F261" i="5"/>
  <c r="E262" i="5"/>
  <c r="F262" i="5"/>
  <c r="E263" i="5"/>
  <c r="F263" i="5"/>
  <c r="E264" i="5"/>
  <c r="F264" i="5"/>
  <c r="E265" i="5"/>
  <c r="F265" i="5"/>
  <c r="E266" i="5"/>
  <c r="F266" i="5"/>
  <c r="E267" i="5"/>
  <c r="F267" i="5"/>
  <c r="E268" i="5"/>
  <c r="F268" i="5"/>
  <c r="E269" i="5"/>
  <c r="F269" i="5"/>
  <c r="E270" i="5"/>
  <c r="F270" i="5"/>
  <c r="E271" i="5"/>
  <c r="F271" i="5"/>
  <c r="E272" i="5"/>
  <c r="F272" i="5"/>
  <c r="E273" i="5"/>
  <c r="F273" i="5"/>
  <c r="E274" i="5"/>
  <c r="F274" i="5"/>
  <c r="E275" i="5"/>
  <c r="F275" i="5"/>
  <c r="E276" i="5"/>
  <c r="F276" i="5"/>
  <c r="E277" i="5"/>
  <c r="F277" i="5"/>
  <c r="E278" i="5"/>
  <c r="F278" i="5"/>
  <c r="E279" i="5"/>
  <c r="F279" i="5"/>
  <c r="E280" i="5"/>
  <c r="F280" i="5"/>
  <c r="E281" i="5"/>
  <c r="F281" i="5"/>
  <c r="E282" i="5"/>
  <c r="F282" i="5"/>
  <c r="E283" i="5"/>
  <c r="F283" i="5"/>
  <c r="E284" i="5"/>
  <c r="F284" i="5"/>
  <c r="E285" i="5"/>
  <c r="F285" i="5"/>
  <c r="E286" i="5"/>
  <c r="F286" i="5"/>
  <c r="E287" i="5"/>
  <c r="F287" i="5"/>
  <c r="E288" i="5"/>
  <c r="F288" i="5"/>
  <c r="E289" i="5"/>
  <c r="F289" i="5"/>
  <c r="E290" i="5"/>
  <c r="F290" i="5"/>
  <c r="E291" i="5"/>
  <c r="F291" i="5"/>
  <c r="E292" i="5"/>
  <c r="F292" i="5"/>
  <c r="E293" i="5"/>
  <c r="F293" i="5"/>
  <c r="E294" i="5"/>
  <c r="F294" i="5"/>
  <c r="E295" i="5"/>
  <c r="F295" i="5"/>
  <c r="E296" i="5"/>
  <c r="F296" i="5"/>
  <c r="E297" i="5"/>
  <c r="F297" i="5"/>
  <c r="E298" i="5"/>
  <c r="F298" i="5"/>
  <c r="E299" i="5"/>
  <c r="F299" i="5"/>
  <c r="E300" i="5"/>
  <c r="F300" i="5"/>
  <c r="E301" i="5"/>
  <c r="F301" i="5"/>
  <c r="E302" i="5"/>
  <c r="F302" i="5"/>
  <c r="E303" i="5"/>
  <c r="F303" i="5"/>
  <c r="E304" i="5"/>
  <c r="F304" i="5"/>
  <c r="E305" i="5"/>
  <c r="F305" i="5"/>
  <c r="E306" i="5"/>
  <c r="F306" i="5"/>
  <c r="E307" i="5"/>
  <c r="F307" i="5"/>
  <c r="E308" i="5"/>
  <c r="F308" i="5"/>
  <c r="E309" i="5"/>
  <c r="F309" i="5"/>
  <c r="E310" i="5"/>
  <c r="F310" i="5"/>
  <c r="E311" i="5"/>
  <c r="F311" i="5"/>
  <c r="E312" i="5"/>
  <c r="F312" i="5"/>
  <c r="E313" i="5"/>
  <c r="F313" i="5"/>
  <c r="E314" i="5"/>
  <c r="F314" i="5"/>
  <c r="E315" i="5"/>
  <c r="F315" i="5"/>
  <c r="E316" i="5"/>
  <c r="F316" i="5"/>
  <c r="E317" i="5"/>
  <c r="F317" i="5"/>
  <c r="E318" i="5"/>
  <c r="F318" i="5"/>
  <c r="E319" i="5"/>
  <c r="F319" i="5"/>
  <c r="E320" i="5"/>
  <c r="F320" i="5"/>
  <c r="E321" i="5"/>
  <c r="F321" i="5"/>
  <c r="E322" i="5"/>
  <c r="F322" i="5"/>
  <c r="E323" i="5"/>
  <c r="F323" i="5"/>
  <c r="E324" i="5"/>
  <c r="F324" i="5"/>
  <c r="E325" i="5"/>
  <c r="F325" i="5"/>
  <c r="E326" i="5"/>
  <c r="F326" i="5"/>
  <c r="E327" i="5"/>
  <c r="F327" i="5"/>
  <c r="E328" i="5"/>
  <c r="F328" i="5"/>
  <c r="E329" i="5"/>
  <c r="F329" i="5"/>
  <c r="E330" i="5"/>
  <c r="F330" i="5"/>
  <c r="E331" i="5"/>
  <c r="F331" i="5"/>
  <c r="E332" i="5"/>
  <c r="F332" i="5"/>
  <c r="E333" i="5"/>
  <c r="F333" i="5"/>
  <c r="E334" i="5"/>
  <c r="F334" i="5"/>
  <c r="E335" i="5"/>
  <c r="F335" i="5"/>
  <c r="E336" i="5"/>
  <c r="F336" i="5"/>
  <c r="E337" i="5"/>
  <c r="F337" i="5"/>
  <c r="E338" i="5"/>
  <c r="F338" i="5"/>
  <c r="E339" i="5"/>
  <c r="F339" i="5"/>
  <c r="E340" i="5"/>
  <c r="F340" i="5"/>
  <c r="E341" i="5"/>
  <c r="F341" i="5"/>
  <c r="E342" i="5"/>
  <c r="F342" i="5"/>
  <c r="E343" i="5"/>
  <c r="F343" i="5"/>
  <c r="E344" i="5"/>
  <c r="F344" i="5"/>
  <c r="E345" i="5"/>
  <c r="F345" i="5"/>
  <c r="E346" i="5"/>
  <c r="F346" i="5"/>
  <c r="E347" i="5"/>
  <c r="F347" i="5"/>
  <c r="E348" i="5"/>
  <c r="F348" i="5"/>
  <c r="E349" i="5"/>
  <c r="F349" i="5"/>
  <c r="E350" i="5"/>
  <c r="F350" i="5"/>
  <c r="E351" i="5"/>
  <c r="F351" i="5"/>
  <c r="E352" i="5"/>
  <c r="F352" i="5"/>
  <c r="E353" i="5"/>
  <c r="F353" i="5"/>
  <c r="E354" i="5"/>
  <c r="F354" i="5"/>
  <c r="E355" i="5"/>
  <c r="F355" i="5"/>
  <c r="E356" i="5"/>
  <c r="F356" i="5"/>
  <c r="E357" i="5"/>
  <c r="F357" i="5"/>
  <c r="E358" i="5"/>
  <c r="F358" i="5"/>
  <c r="E359" i="5"/>
  <c r="F359" i="5"/>
  <c r="E360" i="5"/>
  <c r="F360" i="5"/>
  <c r="E361" i="5"/>
  <c r="F361" i="5"/>
  <c r="E362" i="5"/>
  <c r="F362" i="5"/>
  <c r="E363" i="5"/>
  <c r="F363" i="5"/>
  <c r="E364" i="5"/>
  <c r="F364" i="5"/>
  <c r="E365" i="5"/>
  <c r="F365" i="5"/>
  <c r="E366" i="5"/>
  <c r="F366" i="5"/>
  <c r="I59" i="1"/>
  <c r="K59" i="1"/>
  <c r="M59" i="1"/>
  <c r="I60" i="1"/>
  <c r="K60" i="1"/>
  <c r="M60" i="1"/>
  <c r="I61" i="1"/>
  <c r="K61" i="1"/>
  <c r="M61" i="1"/>
  <c r="T2" i="10"/>
  <c r="D5" i="10"/>
  <c r="E5" i="10"/>
  <c r="F5" i="10"/>
  <c r="G5" i="10"/>
  <c r="M5" i="10"/>
  <c r="P5" i="10"/>
  <c r="Q5" i="10"/>
  <c r="R5" i="10"/>
  <c r="S5" i="10"/>
  <c r="T5" i="10"/>
  <c r="T5" i="10" a="1"/>
  <c r="D6" i="10"/>
  <c r="E6" i="10"/>
  <c r="F6" i="10"/>
  <c r="G6" i="10"/>
  <c r="M6" i="10"/>
  <c r="P6" i="10"/>
  <c r="Q6" i="10"/>
  <c r="R6" i="10"/>
  <c r="S6" i="10"/>
  <c r="T6" i="10"/>
  <c r="T6" i="10" a="1"/>
  <c r="D7" i="10"/>
  <c r="E7" i="10"/>
  <c r="F7" i="10"/>
  <c r="G7" i="10"/>
  <c r="M7" i="10"/>
  <c r="P7" i="10"/>
  <c r="Q7" i="10"/>
  <c r="R7" i="10"/>
  <c r="S7" i="10"/>
  <c r="T7" i="10"/>
  <c r="T7" i="10" a="1"/>
  <c r="D8" i="10"/>
  <c r="E8" i="10"/>
  <c r="F8" i="10"/>
  <c r="G8" i="10"/>
  <c r="M8" i="10"/>
  <c r="P8" i="10"/>
  <c r="Q8" i="10"/>
  <c r="R8" i="10"/>
  <c r="S8" i="10"/>
  <c r="T8" i="10"/>
  <c r="T8" i="10" a="1"/>
  <c r="D9" i="10"/>
  <c r="E9" i="10"/>
  <c r="F9" i="10"/>
  <c r="G9" i="10"/>
  <c r="M9" i="10"/>
  <c r="P9" i="10"/>
  <c r="Q9" i="10"/>
  <c r="R9" i="10"/>
  <c r="S9" i="10"/>
  <c r="T9" i="10"/>
  <c r="T9" i="10" a="1"/>
  <c r="D10" i="10"/>
  <c r="E10" i="10"/>
  <c r="F10" i="10"/>
  <c r="G10" i="10"/>
  <c r="M10" i="10"/>
  <c r="P10" i="10"/>
  <c r="Q10" i="10"/>
  <c r="R10" i="10"/>
  <c r="S10" i="10"/>
  <c r="T10" i="10"/>
  <c r="T10" i="10" a="1"/>
  <c r="D11" i="10"/>
  <c r="E11" i="10"/>
  <c r="F11" i="10"/>
  <c r="G11" i="10"/>
  <c r="M11" i="10"/>
  <c r="P11" i="10"/>
  <c r="Q11" i="10"/>
  <c r="R11" i="10"/>
  <c r="S11" i="10"/>
  <c r="T11" i="10"/>
  <c r="T11" i="10" a="1"/>
  <c r="D12" i="10"/>
  <c r="E12" i="10"/>
  <c r="F12" i="10"/>
  <c r="G12" i="10"/>
  <c r="M12" i="10"/>
  <c r="P12" i="10"/>
  <c r="Q12" i="10"/>
  <c r="R12" i="10"/>
  <c r="S12" i="10"/>
  <c r="T12" i="10"/>
  <c r="T12" i="10" a="1"/>
  <c r="D13" i="10"/>
  <c r="E13" i="10"/>
  <c r="F13" i="10"/>
  <c r="G13" i="10"/>
  <c r="M13" i="10"/>
  <c r="P13" i="10"/>
  <c r="Q13" i="10"/>
  <c r="R13" i="10"/>
  <c r="S13" i="10"/>
  <c r="T13" i="10"/>
  <c r="T13" i="10" a="1"/>
  <c r="D14" i="10"/>
  <c r="E14" i="10"/>
  <c r="F14" i="10"/>
  <c r="G14" i="10"/>
  <c r="M14" i="10"/>
  <c r="P14" i="10"/>
  <c r="Q14" i="10"/>
  <c r="R14" i="10"/>
  <c r="S14" i="10"/>
  <c r="T14" i="10"/>
  <c r="T14" i="10" a="1"/>
  <c r="D15" i="10"/>
  <c r="E15" i="10"/>
  <c r="F15" i="10"/>
  <c r="G15" i="10"/>
  <c r="M15" i="10"/>
  <c r="P15" i="10"/>
  <c r="Q15" i="10"/>
  <c r="R15" i="10"/>
  <c r="S15" i="10"/>
  <c r="T15" i="10"/>
  <c r="T15" i="10" a="1"/>
  <c r="D16" i="10"/>
  <c r="E16" i="10"/>
  <c r="F16" i="10"/>
  <c r="G16" i="10"/>
  <c r="M16" i="10"/>
  <c r="P16" i="10"/>
  <c r="Q16" i="10"/>
  <c r="R16" i="10"/>
  <c r="S16" i="10"/>
  <c r="T16" i="10"/>
  <c r="T16" i="10" a="1"/>
  <c r="B17" i="10"/>
  <c r="C17" i="10"/>
  <c r="D17" i="10"/>
  <c r="E17" i="10"/>
  <c r="F17" i="10"/>
  <c r="G17" i="10"/>
  <c r="I17" i="10"/>
  <c r="J17" i="10"/>
  <c r="K17" i="10"/>
  <c r="L17" i="10"/>
  <c r="M17" i="10"/>
  <c r="P17" i="10"/>
  <c r="Q17" i="10"/>
  <c r="R17" i="10"/>
  <c r="S17" i="10"/>
  <c r="T17" i="10"/>
  <c r="T17" i="10" a="1"/>
  <c r="B18" i="10"/>
  <c r="C18" i="10"/>
  <c r="D18" i="10"/>
  <c r="E18" i="10"/>
  <c r="F18" i="10"/>
  <c r="G18" i="10"/>
  <c r="I18" i="10"/>
  <c r="J18" i="10"/>
  <c r="K18" i="10"/>
  <c r="L18" i="10"/>
  <c r="M18" i="10"/>
  <c r="P18" i="10"/>
  <c r="Q18" i="10"/>
  <c r="R18" i="10"/>
  <c r="S18" i="10"/>
  <c r="T18" i="10"/>
  <c r="T18" i="10" a="1"/>
  <c r="B19" i="10"/>
  <c r="C19" i="10"/>
  <c r="D19" i="10"/>
  <c r="E19" i="10"/>
  <c r="F19" i="10"/>
  <c r="G19" i="10"/>
  <c r="I19" i="10"/>
  <c r="J19" i="10"/>
  <c r="K19" i="10"/>
  <c r="L19" i="10"/>
  <c r="M19" i="10"/>
  <c r="P19" i="10"/>
  <c r="Q19" i="10"/>
  <c r="R19" i="10"/>
  <c r="S19" i="10"/>
  <c r="T19" i="10"/>
  <c r="T19" i="10" a="1"/>
  <c r="B20" i="10"/>
  <c r="C20" i="10"/>
  <c r="D20" i="10"/>
  <c r="E20" i="10"/>
  <c r="F20" i="10"/>
  <c r="G20" i="10"/>
  <c r="I20" i="10"/>
  <c r="J20" i="10"/>
  <c r="K20" i="10"/>
  <c r="L20" i="10"/>
  <c r="M20" i="10"/>
  <c r="P20" i="10"/>
  <c r="Q20" i="10"/>
  <c r="R20" i="10"/>
  <c r="S20" i="10"/>
  <c r="T20" i="10"/>
  <c r="T20" i="10" a="1"/>
  <c r="B21" i="10"/>
  <c r="C21" i="10"/>
  <c r="D21" i="10"/>
  <c r="E21" i="10"/>
  <c r="F21" i="10"/>
  <c r="G21" i="10"/>
  <c r="I21" i="10"/>
  <c r="J21" i="10"/>
  <c r="K21" i="10"/>
  <c r="L21" i="10"/>
  <c r="M21" i="10"/>
  <c r="P21" i="10"/>
  <c r="Q21" i="10"/>
  <c r="R21" i="10"/>
  <c r="S21" i="10"/>
  <c r="T21" i="10"/>
  <c r="T21" i="10" a="1"/>
  <c r="B22" i="10"/>
  <c r="C22" i="10"/>
  <c r="D22" i="10"/>
  <c r="E22" i="10"/>
  <c r="F22" i="10"/>
  <c r="G22" i="10"/>
  <c r="I22" i="10"/>
  <c r="J22" i="10"/>
  <c r="K22" i="10"/>
  <c r="L22" i="10"/>
  <c r="M22" i="10"/>
  <c r="P22" i="10"/>
  <c r="Q22" i="10"/>
  <c r="R22" i="10"/>
  <c r="S22" i="10"/>
  <c r="T22" i="10"/>
  <c r="T22" i="10" a="1"/>
  <c r="B23" i="10"/>
  <c r="C23" i="10"/>
  <c r="D23" i="10"/>
  <c r="E23" i="10"/>
  <c r="F23" i="10"/>
  <c r="G23" i="10"/>
  <c r="I23" i="10"/>
  <c r="J23" i="10"/>
  <c r="K23" i="10"/>
  <c r="L23" i="10"/>
  <c r="M23" i="10"/>
  <c r="P23" i="10"/>
  <c r="Q23" i="10"/>
  <c r="R23" i="10"/>
  <c r="S23" i="10"/>
  <c r="T23" i="10"/>
  <c r="T23" i="10" a="1"/>
  <c r="B24" i="10"/>
  <c r="C24" i="10"/>
  <c r="D24" i="10"/>
  <c r="E24" i="10"/>
  <c r="F24" i="10"/>
  <c r="G24" i="10"/>
  <c r="I24" i="10"/>
  <c r="J24" i="10"/>
  <c r="K24" i="10"/>
  <c r="L24" i="10"/>
  <c r="M24" i="10"/>
  <c r="P24" i="10"/>
  <c r="Q24" i="10"/>
  <c r="R24" i="10"/>
  <c r="S24" i="10"/>
  <c r="T24" i="10"/>
  <c r="T24" i="10" a="1"/>
  <c r="B25" i="10"/>
  <c r="C25" i="10"/>
  <c r="D25" i="10"/>
  <c r="E25" i="10"/>
  <c r="F25" i="10"/>
  <c r="G25" i="10"/>
  <c r="I25" i="10"/>
  <c r="J25" i="10"/>
  <c r="K25" i="10"/>
  <c r="L25" i="10"/>
  <c r="M25" i="10"/>
  <c r="P25" i="10"/>
  <c r="Q25" i="10"/>
  <c r="R25" i="10"/>
  <c r="S25" i="10"/>
  <c r="T25" i="10"/>
  <c r="T25" i="10" a="1"/>
  <c r="B26" i="10"/>
  <c r="C26" i="10"/>
  <c r="D26" i="10"/>
  <c r="E26" i="10"/>
  <c r="F26" i="10"/>
  <c r="G26" i="10"/>
  <c r="I26" i="10"/>
  <c r="J26" i="10"/>
  <c r="K26" i="10"/>
  <c r="L26" i="10"/>
  <c r="M26" i="10"/>
  <c r="P26" i="10"/>
  <c r="Q26" i="10"/>
  <c r="R26" i="10"/>
  <c r="S26" i="10"/>
  <c r="T26" i="10"/>
  <c r="T26" i="10" a="1"/>
  <c r="B27" i="10"/>
  <c r="C27" i="10"/>
  <c r="D27" i="10"/>
  <c r="E27" i="10"/>
  <c r="F27" i="10"/>
  <c r="G27" i="10"/>
  <c r="I27" i="10"/>
  <c r="J27" i="10"/>
  <c r="K27" i="10"/>
  <c r="L27" i="10"/>
  <c r="M27" i="10"/>
  <c r="P27" i="10"/>
  <c r="Q27" i="10"/>
  <c r="R27" i="10"/>
  <c r="S27" i="10"/>
  <c r="T27" i="10"/>
  <c r="T27" i="10" a="1"/>
  <c r="B28" i="10"/>
  <c r="C28" i="10"/>
  <c r="D28" i="10"/>
  <c r="E28" i="10"/>
  <c r="F28" i="10"/>
  <c r="G28" i="10"/>
  <c r="I28" i="10"/>
  <c r="J28" i="10"/>
  <c r="K28" i="10"/>
  <c r="L28" i="10"/>
  <c r="M28" i="10"/>
  <c r="P28" i="10"/>
  <c r="Q28" i="10"/>
  <c r="R28" i="10"/>
  <c r="S28" i="10"/>
  <c r="T28" i="10"/>
  <c r="T28" i="10" a="1"/>
  <c r="B29" i="10"/>
  <c r="C29" i="10"/>
  <c r="D29" i="10"/>
  <c r="E29" i="10"/>
  <c r="F29" i="10"/>
  <c r="G29" i="10"/>
  <c r="I29" i="10"/>
  <c r="J29" i="10"/>
  <c r="K29" i="10"/>
  <c r="L29" i="10"/>
  <c r="M29" i="10"/>
  <c r="P29" i="10"/>
  <c r="Q29" i="10"/>
  <c r="R29" i="10"/>
  <c r="S29" i="10"/>
  <c r="T29" i="10"/>
  <c r="T29" i="10" a="1"/>
  <c r="B30" i="10"/>
  <c r="C30" i="10"/>
  <c r="D30" i="10"/>
  <c r="E30" i="10"/>
  <c r="F30" i="10"/>
  <c r="G30" i="10"/>
  <c r="I30" i="10"/>
  <c r="J30" i="10"/>
  <c r="K30" i="10"/>
  <c r="L30" i="10"/>
  <c r="M30" i="10"/>
  <c r="P30" i="10"/>
  <c r="Q30" i="10"/>
  <c r="R30" i="10"/>
  <c r="S30" i="10"/>
  <c r="T30" i="10"/>
  <c r="T30" i="10" a="1"/>
  <c r="B31" i="10"/>
  <c r="C31" i="10"/>
  <c r="D31" i="10"/>
  <c r="E31" i="10"/>
  <c r="F31" i="10"/>
  <c r="G31" i="10"/>
  <c r="I31" i="10"/>
  <c r="J31" i="10"/>
  <c r="K31" i="10"/>
  <c r="L31" i="10"/>
  <c r="M31" i="10"/>
  <c r="P31" i="10"/>
  <c r="Q31" i="10"/>
  <c r="R31" i="10"/>
  <c r="S31" i="10"/>
  <c r="T31" i="10"/>
  <c r="T31" i="10" a="1"/>
  <c r="B32" i="10"/>
  <c r="C32" i="10"/>
  <c r="D32" i="10"/>
  <c r="E32" i="10"/>
  <c r="F32" i="10"/>
  <c r="G32" i="10"/>
  <c r="I32" i="10"/>
  <c r="J32" i="10"/>
  <c r="K32" i="10"/>
  <c r="L32" i="10"/>
  <c r="M32" i="10"/>
  <c r="P32" i="10"/>
  <c r="Q32" i="10"/>
  <c r="R32" i="10"/>
  <c r="S32" i="10"/>
  <c r="T32" i="10"/>
  <c r="T32" i="10" a="1"/>
  <c r="B33" i="10"/>
  <c r="C33" i="10"/>
  <c r="D33" i="10"/>
  <c r="E33" i="10"/>
  <c r="F33" i="10"/>
  <c r="G33" i="10"/>
  <c r="I33" i="10"/>
  <c r="J33" i="10"/>
  <c r="K33" i="10"/>
  <c r="L33" i="10"/>
  <c r="M33" i="10"/>
  <c r="P33" i="10"/>
  <c r="Q33" i="10"/>
  <c r="R33" i="10"/>
  <c r="S33" i="10"/>
  <c r="T33" i="10"/>
  <c r="T33" i="10" a="1"/>
  <c r="B34" i="10"/>
  <c r="C34" i="10"/>
  <c r="D34" i="10"/>
  <c r="E34" i="10"/>
  <c r="F34" i="10"/>
  <c r="G34" i="10"/>
  <c r="I34" i="10"/>
  <c r="J34" i="10"/>
  <c r="K34" i="10"/>
  <c r="L34" i="10"/>
  <c r="M34" i="10"/>
  <c r="P34" i="10"/>
  <c r="Q34" i="10"/>
  <c r="R34" i="10"/>
  <c r="S34" i="10"/>
  <c r="T34" i="10"/>
  <c r="T34" i="10" a="1"/>
  <c r="B35" i="10"/>
  <c r="C35" i="10"/>
  <c r="D35" i="10"/>
  <c r="E35" i="10"/>
  <c r="F35" i="10"/>
  <c r="G35" i="10"/>
  <c r="I35" i="10"/>
  <c r="J35" i="10"/>
  <c r="K35" i="10"/>
  <c r="L35" i="10"/>
  <c r="M35" i="10"/>
  <c r="P35" i="10"/>
  <c r="Q35" i="10"/>
  <c r="R35" i="10"/>
  <c r="S35" i="10"/>
  <c r="T35" i="10"/>
  <c r="T35" i="10" a="1"/>
  <c r="B36" i="10"/>
  <c r="C36" i="10"/>
  <c r="D36" i="10"/>
  <c r="E36" i="10"/>
  <c r="F36" i="10"/>
  <c r="G36" i="10"/>
  <c r="I36" i="10"/>
  <c r="J36" i="10"/>
  <c r="K36" i="10"/>
  <c r="L36" i="10"/>
  <c r="M36" i="10"/>
  <c r="P36" i="10"/>
  <c r="Q36" i="10"/>
  <c r="R36" i="10"/>
  <c r="S36" i="10"/>
  <c r="T36" i="10"/>
  <c r="T36" i="10" a="1"/>
  <c r="B37" i="10"/>
  <c r="C37" i="10"/>
  <c r="D37" i="10"/>
  <c r="E37" i="10"/>
  <c r="F37" i="10"/>
  <c r="G37" i="10"/>
  <c r="I37" i="10"/>
  <c r="J37" i="10"/>
  <c r="K37" i="10"/>
  <c r="L37" i="10"/>
  <c r="M37" i="10"/>
  <c r="P37" i="10"/>
  <c r="Q37" i="10"/>
  <c r="R37" i="10"/>
  <c r="S37" i="10"/>
  <c r="T37" i="10"/>
  <c r="T37" i="10" a="1"/>
  <c r="B38" i="10"/>
  <c r="C38" i="10"/>
  <c r="D38" i="10"/>
  <c r="E38" i="10"/>
  <c r="F38" i="10"/>
  <c r="G38" i="10"/>
  <c r="I38" i="10"/>
  <c r="J38" i="10"/>
  <c r="K38" i="10"/>
  <c r="L38" i="10"/>
  <c r="M38" i="10"/>
  <c r="P38" i="10"/>
  <c r="Q38" i="10"/>
  <c r="R38" i="10"/>
  <c r="S38" i="10"/>
  <c r="T38" i="10"/>
  <c r="T38" i="10" a="1"/>
  <c r="B39" i="10"/>
  <c r="C39" i="10"/>
  <c r="D39" i="10"/>
  <c r="E39" i="10"/>
  <c r="F39" i="10"/>
  <c r="G39" i="10"/>
  <c r="I39" i="10"/>
  <c r="J39" i="10"/>
  <c r="K39" i="10"/>
  <c r="L39" i="10"/>
  <c r="M39" i="10"/>
  <c r="P39" i="10"/>
  <c r="Q39" i="10"/>
  <c r="R39" i="10"/>
  <c r="S39" i="10"/>
  <c r="T39" i="10"/>
  <c r="T39" i="10" a="1"/>
  <c r="B40" i="10"/>
  <c r="C40" i="10"/>
  <c r="D40" i="10"/>
  <c r="E40" i="10"/>
  <c r="F40" i="10"/>
  <c r="G40" i="10"/>
  <c r="I40" i="10"/>
  <c r="J40" i="10"/>
  <c r="K40" i="10"/>
  <c r="L40" i="10"/>
  <c r="M40" i="10"/>
  <c r="P40" i="10"/>
  <c r="Q40" i="10"/>
  <c r="R40" i="10"/>
  <c r="S40" i="10"/>
  <c r="T40" i="10"/>
  <c r="T40" i="10" a="1"/>
  <c r="A41" i="10"/>
  <c r="B41" i="10"/>
  <c r="C41" i="10"/>
  <c r="D41" i="10"/>
  <c r="E41" i="10"/>
  <c r="F41" i="10"/>
  <c r="G41" i="10"/>
  <c r="I41" i="10"/>
  <c r="J41" i="10"/>
  <c r="K41" i="10"/>
  <c r="L41" i="10"/>
  <c r="M41" i="10"/>
  <c r="P41" i="10"/>
  <c r="Q41" i="10"/>
  <c r="R41" i="10"/>
  <c r="S41" i="10"/>
  <c r="T41" i="10"/>
  <c r="T41" i="10" a="1"/>
  <c r="A42" i="10"/>
  <c r="B42" i="10"/>
  <c r="C42" i="10"/>
  <c r="D42" i="10"/>
  <c r="E42" i="10"/>
  <c r="F42" i="10"/>
  <c r="G42" i="10"/>
  <c r="I42" i="10"/>
  <c r="J42" i="10"/>
  <c r="K42" i="10"/>
  <c r="L42" i="10"/>
  <c r="M42" i="10"/>
  <c r="P42" i="10"/>
  <c r="Q42" i="10"/>
  <c r="R42" i="10"/>
  <c r="S42" i="10"/>
  <c r="T42" i="10"/>
  <c r="T42" i="10" a="1"/>
  <c r="A43" i="10"/>
  <c r="B43" i="10"/>
  <c r="C43" i="10"/>
  <c r="D43" i="10"/>
  <c r="E43" i="10"/>
  <c r="F43" i="10"/>
  <c r="G43" i="10"/>
  <c r="I43" i="10"/>
  <c r="J43" i="10"/>
  <c r="K43" i="10"/>
  <c r="L43" i="10"/>
  <c r="M43" i="10"/>
  <c r="P43" i="10"/>
  <c r="Q43" i="10"/>
  <c r="R43" i="10"/>
  <c r="S43" i="10"/>
  <c r="T43" i="10"/>
  <c r="T43" i="10" a="1"/>
  <c r="A44" i="10"/>
  <c r="B44" i="10"/>
  <c r="C44" i="10"/>
  <c r="D44" i="10"/>
  <c r="E44" i="10"/>
  <c r="F44" i="10"/>
  <c r="G44" i="10"/>
  <c r="I44" i="10"/>
  <c r="J44" i="10"/>
  <c r="K44" i="10"/>
  <c r="L44" i="10"/>
  <c r="M44" i="10"/>
  <c r="P44" i="10"/>
  <c r="Q44" i="10"/>
  <c r="R44" i="10"/>
  <c r="S44" i="10"/>
  <c r="T44" i="10"/>
  <c r="T44" i="10" a="1"/>
  <c r="A45" i="10"/>
  <c r="B45" i="10"/>
  <c r="C45" i="10"/>
  <c r="D45" i="10"/>
  <c r="E45" i="10"/>
  <c r="F45" i="10"/>
  <c r="G45" i="10"/>
  <c r="I45" i="10"/>
  <c r="J45" i="10"/>
  <c r="K45" i="10"/>
  <c r="L45" i="10"/>
  <c r="M45" i="10"/>
  <c r="P45" i="10"/>
  <c r="Q45" i="10"/>
  <c r="R45" i="10"/>
  <c r="S45" i="10"/>
  <c r="T45" i="10"/>
  <c r="T45" i="10" a="1"/>
  <c r="A46" i="10"/>
  <c r="B46" i="10"/>
  <c r="C46" i="10"/>
  <c r="D46" i="10"/>
  <c r="E46" i="10"/>
  <c r="F46" i="10"/>
  <c r="G46" i="10"/>
  <c r="I46" i="10"/>
  <c r="J46" i="10"/>
  <c r="K46" i="10"/>
  <c r="L46" i="10"/>
  <c r="M46" i="10"/>
  <c r="P46" i="10"/>
  <c r="Q46" i="10"/>
  <c r="R46" i="10"/>
  <c r="S46" i="10"/>
  <c r="T46" i="10"/>
  <c r="T46" i="10" a="1"/>
  <c r="A47" i="10"/>
  <c r="B47" i="10"/>
  <c r="C47" i="10"/>
  <c r="D47" i="10"/>
  <c r="E47" i="10"/>
  <c r="F47" i="10"/>
  <c r="G47" i="10"/>
  <c r="I47" i="10"/>
  <c r="J47" i="10"/>
  <c r="K47" i="10"/>
  <c r="L47" i="10"/>
  <c r="M47" i="10"/>
  <c r="P47" i="10"/>
  <c r="Q47" i="10"/>
  <c r="R47" i="10"/>
  <c r="S47" i="10"/>
  <c r="T47" i="10"/>
  <c r="T47" i="10" a="1"/>
  <c r="A48" i="10"/>
  <c r="B48" i="10"/>
  <c r="C48" i="10"/>
  <c r="D48" i="10"/>
  <c r="E48" i="10"/>
  <c r="F48" i="10"/>
  <c r="G48" i="10"/>
  <c r="I48" i="10"/>
  <c r="J48" i="10"/>
  <c r="K48" i="10"/>
  <c r="L48" i="10"/>
  <c r="M48" i="10"/>
  <c r="P48" i="10"/>
  <c r="Q48" i="10"/>
  <c r="R48" i="10"/>
  <c r="S48" i="10"/>
  <c r="T48" i="10"/>
  <c r="T48" i="10" a="1"/>
  <c r="A49" i="10"/>
  <c r="B49" i="10"/>
  <c r="C49" i="10"/>
  <c r="D49" i="10"/>
  <c r="E49" i="10"/>
  <c r="F49" i="10"/>
  <c r="G49" i="10"/>
  <c r="I49" i="10"/>
  <c r="J49" i="10"/>
  <c r="K49" i="10"/>
  <c r="L49" i="10"/>
  <c r="M49" i="10"/>
  <c r="P49" i="10"/>
  <c r="Q49" i="10"/>
  <c r="R49" i="10"/>
  <c r="S49" i="10"/>
  <c r="T49" i="10"/>
  <c r="T49" i="10" a="1"/>
  <c r="A50" i="10"/>
  <c r="B50" i="10"/>
  <c r="C50" i="10"/>
  <c r="D50" i="10"/>
  <c r="E50" i="10"/>
  <c r="F50" i="10"/>
  <c r="G50" i="10"/>
  <c r="I50" i="10"/>
  <c r="J50" i="10"/>
  <c r="K50" i="10"/>
  <c r="L50" i="10"/>
  <c r="M50" i="10"/>
  <c r="P50" i="10"/>
  <c r="Q50" i="10"/>
  <c r="R50" i="10"/>
  <c r="S50" i="10"/>
  <c r="T50" i="10"/>
  <c r="T50" i="10" a="1"/>
  <c r="A51" i="10"/>
  <c r="B51" i="10"/>
  <c r="C51" i="10"/>
  <c r="D51" i="10"/>
  <c r="E51" i="10"/>
  <c r="F51" i="10"/>
  <c r="G51" i="10"/>
  <c r="I51" i="10"/>
  <c r="J51" i="10"/>
  <c r="K51" i="10"/>
  <c r="L51" i="10"/>
  <c r="M51" i="10"/>
  <c r="P51" i="10"/>
  <c r="Q51" i="10"/>
  <c r="R51" i="10"/>
  <c r="S51" i="10"/>
  <c r="T51" i="10"/>
  <c r="T51" i="10" a="1"/>
  <c r="A52" i="10"/>
  <c r="B52" i="10"/>
  <c r="C52" i="10"/>
  <c r="D52" i="10"/>
  <c r="E52" i="10"/>
  <c r="F52" i="10"/>
  <c r="G52" i="10"/>
  <c r="I52" i="10"/>
  <c r="J52" i="10"/>
  <c r="K52" i="10"/>
  <c r="L52" i="10"/>
  <c r="M52" i="10"/>
  <c r="P52" i="10"/>
  <c r="Q52" i="10"/>
  <c r="R52" i="10"/>
  <c r="S52" i="10"/>
  <c r="T52" i="10"/>
  <c r="T52" i="10" a="1"/>
  <c r="A53" i="10"/>
  <c r="B53" i="10"/>
  <c r="C53" i="10"/>
  <c r="D53" i="10"/>
  <c r="E53" i="10"/>
  <c r="F53" i="10"/>
  <c r="G53" i="10"/>
  <c r="I53" i="10"/>
  <c r="J53" i="10"/>
  <c r="K53" i="10"/>
  <c r="L53" i="10"/>
  <c r="M53" i="10"/>
  <c r="P53" i="10"/>
  <c r="Q53" i="10"/>
  <c r="R53" i="10"/>
  <c r="S53" i="10"/>
  <c r="T53" i="10"/>
  <c r="T53" i="10" a="1"/>
  <c r="A54" i="10"/>
  <c r="B54" i="10"/>
  <c r="C54" i="10"/>
  <c r="D54" i="10"/>
  <c r="E54" i="10"/>
  <c r="F54" i="10"/>
  <c r="G54" i="10"/>
  <c r="I54" i="10"/>
  <c r="J54" i="10"/>
  <c r="K54" i="10"/>
  <c r="L54" i="10"/>
  <c r="M54" i="10"/>
  <c r="P54" i="10"/>
  <c r="Q54" i="10"/>
  <c r="R54" i="10"/>
  <c r="S54" i="10"/>
  <c r="T54" i="10"/>
  <c r="T54" i="10" a="1"/>
  <c r="A55" i="10"/>
  <c r="B55" i="10"/>
  <c r="C55" i="10"/>
  <c r="D55" i="10"/>
  <c r="E55" i="10"/>
  <c r="F55" i="10"/>
  <c r="G55" i="10"/>
  <c r="I55" i="10"/>
  <c r="J55" i="10"/>
  <c r="K55" i="10"/>
  <c r="L55" i="10"/>
  <c r="M55" i="10"/>
  <c r="P55" i="10"/>
  <c r="Q55" i="10"/>
  <c r="R55" i="10"/>
  <c r="S55" i="10"/>
  <c r="T55" i="10"/>
  <c r="T55" i="10" a="1"/>
  <c r="A56" i="10"/>
  <c r="B56" i="10"/>
  <c r="C56" i="10"/>
  <c r="D56" i="10"/>
  <c r="E56" i="10"/>
  <c r="F56" i="10"/>
  <c r="G56" i="10"/>
  <c r="I56" i="10"/>
  <c r="J56" i="10"/>
  <c r="K56" i="10"/>
  <c r="L56" i="10"/>
  <c r="M56" i="10"/>
  <c r="P56" i="10"/>
  <c r="Q56" i="10"/>
  <c r="R56" i="10"/>
  <c r="S56" i="10"/>
  <c r="T56" i="10"/>
  <c r="T56" i="10" a="1"/>
  <c r="A57" i="10"/>
  <c r="B57" i="10"/>
  <c r="C57" i="10"/>
  <c r="D57" i="10"/>
  <c r="E57" i="10"/>
  <c r="F57" i="10"/>
  <c r="G57" i="10"/>
  <c r="I57" i="10"/>
  <c r="J57" i="10"/>
  <c r="K57" i="10"/>
  <c r="L57" i="10"/>
  <c r="M57" i="10"/>
  <c r="P57" i="10"/>
  <c r="Q57" i="10"/>
  <c r="R57" i="10"/>
  <c r="S57" i="10"/>
  <c r="T57" i="10"/>
  <c r="T57" i="10" a="1"/>
  <c r="A58" i="10"/>
  <c r="B58" i="10"/>
  <c r="C58" i="10"/>
  <c r="D58" i="10"/>
  <c r="E58" i="10"/>
  <c r="F58" i="10"/>
  <c r="G58" i="10"/>
  <c r="I58" i="10"/>
  <c r="J58" i="10"/>
  <c r="K58" i="10"/>
  <c r="L58" i="10"/>
  <c r="M58" i="10"/>
  <c r="P58" i="10"/>
  <c r="Q58" i="10"/>
  <c r="R58" i="10"/>
  <c r="S58" i="10"/>
  <c r="T58" i="10"/>
  <c r="T58" i="10" a="1"/>
  <c r="A59" i="10"/>
  <c r="B59" i="10"/>
  <c r="C59" i="10"/>
  <c r="D59" i="10"/>
  <c r="E59" i="10"/>
  <c r="F59" i="10"/>
  <c r="G59" i="10"/>
  <c r="I59" i="10"/>
  <c r="J59" i="10"/>
  <c r="K59" i="10"/>
  <c r="L59" i="10"/>
  <c r="M59" i="10"/>
  <c r="P59" i="10"/>
  <c r="Q59" i="10"/>
  <c r="R59" i="10"/>
  <c r="S59" i="10"/>
  <c r="T59" i="10"/>
  <c r="T59" i="10" a="1"/>
  <c r="A60" i="10"/>
  <c r="B60" i="10"/>
  <c r="C60" i="10"/>
  <c r="D60" i="10"/>
  <c r="E60" i="10"/>
  <c r="F60" i="10"/>
  <c r="G60" i="10"/>
  <c r="I60" i="10"/>
  <c r="J60" i="10"/>
  <c r="K60" i="10"/>
  <c r="L60" i="10"/>
  <c r="M60" i="10"/>
  <c r="P60" i="10"/>
  <c r="Q60" i="10"/>
  <c r="R60" i="10"/>
  <c r="S60" i="10"/>
  <c r="T60" i="10"/>
  <c r="T60" i="10" a="1"/>
  <c r="A61" i="10"/>
  <c r="B61" i="10"/>
  <c r="C61" i="10"/>
  <c r="D61" i="10"/>
  <c r="E61" i="10"/>
  <c r="F61" i="10"/>
  <c r="G61" i="10"/>
  <c r="I61" i="10"/>
  <c r="J61" i="10"/>
  <c r="K61" i="10"/>
  <c r="L61" i="10"/>
  <c r="M61" i="10"/>
  <c r="P61" i="10"/>
  <c r="Q61" i="10"/>
  <c r="R61" i="10"/>
  <c r="S61" i="10"/>
  <c r="T61" i="10"/>
  <c r="T61" i="10" a="1"/>
  <c r="A62" i="10"/>
  <c r="B62" i="10"/>
  <c r="C62" i="10"/>
  <c r="D62" i="10"/>
  <c r="E62" i="10"/>
  <c r="F62" i="10"/>
  <c r="G62" i="10"/>
  <c r="I62" i="10"/>
  <c r="J62" i="10"/>
  <c r="K62" i="10"/>
  <c r="L62" i="10"/>
  <c r="M62" i="10"/>
  <c r="P62" i="10"/>
  <c r="Q62" i="10"/>
  <c r="R62" i="10"/>
  <c r="S62" i="10"/>
  <c r="T62" i="10"/>
  <c r="T62" i="10" a="1"/>
  <c r="A63" i="10"/>
  <c r="B63" i="10"/>
  <c r="C63" i="10"/>
  <c r="D63" i="10"/>
  <c r="E63" i="10"/>
  <c r="F63" i="10"/>
  <c r="G63" i="10"/>
  <c r="I63" i="10"/>
  <c r="J63" i="10"/>
  <c r="K63" i="10"/>
  <c r="L63" i="10"/>
  <c r="M63" i="10"/>
  <c r="P63" i="10"/>
  <c r="Q63" i="10"/>
  <c r="R63" i="10"/>
  <c r="S63" i="10"/>
  <c r="T63" i="10"/>
  <c r="T63" i="10" a="1"/>
  <c r="A64" i="10"/>
  <c r="B64" i="10"/>
  <c r="C64" i="10"/>
  <c r="D64" i="10"/>
  <c r="E64" i="10"/>
  <c r="F64" i="10"/>
  <c r="G64" i="10"/>
  <c r="I64" i="10"/>
  <c r="J64" i="10"/>
  <c r="K64" i="10"/>
  <c r="L64" i="10"/>
  <c r="M64" i="10"/>
  <c r="P64" i="10"/>
  <c r="Q64" i="10"/>
  <c r="R64" i="10"/>
  <c r="S64" i="10"/>
  <c r="T64" i="10"/>
  <c r="T64" i="10" a="1"/>
  <c r="T2" i="9"/>
  <c r="D5" i="9"/>
  <c r="E5" i="9"/>
  <c r="F5" i="9"/>
  <c r="G5" i="9"/>
  <c r="M5" i="9"/>
  <c r="P5" i="9"/>
  <c r="Q5" i="9"/>
  <c r="R5" i="9"/>
  <c r="S5" i="9"/>
  <c r="T5" i="9"/>
  <c r="T5" i="9" a="1"/>
  <c r="D6" i="9"/>
  <c r="E6" i="9"/>
  <c r="F6" i="9"/>
  <c r="G6" i="9"/>
  <c r="M6" i="9"/>
  <c r="P6" i="9"/>
  <c r="Q6" i="9"/>
  <c r="R6" i="9"/>
  <c r="S6" i="9"/>
  <c r="T6" i="9"/>
  <c r="T6" i="9" a="1"/>
  <c r="D7" i="9"/>
  <c r="E7" i="9"/>
  <c r="F7" i="9"/>
  <c r="G7" i="9"/>
  <c r="M7" i="9"/>
  <c r="P7" i="9"/>
  <c r="Q7" i="9"/>
  <c r="R7" i="9"/>
  <c r="S7" i="9"/>
  <c r="T7" i="9"/>
  <c r="T7" i="9" a="1"/>
  <c r="D8" i="9"/>
  <c r="E8" i="9"/>
  <c r="F8" i="9"/>
  <c r="G8" i="9"/>
  <c r="M8" i="9"/>
  <c r="P8" i="9"/>
  <c r="Q8" i="9"/>
  <c r="R8" i="9"/>
  <c r="S8" i="9"/>
  <c r="T8" i="9"/>
  <c r="T8" i="9" a="1"/>
  <c r="D9" i="9"/>
  <c r="E9" i="9"/>
  <c r="F9" i="9"/>
  <c r="G9" i="9"/>
  <c r="M9" i="9"/>
  <c r="P9" i="9"/>
  <c r="Q9" i="9"/>
  <c r="R9" i="9"/>
  <c r="S9" i="9"/>
  <c r="T9" i="9"/>
  <c r="T9" i="9" a="1"/>
  <c r="D10" i="9"/>
  <c r="E10" i="9"/>
  <c r="F10" i="9"/>
  <c r="G10" i="9"/>
  <c r="M10" i="9"/>
  <c r="P10" i="9"/>
  <c r="Q10" i="9"/>
  <c r="R10" i="9"/>
  <c r="S10" i="9"/>
  <c r="T10" i="9"/>
  <c r="T10" i="9" a="1"/>
  <c r="D11" i="9"/>
  <c r="E11" i="9"/>
  <c r="F11" i="9"/>
  <c r="G11" i="9"/>
  <c r="M11" i="9"/>
  <c r="P11" i="9"/>
  <c r="Q11" i="9"/>
  <c r="R11" i="9"/>
  <c r="S11" i="9"/>
  <c r="T11" i="9"/>
  <c r="T11" i="9" a="1"/>
  <c r="D12" i="9"/>
  <c r="E12" i="9"/>
  <c r="F12" i="9"/>
  <c r="G12" i="9"/>
  <c r="M12" i="9"/>
  <c r="P12" i="9"/>
  <c r="Q12" i="9"/>
  <c r="R12" i="9"/>
  <c r="S12" i="9"/>
  <c r="T12" i="9"/>
  <c r="T12" i="9" a="1"/>
  <c r="D13" i="9"/>
  <c r="E13" i="9"/>
  <c r="F13" i="9"/>
  <c r="G13" i="9"/>
  <c r="M13" i="9"/>
  <c r="P13" i="9"/>
  <c r="Q13" i="9"/>
  <c r="R13" i="9"/>
  <c r="S13" i="9"/>
  <c r="T13" i="9"/>
  <c r="T13" i="9" a="1"/>
  <c r="D14" i="9"/>
  <c r="E14" i="9"/>
  <c r="F14" i="9"/>
  <c r="G14" i="9"/>
  <c r="M14" i="9"/>
  <c r="P14" i="9"/>
  <c r="Q14" i="9"/>
  <c r="R14" i="9"/>
  <c r="S14" i="9"/>
  <c r="T14" i="9"/>
  <c r="T14" i="9" a="1"/>
  <c r="D15" i="9"/>
  <c r="E15" i="9"/>
  <c r="F15" i="9"/>
  <c r="G15" i="9"/>
  <c r="M15" i="9"/>
  <c r="P15" i="9"/>
  <c r="Q15" i="9"/>
  <c r="R15" i="9"/>
  <c r="S15" i="9"/>
  <c r="T15" i="9"/>
  <c r="T15" i="9" a="1"/>
  <c r="D16" i="9"/>
  <c r="E16" i="9"/>
  <c r="F16" i="9"/>
  <c r="G16" i="9"/>
  <c r="M16" i="9"/>
  <c r="P16" i="9"/>
  <c r="Q16" i="9"/>
  <c r="R16" i="9"/>
  <c r="S16" i="9"/>
  <c r="T16" i="9"/>
  <c r="T16" i="9" a="1"/>
  <c r="B17" i="9"/>
  <c r="C17" i="9"/>
  <c r="D17" i="9"/>
  <c r="E17" i="9"/>
  <c r="F17" i="9"/>
  <c r="G17" i="9"/>
  <c r="I17" i="9"/>
  <c r="J17" i="9"/>
  <c r="K17" i="9"/>
  <c r="L17" i="9"/>
  <c r="M17" i="9"/>
  <c r="P17" i="9"/>
  <c r="Q17" i="9"/>
  <c r="R17" i="9"/>
  <c r="S17" i="9"/>
  <c r="T17" i="9"/>
  <c r="T17" i="9" a="1"/>
  <c r="B18" i="9"/>
  <c r="C18" i="9"/>
  <c r="D18" i="9"/>
  <c r="E18" i="9"/>
  <c r="F18" i="9"/>
  <c r="G18" i="9"/>
  <c r="I18" i="9"/>
  <c r="J18" i="9"/>
  <c r="K18" i="9"/>
  <c r="L18" i="9"/>
  <c r="M18" i="9"/>
  <c r="P18" i="9"/>
  <c r="Q18" i="9"/>
  <c r="R18" i="9"/>
  <c r="S18" i="9"/>
  <c r="T18" i="9"/>
  <c r="T18" i="9" a="1"/>
  <c r="B19" i="9"/>
  <c r="C19" i="9"/>
  <c r="D19" i="9"/>
  <c r="E19" i="9"/>
  <c r="F19" i="9"/>
  <c r="G19" i="9"/>
  <c r="I19" i="9"/>
  <c r="J19" i="9"/>
  <c r="K19" i="9"/>
  <c r="L19" i="9"/>
  <c r="M19" i="9"/>
  <c r="P19" i="9"/>
  <c r="Q19" i="9"/>
  <c r="R19" i="9"/>
  <c r="S19" i="9"/>
  <c r="T19" i="9"/>
  <c r="T19" i="9" a="1"/>
  <c r="B20" i="9"/>
  <c r="C20" i="9"/>
  <c r="D20" i="9"/>
  <c r="E20" i="9"/>
  <c r="F20" i="9"/>
  <c r="G20" i="9"/>
  <c r="I20" i="9"/>
  <c r="J20" i="9"/>
  <c r="K20" i="9"/>
  <c r="L20" i="9"/>
  <c r="M20" i="9"/>
  <c r="P20" i="9"/>
  <c r="Q20" i="9"/>
  <c r="R20" i="9"/>
  <c r="S20" i="9"/>
  <c r="T20" i="9"/>
  <c r="T20" i="9" a="1"/>
  <c r="B21" i="9"/>
  <c r="C21" i="9"/>
  <c r="D21" i="9"/>
  <c r="E21" i="9"/>
  <c r="F21" i="9"/>
  <c r="G21" i="9"/>
  <c r="I21" i="9"/>
  <c r="J21" i="9"/>
  <c r="K21" i="9"/>
  <c r="L21" i="9"/>
  <c r="M21" i="9"/>
  <c r="P21" i="9"/>
  <c r="Q21" i="9"/>
  <c r="R21" i="9"/>
  <c r="S21" i="9"/>
  <c r="T21" i="9"/>
  <c r="T21" i="9" a="1"/>
  <c r="B22" i="9"/>
  <c r="C22" i="9"/>
  <c r="D22" i="9"/>
  <c r="E22" i="9"/>
  <c r="F22" i="9"/>
  <c r="G22" i="9"/>
  <c r="I22" i="9"/>
  <c r="J22" i="9"/>
  <c r="K22" i="9"/>
  <c r="L22" i="9"/>
  <c r="M22" i="9"/>
  <c r="P22" i="9"/>
  <c r="Q22" i="9"/>
  <c r="R22" i="9"/>
  <c r="S22" i="9"/>
  <c r="T22" i="9"/>
  <c r="T22" i="9" a="1"/>
  <c r="B23" i="9"/>
  <c r="C23" i="9"/>
  <c r="D23" i="9"/>
  <c r="E23" i="9"/>
  <c r="F23" i="9"/>
  <c r="G23" i="9"/>
  <c r="I23" i="9"/>
  <c r="J23" i="9"/>
  <c r="K23" i="9"/>
  <c r="L23" i="9"/>
  <c r="M23" i="9"/>
  <c r="P23" i="9"/>
  <c r="Q23" i="9"/>
  <c r="R23" i="9"/>
  <c r="S23" i="9"/>
  <c r="T23" i="9"/>
  <c r="T23" i="9" a="1"/>
  <c r="B24" i="9"/>
  <c r="C24" i="9"/>
  <c r="D24" i="9"/>
  <c r="E24" i="9"/>
  <c r="F24" i="9"/>
  <c r="G24" i="9"/>
  <c r="I24" i="9"/>
  <c r="J24" i="9"/>
  <c r="K24" i="9"/>
  <c r="L24" i="9"/>
  <c r="M24" i="9"/>
  <c r="P24" i="9"/>
  <c r="Q24" i="9"/>
  <c r="R24" i="9"/>
  <c r="S24" i="9"/>
  <c r="T24" i="9"/>
  <c r="T24" i="9" a="1"/>
  <c r="B25" i="9"/>
  <c r="C25" i="9"/>
  <c r="D25" i="9"/>
  <c r="E25" i="9"/>
  <c r="F25" i="9"/>
  <c r="G25" i="9"/>
  <c r="I25" i="9"/>
  <c r="J25" i="9"/>
  <c r="K25" i="9"/>
  <c r="L25" i="9"/>
  <c r="M25" i="9"/>
  <c r="P25" i="9"/>
  <c r="Q25" i="9"/>
  <c r="R25" i="9"/>
  <c r="S25" i="9"/>
  <c r="T25" i="9"/>
  <c r="T25" i="9" a="1"/>
  <c r="B26" i="9"/>
  <c r="C26" i="9"/>
  <c r="D26" i="9"/>
  <c r="E26" i="9"/>
  <c r="F26" i="9"/>
  <c r="G26" i="9"/>
  <c r="I26" i="9"/>
  <c r="J26" i="9"/>
  <c r="K26" i="9"/>
  <c r="L26" i="9"/>
  <c r="M26" i="9"/>
  <c r="P26" i="9"/>
  <c r="Q26" i="9"/>
  <c r="R26" i="9"/>
  <c r="S26" i="9"/>
  <c r="T26" i="9"/>
  <c r="T26" i="9" a="1"/>
  <c r="B27" i="9"/>
  <c r="C27" i="9"/>
  <c r="D27" i="9"/>
  <c r="E27" i="9"/>
  <c r="F27" i="9"/>
  <c r="G27" i="9"/>
  <c r="I27" i="9"/>
  <c r="J27" i="9"/>
  <c r="K27" i="9"/>
  <c r="L27" i="9"/>
  <c r="M27" i="9"/>
  <c r="P27" i="9"/>
  <c r="Q27" i="9"/>
  <c r="R27" i="9"/>
  <c r="S27" i="9"/>
  <c r="T27" i="9"/>
  <c r="T27" i="9" a="1"/>
  <c r="B28" i="9"/>
  <c r="C28" i="9"/>
  <c r="D28" i="9"/>
  <c r="E28" i="9"/>
  <c r="F28" i="9"/>
  <c r="G28" i="9"/>
  <c r="I28" i="9"/>
  <c r="J28" i="9"/>
  <c r="K28" i="9"/>
  <c r="L28" i="9"/>
  <c r="M28" i="9"/>
  <c r="P28" i="9"/>
  <c r="Q28" i="9"/>
  <c r="R28" i="9"/>
  <c r="S28" i="9"/>
  <c r="T28" i="9"/>
  <c r="T28" i="9" a="1"/>
  <c r="B29" i="9"/>
  <c r="C29" i="9"/>
  <c r="D29" i="9"/>
  <c r="E29" i="9"/>
  <c r="F29" i="9"/>
  <c r="G29" i="9"/>
  <c r="I29" i="9"/>
  <c r="J29" i="9"/>
  <c r="K29" i="9"/>
  <c r="L29" i="9"/>
  <c r="M29" i="9"/>
  <c r="P29" i="9"/>
  <c r="Q29" i="9"/>
  <c r="R29" i="9"/>
  <c r="S29" i="9"/>
  <c r="T29" i="9"/>
  <c r="T29" i="9" a="1"/>
  <c r="B30" i="9"/>
  <c r="C30" i="9"/>
  <c r="D30" i="9"/>
  <c r="E30" i="9"/>
  <c r="F30" i="9"/>
  <c r="G30" i="9"/>
  <c r="I30" i="9"/>
  <c r="J30" i="9"/>
  <c r="K30" i="9"/>
  <c r="L30" i="9"/>
  <c r="M30" i="9"/>
  <c r="P30" i="9"/>
  <c r="Q30" i="9"/>
  <c r="R30" i="9"/>
  <c r="S30" i="9"/>
  <c r="T30" i="9"/>
  <c r="T30" i="9" a="1"/>
  <c r="B31" i="9"/>
  <c r="C31" i="9"/>
  <c r="D31" i="9"/>
  <c r="E31" i="9"/>
  <c r="F31" i="9"/>
  <c r="G31" i="9"/>
  <c r="I31" i="9"/>
  <c r="J31" i="9"/>
  <c r="K31" i="9"/>
  <c r="L31" i="9"/>
  <c r="M31" i="9"/>
  <c r="P31" i="9"/>
  <c r="Q31" i="9"/>
  <c r="R31" i="9"/>
  <c r="S31" i="9"/>
  <c r="T31" i="9"/>
  <c r="T31" i="9" a="1"/>
  <c r="B32" i="9"/>
  <c r="C32" i="9"/>
  <c r="D32" i="9"/>
  <c r="E32" i="9"/>
  <c r="F32" i="9"/>
  <c r="G32" i="9"/>
  <c r="I32" i="9"/>
  <c r="J32" i="9"/>
  <c r="K32" i="9"/>
  <c r="L32" i="9"/>
  <c r="M32" i="9"/>
  <c r="P32" i="9"/>
  <c r="Q32" i="9"/>
  <c r="R32" i="9"/>
  <c r="S32" i="9"/>
  <c r="T32" i="9"/>
  <c r="T32" i="9" a="1"/>
  <c r="B33" i="9"/>
  <c r="C33" i="9"/>
  <c r="D33" i="9"/>
  <c r="E33" i="9"/>
  <c r="F33" i="9"/>
  <c r="G33" i="9"/>
  <c r="I33" i="9"/>
  <c r="J33" i="9"/>
  <c r="K33" i="9"/>
  <c r="L33" i="9"/>
  <c r="M33" i="9"/>
  <c r="P33" i="9"/>
  <c r="Q33" i="9"/>
  <c r="R33" i="9"/>
  <c r="S33" i="9"/>
  <c r="T33" i="9"/>
  <c r="T33" i="9" a="1"/>
  <c r="B34" i="9"/>
  <c r="C34" i="9"/>
  <c r="D34" i="9"/>
  <c r="E34" i="9"/>
  <c r="F34" i="9"/>
  <c r="G34" i="9"/>
  <c r="I34" i="9"/>
  <c r="J34" i="9"/>
  <c r="K34" i="9"/>
  <c r="L34" i="9"/>
  <c r="M34" i="9"/>
  <c r="P34" i="9"/>
  <c r="Q34" i="9"/>
  <c r="R34" i="9"/>
  <c r="S34" i="9"/>
  <c r="T34" i="9"/>
  <c r="T34" i="9" a="1"/>
  <c r="B35" i="9"/>
  <c r="C35" i="9"/>
  <c r="D35" i="9"/>
  <c r="E35" i="9"/>
  <c r="F35" i="9"/>
  <c r="G35" i="9"/>
  <c r="I35" i="9"/>
  <c r="J35" i="9"/>
  <c r="K35" i="9"/>
  <c r="L35" i="9"/>
  <c r="M35" i="9"/>
  <c r="P35" i="9"/>
  <c r="Q35" i="9"/>
  <c r="R35" i="9"/>
  <c r="S35" i="9"/>
  <c r="T35" i="9"/>
  <c r="T35" i="9" a="1"/>
  <c r="B36" i="9"/>
  <c r="C36" i="9"/>
  <c r="D36" i="9"/>
  <c r="E36" i="9"/>
  <c r="F36" i="9"/>
  <c r="G36" i="9"/>
  <c r="I36" i="9"/>
  <c r="J36" i="9"/>
  <c r="K36" i="9"/>
  <c r="L36" i="9"/>
  <c r="M36" i="9"/>
  <c r="P36" i="9"/>
  <c r="Q36" i="9"/>
  <c r="R36" i="9"/>
  <c r="S36" i="9"/>
  <c r="T36" i="9"/>
  <c r="T36" i="9" a="1"/>
  <c r="B37" i="9"/>
  <c r="C37" i="9"/>
  <c r="D37" i="9"/>
  <c r="E37" i="9"/>
  <c r="F37" i="9"/>
  <c r="G37" i="9"/>
  <c r="I37" i="9"/>
  <c r="J37" i="9"/>
  <c r="K37" i="9"/>
  <c r="L37" i="9"/>
  <c r="M37" i="9"/>
  <c r="P37" i="9"/>
  <c r="Q37" i="9"/>
  <c r="R37" i="9"/>
  <c r="S37" i="9"/>
  <c r="T37" i="9"/>
  <c r="T37" i="9" a="1"/>
  <c r="B38" i="9"/>
  <c r="C38" i="9"/>
  <c r="D38" i="9"/>
  <c r="E38" i="9"/>
  <c r="F38" i="9"/>
  <c r="G38" i="9"/>
  <c r="I38" i="9"/>
  <c r="J38" i="9"/>
  <c r="K38" i="9"/>
  <c r="L38" i="9"/>
  <c r="M38" i="9"/>
  <c r="P38" i="9"/>
  <c r="Q38" i="9"/>
  <c r="R38" i="9"/>
  <c r="S38" i="9"/>
  <c r="T38" i="9"/>
  <c r="T38" i="9" a="1"/>
  <c r="B39" i="9"/>
  <c r="C39" i="9"/>
  <c r="D39" i="9"/>
  <c r="E39" i="9"/>
  <c r="F39" i="9"/>
  <c r="G39" i="9"/>
  <c r="I39" i="9"/>
  <c r="J39" i="9"/>
  <c r="K39" i="9"/>
  <c r="L39" i="9"/>
  <c r="M39" i="9"/>
  <c r="P39" i="9"/>
  <c r="Q39" i="9"/>
  <c r="R39" i="9"/>
  <c r="S39" i="9"/>
  <c r="T39" i="9"/>
  <c r="T39" i="9" a="1"/>
  <c r="B40" i="9"/>
  <c r="C40" i="9"/>
  <c r="D40" i="9"/>
  <c r="E40" i="9"/>
  <c r="F40" i="9"/>
  <c r="G40" i="9"/>
  <c r="I40" i="9"/>
  <c r="J40" i="9"/>
  <c r="K40" i="9"/>
  <c r="L40" i="9"/>
  <c r="M40" i="9"/>
  <c r="P40" i="9"/>
  <c r="Q40" i="9"/>
  <c r="R40" i="9"/>
  <c r="S40" i="9"/>
  <c r="T40" i="9"/>
  <c r="T40" i="9" a="1"/>
  <c r="A41" i="9"/>
  <c r="B41" i="9"/>
  <c r="C41" i="9"/>
  <c r="D41" i="9"/>
  <c r="E41" i="9"/>
  <c r="F41" i="9"/>
  <c r="G41" i="9"/>
  <c r="I41" i="9"/>
  <c r="J41" i="9"/>
  <c r="K41" i="9"/>
  <c r="L41" i="9"/>
  <c r="M41" i="9"/>
  <c r="P41" i="9"/>
  <c r="Q41" i="9"/>
  <c r="R41" i="9"/>
  <c r="S41" i="9"/>
  <c r="T41" i="9"/>
  <c r="T41" i="9" a="1"/>
  <c r="A42" i="9"/>
  <c r="B42" i="9"/>
  <c r="C42" i="9"/>
  <c r="D42" i="9"/>
  <c r="E42" i="9"/>
  <c r="F42" i="9"/>
  <c r="G42" i="9"/>
  <c r="I42" i="9"/>
  <c r="J42" i="9"/>
  <c r="K42" i="9"/>
  <c r="L42" i="9"/>
  <c r="M42" i="9"/>
  <c r="P42" i="9"/>
  <c r="Q42" i="9"/>
  <c r="R42" i="9"/>
  <c r="S42" i="9"/>
  <c r="T42" i="9"/>
  <c r="T42" i="9" a="1"/>
  <c r="A43" i="9"/>
  <c r="B43" i="9"/>
  <c r="C43" i="9"/>
  <c r="D43" i="9"/>
  <c r="E43" i="9"/>
  <c r="F43" i="9"/>
  <c r="G43" i="9"/>
  <c r="I43" i="9"/>
  <c r="J43" i="9"/>
  <c r="K43" i="9"/>
  <c r="L43" i="9"/>
  <c r="M43" i="9"/>
  <c r="P43" i="9"/>
  <c r="Q43" i="9"/>
  <c r="R43" i="9"/>
  <c r="S43" i="9"/>
  <c r="T43" i="9"/>
  <c r="T43" i="9" a="1"/>
  <c r="A44" i="9"/>
  <c r="B44" i="9"/>
  <c r="C44" i="9"/>
  <c r="D44" i="9"/>
  <c r="E44" i="9"/>
  <c r="F44" i="9"/>
  <c r="G44" i="9"/>
  <c r="I44" i="9"/>
  <c r="J44" i="9"/>
  <c r="K44" i="9"/>
  <c r="L44" i="9"/>
  <c r="M44" i="9"/>
  <c r="P44" i="9"/>
  <c r="Q44" i="9"/>
  <c r="R44" i="9"/>
  <c r="S44" i="9"/>
  <c r="T44" i="9"/>
  <c r="T44" i="9" a="1"/>
  <c r="A45" i="9"/>
  <c r="B45" i="9"/>
  <c r="C45" i="9"/>
  <c r="D45" i="9"/>
  <c r="E45" i="9"/>
  <c r="F45" i="9"/>
  <c r="G45" i="9"/>
  <c r="I45" i="9"/>
  <c r="J45" i="9"/>
  <c r="K45" i="9"/>
  <c r="L45" i="9"/>
  <c r="M45" i="9"/>
  <c r="P45" i="9"/>
  <c r="Q45" i="9"/>
  <c r="R45" i="9"/>
  <c r="S45" i="9"/>
  <c r="T45" i="9"/>
  <c r="T45" i="9" a="1"/>
  <c r="A46" i="9"/>
  <c r="B46" i="9"/>
  <c r="C46" i="9"/>
  <c r="D46" i="9"/>
  <c r="E46" i="9"/>
  <c r="F46" i="9"/>
  <c r="G46" i="9"/>
  <c r="I46" i="9"/>
  <c r="J46" i="9"/>
  <c r="K46" i="9"/>
  <c r="L46" i="9"/>
  <c r="M46" i="9"/>
  <c r="P46" i="9"/>
  <c r="Q46" i="9"/>
  <c r="R46" i="9"/>
  <c r="S46" i="9"/>
  <c r="T46" i="9"/>
  <c r="T46" i="9" a="1"/>
  <c r="A47" i="9"/>
  <c r="B47" i="9"/>
  <c r="C47" i="9"/>
  <c r="D47" i="9"/>
  <c r="E47" i="9"/>
  <c r="F47" i="9"/>
  <c r="G47" i="9"/>
  <c r="I47" i="9"/>
  <c r="J47" i="9"/>
  <c r="K47" i="9"/>
  <c r="L47" i="9"/>
  <c r="M47" i="9"/>
  <c r="P47" i="9"/>
  <c r="Q47" i="9"/>
  <c r="R47" i="9"/>
  <c r="S47" i="9"/>
  <c r="T47" i="9"/>
  <c r="T47" i="9" a="1"/>
  <c r="A48" i="9"/>
  <c r="B48" i="9"/>
  <c r="C48" i="9"/>
  <c r="D48" i="9"/>
  <c r="E48" i="9"/>
  <c r="F48" i="9"/>
  <c r="G48" i="9"/>
  <c r="I48" i="9"/>
  <c r="J48" i="9"/>
  <c r="K48" i="9"/>
  <c r="L48" i="9"/>
  <c r="M48" i="9"/>
  <c r="P48" i="9"/>
  <c r="Q48" i="9"/>
  <c r="R48" i="9"/>
  <c r="S48" i="9"/>
  <c r="T48" i="9"/>
  <c r="T48" i="9" a="1"/>
  <c r="A49" i="9"/>
  <c r="B49" i="9"/>
  <c r="C49" i="9"/>
  <c r="D49" i="9"/>
  <c r="E49" i="9"/>
  <c r="F49" i="9"/>
  <c r="G49" i="9"/>
  <c r="I49" i="9"/>
  <c r="J49" i="9"/>
  <c r="K49" i="9"/>
  <c r="L49" i="9"/>
  <c r="M49" i="9"/>
  <c r="P49" i="9"/>
  <c r="Q49" i="9"/>
  <c r="R49" i="9"/>
  <c r="S49" i="9"/>
  <c r="T49" i="9"/>
  <c r="T49" i="9" a="1"/>
  <c r="A50" i="9"/>
  <c r="B50" i="9"/>
  <c r="C50" i="9"/>
  <c r="D50" i="9"/>
  <c r="E50" i="9"/>
  <c r="F50" i="9"/>
  <c r="G50" i="9"/>
  <c r="I50" i="9"/>
  <c r="J50" i="9"/>
  <c r="K50" i="9"/>
  <c r="L50" i="9"/>
  <c r="M50" i="9"/>
  <c r="P50" i="9"/>
  <c r="Q50" i="9"/>
  <c r="R50" i="9"/>
  <c r="S50" i="9"/>
  <c r="T50" i="9"/>
  <c r="T50" i="9" a="1"/>
  <c r="A51" i="9"/>
  <c r="B51" i="9"/>
  <c r="C51" i="9"/>
  <c r="D51" i="9"/>
  <c r="E51" i="9"/>
  <c r="F51" i="9"/>
  <c r="G51" i="9"/>
  <c r="I51" i="9"/>
  <c r="J51" i="9"/>
  <c r="K51" i="9"/>
  <c r="L51" i="9"/>
  <c r="M51" i="9"/>
  <c r="P51" i="9"/>
  <c r="Q51" i="9"/>
  <c r="R51" i="9"/>
  <c r="S51" i="9"/>
  <c r="T51" i="9"/>
  <c r="T51" i="9" a="1"/>
  <c r="A52" i="9"/>
  <c r="B52" i="9"/>
  <c r="C52" i="9"/>
  <c r="D52" i="9"/>
  <c r="E52" i="9"/>
  <c r="F52" i="9"/>
  <c r="G52" i="9"/>
  <c r="I52" i="9"/>
  <c r="J52" i="9"/>
  <c r="K52" i="9"/>
  <c r="L52" i="9"/>
  <c r="M52" i="9"/>
  <c r="P52" i="9"/>
  <c r="Q52" i="9"/>
  <c r="R52" i="9"/>
  <c r="S52" i="9"/>
  <c r="T52" i="9"/>
  <c r="T52" i="9" a="1"/>
  <c r="A53" i="9"/>
  <c r="B53" i="9"/>
  <c r="C53" i="9"/>
  <c r="D53" i="9"/>
  <c r="E53" i="9"/>
  <c r="F53" i="9"/>
  <c r="G53" i="9"/>
  <c r="I53" i="9"/>
  <c r="J53" i="9"/>
  <c r="K53" i="9"/>
  <c r="L53" i="9"/>
  <c r="M53" i="9"/>
  <c r="P53" i="9"/>
  <c r="Q53" i="9"/>
  <c r="R53" i="9"/>
  <c r="S53" i="9"/>
  <c r="T53" i="9"/>
  <c r="T53" i="9" a="1"/>
  <c r="A54" i="9"/>
  <c r="B54" i="9"/>
  <c r="C54" i="9"/>
  <c r="D54" i="9"/>
  <c r="E54" i="9"/>
  <c r="F54" i="9"/>
  <c r="G54" i="9"/>
  <c r="I54" i="9"/>
  <c r="J54" i="9"/>
  <c r="K54" i="9"/>
  <c r="L54" i="9"/>
  <c r="M54" i="9"/>
  <c r="P54" i="9"/>
  <c r="Q54" i="9"/>
  <c r="R54" i="9"/>
  <c r="S54" i="9"/>
  <c r="T54" i="9"/>
  <c r="T54" i="9" a="1"/>
  <c r="A55" i="9"/>
  <c r="B55" i="9"/>
  <c r="C55" i="9"/>
  <c r="D55" i="9"/>
  <c r="E55" i="9"/>
  <c r="F55" i="9"/>
  <c r="G55" i="9"/>
  <c r="I55" i="9"/>
  <c r="J55" i="9"/>
  <c r="K55" i="9"/>
  <c r="L55" i="9"/>
  <c r="M55" i="9"/>
  <c r="P55" i="9"/>
  <c r="Q55" i="9"/>
  <c r="R55" i="9"/>
  <c r="S55" i="9"/>
  <c r="T55" i="9"/>
  <c r="T55" i="9" a="1"/>
  <c r="A56" i="9"/>
  <c r="B56" i="9"/>
  <c r="C56" i="9"/>
  <c r="D56" i="9"/>
  <c r="E56" i="9"/>
  <c r="F56" i="9"/>
  <c r="G56" i="9"/>
  <c r="I56" i="9"/>
  <c r="J56" i="9"/>
  <c r="K56" i="9"/>
  <c r="L56" i="9"/>
  <c r="M56" i="9"/>
  <c r="P56" i="9"/>
  <c r="Q56" i="9"/>
  <c r="R56" i="9"/>
  <c r="S56" i="9"/>
  <c r="T56" i="9"/>
  <c r="T56" i="9" a="1"/>
  <c r="A57" i="9"/>
  <c r="B57" i="9"/>
  <c r="C57" i="9"/>
  <c r="D57" i="9"/>
  <c r="E57" i="9"/>
  <c r="F57" i="9"/>
  <c r="G57" i="9"/>
  <c r="I57" i="9"/>
  <c r="J57" i="9"/>
  <c r="K57" i="9"/>
  <c r="L57" i="9"/>
  <c r="M57" i="9"/>
  <c r="P57" i="9"/>
  <c r="Q57" i="9"/>
  <c r="R57" i="9"/>
  <c r="S57" i="9"/>
  <c r="T57" i="9"/>
  <c r="T57" i="9" a="1"/>
  <c r="A58" i="9"/>
  <c r="B58" i="9"/>
  <c r="C58" i="9"/>
  <c r="D58" i="9"/>
  <c r="E58" i="9"/>
  <c r="F58" i="9"/>
  <c r="G58" i="9"/>
  <c r="I58" i="9"/>
  <c r="J58" i="9"/>
  <c r="K58" i="9"/>
  <c r="L58" i="9"/>
  <c r="M58" i="9"/>
  <c r="P58" i="9"/>
  <c r="Q58" i="9"/>
  <c r="R58" i="9"/>
  <c r="S58" i="9"/>
  <c r="T58" i="9"/>
  <c r="T58" i="9" a="1"/>
  <c r="A59" i="9"/>
  <c r="B59" i="9"/>
  <c r="C59" i="9"/>
  <c r="D59" i="9"/>
  <c r="E59" i="9"/>
  <c r="F59" i="9"/>
  <c r="G59" i="9"/>
  <c r="I59" i="9"/>
  <c r="J59" i="9"/>
  <c r="K59" i="9"/>
  <c r="L59" i="9"/>
  <c r="M59" i="9"/>
  <c r="P59" i="9"/>
  <c r="Q59" i="9"/>
  <c r="R59" i="9"/>
  <c r="S59" i="9"/>
  <c r="T59" i="9"/>
  <c r="T59" i="9" a="1"/>
  <c r="A60" i="9"/>
  <c r="B60" i="9"/>
  <c r="C60" i="9"/>
  <c r="D60" i="9"/>
  <c r="E60" i="9"/>
  <c r="F60" i="9"/>
  <c r="G60" i="9"/>
  <c r="I60" i="9"/>
  <c r="J60" i="9"/>
  <c r="K60" i="9"/>
  <c r="L60" i="9"/>
  <c r="M60" i="9"/>
  <c r="P60" i="9"/>
  <c r="Q60" i="9"/>
  <c r="R60" i="9"/>
  <c r="S60" i="9"/>
  <c r="T60" i="9"/>
  <c r="T60" i="9" a="1"/>
  <c r="A61" i="9"/>
  <c r="B61" i="9"/>
  <c r="C61" i="9"/>
  <c r="D61" i="9"/>
  <c r="E61" i="9"/>
  <c r="F61" i="9"/>
  <c r="G61" i="9"/>
  <c r="I61" i="9"/>
  <c r="J61" i="9"/>
  <c r="K61" i="9"/>
  <c r="L61" i="9"/>
  <c r="M61" i="9"/>
  <c r="P61" i="9"/>
  <c r="Q61" i="9"/>
  <c r="R61" i="9"/>
  <c r="S61" i="9"/>
  <c r="T61" i="9"/>
  <c r="T61" i="9" a="1"/>
  <c r="A62" i="9"/>
  <c r="B62" i="9"/>
  <c r="C62" i="9"/>
  <c r="D62" i="9"/>
  <c r="E62" i="9"/>
  <c r="F62" i="9"/>
  <c r="G62" i="9"/>
  <c r="I62" i="9"/>
  <c r="J62" i="9"/>
  <c r="K62" i="9"/>
  <c r="L62" i="9"/>
  <c r="M62" i="9"/>
  <c r="P62" i="9"/>
  <c r="Q62" i="9"/>
  <c r="R62" i="9"/>
  <c r="S62" i="9"/>
  <c r="T62" i="9"/>
  <c r="T62" i="9" a="1"/>
  <c r="A63" i="9"/>
  <c r="B63" i="9"/>
  <c r="C63" i="9"/>
  <c r="D63" i="9"/>
  <c r="E63" i="9"/>
  <c r="F63" i="9"/>
  <c r="G63" i="9"/>
  <c r="I63" i="9"/>
  <c r="J63" i="9"/>
  <c r="K63" i="9"/>
  <c r="L63" i="9"/>
  <c r="M63" i="9"/>
  <c r="P63" i="9"/>
  <c r="Q63" i="9"/>
  <c r="R63" i="9"/>
  <c r="S63" i="9"/>
  <c r="T63" i="9"/>
  <c r="T63" i="9" a="1"/>
  <c r="A64" i="9"/>
  <c r="B64" i="9"/>
  <c r="C64" i="9"/>
  <c r="D64" i="9"/>
  <c r="E64" i="9"/>
  <c r="F64" i="9"/>
  <c r="G64" i="9"/>
  <c r="I64" i="9"/>
  <c r="J64" i="9"/>
  <c r="K64" i="9"/>
  <c r="L64" i="9"/>
  <c r="M64" i="9"/>
  <c r="P64" i="9"/>
  <c r="Q64" i="9"/>
  <c r="R64" i="9"/>
  <c r="S64" i="9"/>
  <c r="T64" i="9"/>
  <c r="T64" i="9" a="1"/>
</calcChain>
</file>

<file path=xl/sharedStrings.xml><?xml version="1.0" encoding="utf-8"?>
<sst xmlns="http://schemas.openxmlformats.org/spreadsheetml/2006/main" count="130" uniqueCount="79">
  <si>
    <t>Peak</t>
  </si>
  <si>
    <t>Month</t>
  </si>
  <si>
    <t>Off Peak</t>
  </si>
  <si>
    <t>DayOfYear</t>
  </si>
  <si>
    <t>Resources</t>
  </si>
  <si>
    <t>10-Yr</t>
  </si>
  <si>
    <t>5-Yr</t>
  </si>
  <si>
    <t>1-Yr</t>
  </si>
  <si>
    <t>Monthly</t>
  </si>
  <si>
    <t>PRICES</t>
  </si>
  <si>
    <t>ALLOCATION</t>
  </si>
  <si>
    <t>Caps</t>
  </si>
  <si>
    <t>AVG MONTHLY PEAK LOADS</t>
  </si>
  <si>
    <t>date</t>
  </si>
  <si>
    <t>Qtr</t>
  </si>
  <si>
    <t>Start Date</t>
  </si>
  <si>
    <t>Stop Date</t>
  </si>
  <si>
    <t>Mark Date</t>
  </si>
  <si>
    <t>Curve Date</t>
  </si>
  <si>
    <t>Term</t>
  </si>
  <si>
    <t>Phy1 Fin2</t>
  </si>
  <si>
    <t>Deal1 Cal2</t>
  </si>
  <si>
    <t>Input</t>
  </si>
  <si>
    <t>Calc Section</t>
  </si>
  <si>
    <t>Real</t>
  </si>
  <si>
    <t>PV</t>
  </si>
  <si>
    <t>Accum</t>
  </si>
  <si>
    <t>Esc</t>
  </si>
  <si>
    <t>Delivery</t>
  </si>
  <si>
    <t>Daily</t>
  </si>
  <si>
    <t>PEAK</t>
  </si>
  <si>
    <t>OFF PEAK</t>
  </si>
  <si>
    <t>Calendar</t>
  </si>
  <si>
    <t>Discount</t>
  </si>
  <si>
    <t>Libor</t>
  </si>
  <si>
    <t>Active</t>
  </si>
  <si>
    <t>Annual</t>
  </si>
  <si>
    <t>Forward</t>
  </si>
  <si>
    <t>real</t>
  </si>
  <si>
    <t>MMbtu</t>
  </si>
  <si>
    <t>Days</t>
  </si>
  <si>
    <t>Date</t>
  </si>
  <si>
    <t>AA</t>
  </si>
  <si>
    <t>Factor</t>
  </si>
  <si>
    <t>Months</t>
  </si>
  <si>
    <t>Escalator</t>
  </si>
  <si>
    <t>value</t>
  </si>
  <si>
    <t>Year 1</t>
  </si>
  <si>
    <t>Year 2</t>
  </si>
  <si>
    <t>Year 3</t>
  </si>
  <si>
    <t>5-Year</t>
  </si>
  <si>
    <t>10-Year</t>
  </si>
  <si>
    <t>Year 4</t>
  </si>
  <si>
    <t>Year 5</t>
  </si>
  <si>
    <t>Utility-owned Resources</t>
  </si>
  <si>
    <t>10-Yr Fixed Price</t>
  </si>
  <si>
    <t>5-Yr Fixed Price</t>
  </si>
  <si>
    <t>1-Yr Fixed Price</t>
  </si>
  <si>
    <t>Monthly Price</t>
  </si>
  <si>
    <t>Weighted Avg</t>
  </si>
  <si>
    <t>generated by utility-owned resources.</t>
  </si>
  <si>
    <r>
      <t>Note:</t>
    </r>
    <r>
      <rPr>
        <sz val="9"/>
        <rFont val="Arial"/>
        <family val="2"/>
      </rPr>
      <t xml:space="preserve">  Notional prices subject to change, for illustrative purposes only.  Average prices include an assumed cost of $40/Mwh for power</t>
    </r>
  </si>
  <si>
    <t>Avg Yr 1</t>
  </si>
  <si>
    <t>AVG MONTHLY OFF PEAK LOADS</t>
  </si>
  <si>
    <t>NP</t>
  </si>
  <si>
    <t>SP</t>
  </si>
  <si>
    <t>Avg</t>
  </si>
  <si>
    <t>X</t>
  </si>
  <si>
    <t>Average Price to Serve Load 2001 (Year 1)</t>
  </si>
  <si>
    <t>Average Price to Serve Peak 2001-2003 (Years 1-3)</t>
  </si>
  <si>
    <t>Average Price to Serve Load 2001-2005 (Years 1-5)</t>
  </si>
  <si>
    <t>Blended</t>
  </si>
  <si>
    <t>(24 x 7)</t>
  </si>
  <si>
    <t>7X16</t>
  </si>
  <si>
    <t>7X8</t>
  </si>
  <si>
    <t>7X24</t>
  </si>
  <si>
    <t>2001-2005</t>
  </si>
  <si>
    <t>2001-2010</t>
  </si>
  <si>
    <t>Actual from Structuring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</si>
</sst>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00"/>
    <numFmt numFmtId="168" formatCode="\Q0"/>
    <numFmt numFmtId="169" formatCode="mm/yy"/>
    <numFmt numFmtId="170" formatCode="mm/dd/yy"/>
  </numFmts>
  <fonts count="71"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sz val="12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Helv"/>
    </font>
    <font>
      <sz val="8"/>
      <name val="Arial"/>
    </font>
    <font>
      <sz val="11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0" fontId="7" fillId="0" borderId="0"/>
    <xf numFmtId="0" fontId="14" fillId="2" borderId="1">
      <alignment horizontal="center" vertical="center"/>
    </xf>
    <xf numFmtId="6" fontId="10" fillId="0" borderId="0">
      <protection locked="0"/>
    </xf>
    <xf numFmtId="0" fontId="1" fillId="0" borderId="0">
      <protection locked="0"/>
    </xf>
    <xf numFmtId="38" fontId="23" fillId="4" borderId="0" applyNumberFormat="0" applyBorder="0" applyAlignment="0" applyProtection="0"/>
    <xf numFmtId="0" fontId="25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6" fillId="0" borderId="2" applyNumberFormat="0" applyFill="0" applyAlignment="0" applyProtection="0"/>
    <xf numFmtId="10" fontId="23" fillId="5" borderId="3" applyNumberFormat="0" applyBorder="0" applyAlignment="0" applyProtection="0"/>
    <xf numFmtId="37" fontId="27" fillId="0" borderId="0"/>
    <xf numFmtId="0" fontId="28" fillId="0" borderId="0"/>
    <xf numFmtId="0" fontId="37" fillId="0" borderId="0"/>
    <xf numFmtId="9" fontId="2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5">
      <protection locked="0"/>
    </xf>
    <xf numFmtId="37" fontId="23" fillId="7" borderId="0" applyNumberFormat="0" applyBorder="0" applyAlignment="0" applyProtection="0"/>
    <xf numFmtId="37" fontId="34" fillId="0" borderId="0"/>
    <xf numFmtId="3" fontId="65" fillId="0" borderId="2" applyProtection="0"/>
  </cellStyleXfs>
  <cellXfs count="100">
    <xf numFmtId="0" fontId="0" fillId="0" borderId="0" xfId="0"/>
    <xf numFmtId="0" fontId="3" fillId="0" borderId="0" xfId="0" applyFont="1"/>
    <xf numFmtId="9" fontId="0" fillId="0" borderId="0" xfId="0" applyNumberFormat="1"/>
    <xf numFmtId="9" fontId="3" fillId="7" borderId="3" xfId="0" applyNumberFormat="1" applyFont="1" applyFill="1" applyBorder="1" applyAlignment="1">
      <alignment horizontal="center"/>
    </xf>
    <xf numFmtId="9" fontId="0" fillId="0" borderId="3" xfId="0" applyNumberFormat="1" applyFill="1" applyBorder="1" applyAlignment="1">
      <alignment horizontal="center"/>
    </xf>
    <xf numFmtId="4" fontId="0" fillId="0" borderId="0" xfId="0" applyNumberFormat="1"/>
    <xf numFmtId="9" fontId="0" fillId="0" borderId="6" xfId="0" applyNumberForma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3" fillId="0" borderId="8" xfId="0" applyFont="1" applyBorder="1"/>
    <xf numFmtId="0" fontId="0" fillId="0" borderId="9" xfId="0" applyBorder="1"/>
    <xf numFmtId="9" fontId="0" fillId="0" borderId="9" xfId="0" applyNumberFormat="1" applyBorder="1"/>
    <xf numFmtId="9" fontId="0" fillId="0" borderId="10" xfId="0" applyNumberFormat="1" applyBorder="1"/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4" xfId="0" applyNumberFormat="1" applyBorder="1"/>
    <xf numFmtId="3" fontId="0" fillId="0" borderId="14" xfId="0" applyNumberFormat="1" applyBorder="1"/>
    <xf numFmtId="0" fontId="0" fillId="0" borderId="10" xfId="0" applyBorder="1"/>
    <xf numFmtId="2" fontId="3" fillId="8" borderId="15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5" fillId="0" borderId="0" xfId="0" applyNumberFormat="1" applyFont="1" applyBorder="1" applyAlignment="1">
      <alignment horizontal="center"/>
    </xf>
    <xf numFmtId="9" fontId="3" fillId="0" borderId="11" xfId="0" applyNumberFormat="1" applyFont="1" applyBorder="1" applyAlignment="1">
      <alignment horizontal="left"/>
    </xf>
    <xf numFmtId="9" fontId="0" fillId="0" borderId="12" xfId="0" applyNumberForma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3" fillId="0" borderId="0" xfId="0" applyFont="1" applyAlignment="1">
      <alignment horizontal="right"/>
    </xf>
    <xf numFmtId="14" fontId="0" fillId="0" borderId="0" xfId="0" applyNumberFormat="1"/>
    <xf numFmtId="168" fontId="0" fillId="9" borderId="3" xfId="0" applyNumberFormat="1" applyFill="1" applyBorder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17" fontId="66" fillId="0" borderId="0" xfId="0" applyNumberFormat="1" applyFont="1" applyBorder="1" applyAlignment="1">
      <alignment horizontal="center"/>
    </xf>
    <xf numFmtId="170" fontId="4" fillId="0" borderId="0" xfId="0" applyNumberFormat="1" applyFont="1" applyAlignment="1">
      <alignment horizontal="center"/>
    </xf>
    <xf numFmtId="0" fontId="4" fillId="0" borderId="0" xfId="13" quotePrefix="1" applyFont="1" applyBorder="1" applyAlignment="1">
      <alignment horizontal="center"/>
    </xf>
    <xf numFmtId="0" fontId="66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67" fillId="7" borderId="9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67" fillId="3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10" borderId="9" xfId="0" applyFont="1" applyFill="1" applyBorder="1"/>
    <xf numFmtId="0" fontId="4" fillId="10" borderId="9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67" fillId="7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67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Border="1" applyAlignment="1">
      <alignment horizontal="center"/>
    </xf>
    <xf numFmtId="0" fontId="67" fillId="7" borderId="4" xfId="0" applyFont="1" applyFill="1" applyBorder="1" applyAlignment="1">
      <alignment horizontal="center"/>
    </xf>
    <xf numFmtId="0" fontId="4" fillId="7" borderId="4" xfId="0" quotePrefix="1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67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17" fontId="4" fillId="0" borderId="0" xfId="0" applyNumberFormat="1" applyFont="1"/>
    <xf numFmtId="1" fontId="4" fillId="0" borderId="0" xfId="0" applyNumberFormat="1" applyFont="1"/>
    <xf numFmtId="164" fontId="4" fillId="0" borderId="0" xfId="0" applyNumberFormat="1" applyFont="1"/>
    <xf numFmtId="9" fontId="66" fillId="0" borderId="0" xfId="14" applyFont="1" applyBorder="1" applyAlignment="1">
      <alignment horizontal="right"/>
    </xf>
    <xf numFmtId="0" fontId="4" fillId="0" borderId="0" xfId="0" quotePrefix="1" applyFont="1" applyAlignment="1">
      <alignment horizontal="right"/>
    </xf>
    <xf numFmtId="1" fontId="4" fillId="0" borderId="0" xfId="0" applyNumberFormat="1" applyFont="1" applyAlignment="1">
      <alignment horizontal="center"/>
    </xf>
    <xf numFmtId="10" fontId="66" fillId="0" borderId="0" xfId="14" applyNumberFormat="1" applyFont="1"/>
    <xf numFmtId="169" fontId="66" fillId="0" borderId="0" xfId="0" applyNumberFormat="1" applyFont="1" applyAlignment="1">
      <alignment horizontal="center"/>
    </xf>
    <xf numFmtId="1" fontId="66" fillId="0" borderId="0" xfId="0" applyNumberFormat="1" applyFont="1"/>
    <xf numFmtId="165" fontId="0" fillId="0" borderId="0" xfId="0" applyNumberFormat="1"/>
    <xf numFmtId="170" fontId="4" fillId="0" borderId="0" xfId="0" applyNumberFormat="1" applyFont="1" applyAlignment="1">
      <alignment horizontal="right"/>
    </xf>
    <xf numFmtId="164" fontId="4" fillId="0" borderId="0" xfId="0" quotePrefix="1" applyNumberFormat="1" applyFont="1" applyAlignment="1">
      <alignment horizontal="right"/>
    </xf>
    <xf numFmtId="169" fontId="67" fillId="0" borderId="0" xfId="0" applyNumberFormat="1" applyFont="1" applyAlignment="1">
      <alignment horizontal="center"/>
    </xf>
    <xf numFmtId="9" fontId="26" fillId="0" borderId="0" xfId="14" applyFont="1" applyAlignment="1">
      <alignment horizontal="center"/>
    </xf>
    <xf numFmtId="17" fontId="0" fillId="0" borderId="0" xfId="0" applyNumberFormat="1"/>
    <xf numFmtId="3" fontId="0" fillId="0" borderId="0" xfId="0" applyNumberFormat="1"/>
    <xf numFmtId="40" fontId="0" fillId="0" borderId="11" xfId="0" applyNumberFormat="1" applyBorder="1"/>
    <xf numFmtId="40" fontId="0" fillId="0" borderId="0" xfId="0" applyNumberFormat="1" applyBorder="1"/>
    <xf numFmtId="40" fontId="3" fillId="0" borderId="12" xfId="0" applyNumberFormat="1" applyFont="1" applyBorder="1"/>
    <xf numFmtId="40" fontId="0" fillId="0" borderId="13" xfId="0" applyNumberFormat="1" applyBorder="1"/>
    <xf numFmtId="40" fontId="0" fillId="0" borderId="4" xfId="0" applyNumberFormat="1" applyBorder="1"/>
    <xf numFmtId="40" fontId="3" fillId="0" borderId="14" xfId="0" applyNumberFormat="1" applyFont="1" applyBorder="1"/>
    <xf numFmtId="40" fontId="0" fillId="0" borderId="0" xfId="0" applyNumberFormat="1"/>
    <xf numFmtId="40" fontId="3" fillId="0" borderId="0" xfId="0" applyNumberFormat="1" applyFont="1"/>
    <xf numFmtId="0" fontId="68" fillId="0" borderId="0" xfId="0" applyFont="1"/>
    <xf numFmtId="0" fontId="29" fillId="0" borderId="0" xfId="0" applyFont="1"/>
    <xf numFmtId="8" fontId="69" fillId="0" borderId="0" xfId="0" applyNumberFormat="1" applyFont="1"/>
    <xf numFmtId="0" fontId="70" fillId="0" borderId="0" xfId="0" applyFont="1" applyAlignment="1">
      <alignment horizontal="left"/>
    </xf>
    <xf numFmtId="0" fontId="0" fillId="0" borderId="4" xfId="0" applyBorder="1"/>
    <xf numFmtId="0" fontId="29" fillId="0" borderId="0" xfId="0" applyFont="1" applyAlignment="1">
      <alignment horizontal="center"/>
    </xf>
    <xf numFmtId="0" fontId="29" fillId="0" borderId="4" xfId="0" applyFont="1" applyBorder="1" applyAlignment="1">
      <alignment horizontal="center"/>
    </xf>
    <xf numFmtId="8" fontId="29" fillId="0" borderId="0" xfId="0" applyNumberFormat="1" applyFont="1"/>
    <xf numFmtId="0" fontId="69" fillId="0" borderId="0" xfId="0" applyFont="1" applyAlignment="1">
      <alignment horizontal="center"/>
    </xf>
    <xf numFmtId="0" fontId="69" fillId="0" borderId="4" xfId="0" applyFont="1" applyBorder="1" applyAlignment="1">
      <alignment horizontal="center"/>
    </xf>
    <xf numFmtId="2" fontId="4" fillId="0" borderId="0" xfId="0" applyNumberFormat="1" applyFont="1"/>
    <xf numFmtId="0" fontId="4" fillId="0" borderId="4" xfId="0" applyFont="1" applyBorder="1" applyAlignment="1">
      <alignment horizontal="center"/>
    </xf>
  </cellXfs>
  <cellStyles count="20">
    <cellStyle name="??_?.????" xfId="1"/>
    <cellStyle name="Actual Date" xfId="2"/>
    <cellStyle name="Date" xfId="3"/>
    <cellStyle name="Fixed" xfId="4"/>
    <cellStyle name="Grey" xfId="5"/>
    <cellStyle name="HEADER" xfId="6"/>
    <cellStyle name="Heading1" xfId="7"/>
    <cellStyle name="Heading2" xfId="8"/>
    <cellStyle name="HIGHLIGHT" xfId="9"/>
    <cellStyle name="Input [yellow]" xfId="10"/>
    <cellStyle name="no dec" xfId="11"/>
    <cellStyle name="Normal" xfId="0" builtinId="0"/>
    <cellStyle name="Normal - Style1" xfId="12"/>
    <cellStyle name="Normal_Curves" xfId="13"/>
    <cellStyle name="Percent" xfId="14" builtinId="5"/>
    <cellStyle name="Percent [2]" xfId="15"/>
    <cellStyle name="Total" xfId="16" builtinId="25" customBuiltin="1"/>
    <cellStyle name="Unprot" xfId="17"/>
    <cellStyle name="Unprot$" xfId="18"/>
    <cellStyle name="Unprotect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Load Duration Curve</a:t>
            </a:r>
          </a:p>
        </c:rich>
      </c:tx>
      <c:layout>
        <c:manualLayout>
          <c:xMode val="edge"/>
          <c:yMode val="edge"/>
          <c:x val="0.40330188679245282"/>
          <c:y val="3.11751329603495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83018867924528E-2"/>
          <c:y val="0.13908905474617511"/>
          <c:w val="0.87735849056603776"/>
          <c:h val="0.736212755294409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DailyAvg!$D$1</c:f>
              <c:strCache>
                <c:ptCount val="1"/>
                <c:pt idx="0">
                  <c:v>Peak</c:v>
                </c:pt>
              </c:strCache>
            </c:strRef>
          </c:tx>
          <c:spPr>
            <a:solidFill>
              <a:srgbClr val="333333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DailyAvg!$D$2:$D$366</c:f>
              <c:numCache>
                <c:formatCode>General</c:formatCode>
                <c:ptCount val="365"/>
                <c:pt idx="0">
                  <c:v>38213.1875</c:v>
                </c:pt>
                <c:pt idx="1">
                  <c:v>37020.1875</c:v>
                </c:pt>
                <c:pt idx="2">
                  <c:v>36956.59375</c:v>
                </c:pt>
                <c:pt idx="3">
                  <c:v>36494.59375</c:v>
                </c:pt>
                <c:pt idx="4">
                  <c:v>36290.59375</c:v>
                </c:pt>
                <c:pt idx="5">
                  <c:v>36201.083333333299</c:v>
                </c:pt>
                <c:pt idx="6">
                  <c:v>35559.0625</c:v>
                </c:pt>
                <c:pt idx="7">
                  <c:v>35448.870967741903</c:v>
                </c:pt>
                <c:pt idx="8">
                  <c:v>35370.041666666599</c:v>
                </c:pt>
                <c:pt idx="9">
                  <c:v>35281.375</c:v>
                </c:pt>
                <c:pt idx="10">
                  <c:v>35236.84375</c:v>
                </c:pt>
                <c:pt idx="11">
                  <c:v>35215.083333333299</c:v>
                </c:pt>
                <c:pt idx="12">
                  <c:v>35038.479166666599</c:v>
                </c:pt>
                <c:pt idx="13">
                  <c:v>34820.391682942703</c:v>
                </c:pt>
                <c:pt idx="14">
                  <c:v>34819.895833333299</c:v>
                </c:pt>
                <c:pt idx="15">
                  <c:v>34808.9375</c:v>
                </c:pt>
                <c:pt idx="16">
                  <c:v>34778.875</c:v>
                </c:pt>
                <c:pt idx="17">
                  <c:v>34651.916666666599</c:v>
                </c:pt>
                <c:pt idx="18">
                  <c:v>34610.25</c:v>
                </c:pt>
                <c:pt idx="19">
                  <c:v>34546.354166666599</c:v>
                </c:pt>
                <c:pt idx="20">
                  <c:v>34537.291666666599</c:v>
                </c:pt>
                <c:pt idx="21">
                  <c:v>34508.276595744603</c:v>
                </c:pt>
                <c:pt idx="22">
                  <c:v>34491.4375</c:v>
                </c:pt>
                <c:pt idx="23">
                  <c:v>34485.1875</c:v>
                </c:pt>
                <c:pt idx="24">
                  <c:v>34406.8125</c:v>
                </c:pt>
                <c:pt idx="25">
                  <c:v>34403.3125</c:v>
                </c:pt>
                <c:pt idx="26">
                  <c:v>34310.354166666599</c:v>
                </c:pt>
                <c:pt idx="27">
                  <c:v>34251.25</c:v>
                </c:pt>
                <c:pt idx="28">
                  <c:v>34175.3125</c:v>
                </c:pt>
                <c:pt idx="29">
                  <c:v>34151.46875</c:v>
                </c:pt>
                <c:pt idx="30">
                  <c:v>34131.96875</c:v>
                </c:pt>
                <c:pt idx="31">
                  <c:v>34059.583333333299</c:v>
                </c:pt>
                <c:pt idx="32">
                  <c:v>33915.75</c:v>
                </c:pt>
                <c:pt idx="33">
                  <c:v>33902.583333333299</c:v>
                </c:pt>
                <c:pt idx="34">
                  <c:v>33870.625</c:v>
                </c:pt>
                <c:pt idx="35">
                  <c:v>33834.25</c:v>
                </c:pt>
                <c:pt idx="36">
                  <c:v>33822.5625</c:v>
                </c:pt>
                <c:pt idx="37">
                  <c:v>33803.916666666599</c:v>
                </c:pt>
                <c:pt idx="38">
                  <c:v>33667.8125</c:v>
                </c:pt>
                <c:pt idx="39">
                  <c:v>33615.0625</c:v>
                </c:pt>
                <c:pt idx="40">
                  <c:v>33590.458333333299</c:v>
                </c:pt>
                <c:pt idx="41">
                  <c:v>33568.645833333299</c:v>
                </c:pt>
                <c:pt idx="42">
                  <c:v>33462.875</c:v>
                </c:pt>
                <c:pt idx="43">
                  <c:v>33453.083333333299</c:v>
                </c:pt>
                <c:pt idx="44">
                  <c:v>33409.541666666599</c:v>
                </c:pt>
                <c:pt idx="45">
                  <c:v>33358.5</c:v>
                </c:pt>
                <c:pt idx="46">
                  <c:v>33341.354166666599</c:v>
                </c:pt>
                <c:pt idx="47">
                  <c:v>33337.5</c:v>
                </c:pt>
                <c:pt idx="48">
                  <c:v>33256.625</c:v>
                </c:pt>
                <c:pt idx="49">
                  <c:v>33239.958333333299</c:v>
                </c:pt>
                <c:pt idx="50">
                  <c:v>33095.6896158854</c:v>
                </c:pt>
                <c:pt idx="51">
                  <c:v>33088.833333333299</c:v>
                </c:pt>
                <c:pt idx="52">
                  <c:v>33017.729166666599</c:v>
                </c:pt>
                <c:pt idx="53">
                  <c:v>32951.15625</c:v>
                </c:pt>
                <c:pt idx="54">
                  <c:v>32897.458333333299</c:v>
                </c:pt>
                <c:pt idx="55">
                  <c:v>32889.395833333299</c:v>
                </c:pt>
                <c:pt idx="56">
                  <c:v>32825.6875</c:v>
                </c:pt>
                <c:pt idx="57">
                  <c:v>32658.125</c:v>
                </c:pt>
                <c:pt idx="58">
                  <c:v>32656.541666666599</c:v>
                </c:pt>
                <c:pt idx="59">
                  <c:v>32634.71875</c:v>
                </c:pt>
                <c:pt idx="60">
                  <c:v>32539.3125</c:v>
                </c:pt>
                <c:pt idx="61">
                  <c:v>32529.46875</c:v>
                </c:pt>
                <c:pt idx="62">
                  <c:v>32528.3125</c:v>
                </c:pt>
                <c:pt idx="63">
                  <c:v>32496.083333333299</c:v>
                </c:pt>
                <c:pt idx="64">
                  <c:v>32355.125</c:v>
                </c:pt>
                <c:pt idx="65">
                  <c:v>32344.145833333299</c:v>
                </c:pt>
                <c:pt idx="66">
                  <c:v>32277.604166666599</c:v>
                </c:pt>
                <c:pt idx="67">
                  <c:v>32234.21875</c:v>
                </c:pt>
                <c:pt idx="68">
                  <c:v>32189.9375</c:v>
                </c:pt>
                <c:pt idx="69">
                  <c:v>32182.291666666599</c:v>
                </c:pt>
                <c:pt idx="70">
                  <c:v>31885.791666666599</c:v>
                </c:pt>
                <c:pt idx="71">
                  <c:v>31855.0625</c:v>
                </c:pt>
                <c:pt idx="72">
                  <c:v>31853.333333333299</c:v>
                </c:pt>
                <c:pt idx="73">
                  <c:v>31827.375</c:v>
                </c:pt>
                <c:pt idx="74">
                  <c:v>31787.9375</c:v>
                </c:pt>
                <c:pt idx="75">
                  <c:v>31779.833333333299</c:v>
                </c:pt>
                <c:pt idx="76">
                  <c:v>31740.395833333299</c:v>
                </c:pt>
                <c:pt idx="77">
                  <c:v>31697.375</c:v>
                </c:pt>
                <c:pt idx="78">
                  <c:v>31696.083333333299</c:v>
                </c:pt>
                <c:pt idx="79">
                  <c:v>31591.321899414001</c:v>
                </c:pt>
                <c:pt idx="80">
                  <c:v>31507.59375</c:v>
                </c:pt>
                <c:pt idx="81">
                  <c:v>31494.15625</c:v>
                </c:pt>
                <c:pt idx="82">
                  <c:v>31458.5625</c:v>
                </c:pt>
                <c:pt idx="83">
                  <c:v>31372.723404255299</c:v>
                </c:pt>
                <c:pt idx="84">
                  <c:v>31313.416666666599</c:v>
                </c:pt>
                <c:pt idx="85">
                  <c:v>31300.479166666599</c:v>
                </c:pt>
                <c:pt idx="86">
                  <c:v>31213.3125</c:v>
                </c:pt>
                <c:pt idx="87">
                  <c:v>31030.25</c:v>
                </c:pt>
                <c:pt idx="88">
                  <c:v>30909.3125</c:v>
                </c:pt>
                <c:pt idx="89">
                  <c:v>30863.0625</c:v>
                </c:pt>
                <c:pt idx="90">
                  <c:v>30724.1875</c:v>
                </c:pt>
                <c:pt idx="91">
                  <c:v>30672.6875</c:v>
                </c:pt>
                <c:pt idx="92">
                  <c:v>30641.458333333299</c:v>
                </c:pt>
                <c:pt idx="93">
                  <c:v>30610.895833333299</c:v>
                </c:pt>
                <c:pt idx="94">
                  <c:v>30608.25</c:v>
                </c:pt>
                <c:pt idx="95">
                  <c:v>30578.791666666599</c:v>
                </c:pt>
                <c:pt idx="96">
                  <c:v>30487.375</c:v>
                </c:pt>
                <c:pt idx="97">
                  <c:v>30323.416666666599</c:v>
                </c:pt>
                <c:pt idx="98">
                  <c:v>30250.375</c:v>
                </c:pt>
                <c:pt idx="99">
                  <c:v>30237.729166666599</c:v>
                </c:pt>
                <c:pt idx="100">
                  <c:v>30157.041666666599</c:v>
                </c:pt>
                <c:pt idx="101">
                  <c:v>30153.40625</c:v>
                </c:pt>
                <c:pt idx="102">
                  <c:v>30124.71875</c:v>
                </c:pt>
                <c:pt idx="103">
                  <c:v>30039.875</c:v>
                </c:pt>
                <c:pt idx="104">
                  <c:v>30029.3125</c:v>
                </c:pt>
                <c:pt idx="105">
                  <c:v>30000</c:v>
                </c:pt>
                <c:pt idx="106">
                  <c:v>29936.479166666599</c:v>
                </c:pt>
                <c:pt idx="107">
                  <c:v>29895.666666666599</c:v>
                </c:pt>
                <c:pt idx="108">
                  <c:v>29858.791666666599</c:v>
                </c:pt>
                <c:pt idx="109">
                  <c:v>29821.3125</c:v>
                </c:pt>
                <c:pt idx="110">
                  <c:v>29799.4375</c:v>
                </c:pt>
                <c:pt idx="111">
                  <c:v>29798.8125</c:v>
                </c:pt>
                <c:pt idx="112">
                  <c:v>29791.75</c:v>
                </c:pt>
                <c:pt idx="113">
                  <c:v>29729.166666666599</c:v>
                </c:pt>
                <c:pt idx="114">
                  <c:v>29662.9375</c:v>
                </c:pt>
                <c:pt idx="115">
                  <c:v>29656.40625</c:v>
                </c:pt>
                <c:pt idx="116">
                  <c:v>29604.4375</c:v>
                </c:pt>
                <c:pt idx="117">
                  <c:v>29601.15625</c:v>
                </c:pt>
                <c:pt idx="118">
                  <c:v>29587.354166666599</c:v>
                </c:pt>
                <c:pt idx="119">
                  <c:v>29532.0625</c:v>
                </c:pt>
                <c:pt idx="120">
                  <c:v>29531.21875</c:v>
                </c:pt>
                <c:pt idx="121">
                  <c:v>29492.5</c:v>
                </c:pt>
                <c:pt idx="122">
                  <c:v>29437.90625</c:v>
                </c:pt>
                <c:pt idx="123">
                  <c:v>29407.854166666599</c:v>
                </c:pt>
                <c:pt idx="124">
                  <c:v>29404.78125</c:v>
                </c:pt>
                <c:pt idx="125">
                  <c:v>29377.5</c:v>
                </c:pt>
                <c:pt idx="126">
                  <c:v>29361.625</c:v>
                </c:pt>
                <c:pt idx="127">
                  <c:v>29349.8125</c:v>
                </c:pt>
                <c:pt idx="128">
                  <c:v>29317.90625</c:v>
                </c:pt>
                <c:pt idx="129">
                  <c:v>29310.5625</c:v>
                </c:pt>
                <c:pt idx="130">
                  <c:v>29272.53125</c:v>
                </c:pt>
                <c:pt idx="131">
                  <c:v>29242.1875</c:v>
                </c:pt>
                <c:pt idx="132">
                  <c:v>29235.6875</c:v>
                </c:pt>
                <c:pt idx="133">
                  <c:v>29223</c:v>
                </c:pt>
                <c:pt idx="134">
                  <c:v>29203.541666666599</c:v>
                </c:pt>
                <c:pt idx="135">
                  <c:v>29165.9375</c:v>
                </c:pt>
                <c:pt idx="136">
                  <c:v>29148.5</c:v>
                </c:pt>
                <c:pt idx="137">
                  <c:v>29049.5</c:v>
                </c:pt>
                <c:pt idx="138">
                  <c:v>29048.0625</c:v>
                </c:pt>
                <c:pt idx="139">
                  <c:v>29040.75</c:v>
                </c:pt>
                <c:pt idx="140">
                  <c:v>29029.395833333299</c:v>
                </c:pt>
                <c:pt idx="141">
                  <c:v>29016.229166666599</c:v>
                </c:pt>
                <c:pt idx="142">
                  <c:v>29012.125</c:v>
                </c:pt>
                <c:pt idx="143">
                  <c:v>28988.666666666599</c:v>
                </c:pt>
                <c:pt idx="144">
                  <c:v>28982.1875</c:v>
                </c:pt>
                <c:pt idx="145">
                  <c:v>28969.4375</c:v>
                </c:pt>
                <c:pt idx="146">
                  <c:v>28935.15625</c:v>
                </c:pt>
                <c:pt idx="147">
                  <c:v>28897.125</c:v>
                </c:pt>
                <c:pt idx="148">
                  <c:v>28895.625</c:v>
                </c:pt>
                <c:pt idx="149">
                  <c:v>28874.625</c:v>
                </c:pt>
                <c:pt idx="150">
                  <c:v>28842.46875</c:v>
                </c:pt>
                <c:pt idx="151">
                  <c:v>28841.979166666599</c:v>
                </c:pt>
                <c:pt idx="152">
                  <c:v>28836.6875</c:v>
                </c:pt>
                <c:pt idx="153">
                  <c:v>28832.6875</c:v>
                </c:pt>
                <c:pt idx="154">
                  <c:v>28825.25</c:v>
                </c:pt>
                <c:pt idx="155">
                  <c:v>28817.208333333299</c:v>
                </c:pt>
                <c:pt idx="156">
                  <c:v>28811.8125</c:v>
                </c:pt>
                <c:pt idx="157">
                  <c:v>28808.5625</c:v>
                </c:pt>
                <c:pt idx="158">
                  <c:v>28808.3125</c:v>
                </c:pt>
                <c:pt idx="159">
                  <c:v>28803.34375</c:v>
                </c:pt>
                <c:pt idx="160">
                  <c:v>28803.064516129001</c:v>
                </c:pt>
                <c:pt idx="161">
                  <c:v>28761.4375</c:v>
                </c:pt>
                <c:pt idx="162">
                  <c:v>28716.8125</c:v>
                </c:pt>
                <c:pt idx="163">
                  <c:v>28699.5625</c:v>
                </c:pt>
                <c:pt idx="164">
                  <c:v>28694.625</c:v>
                </c:pt>
                <c:pt idx="165">
                  <c:v>28691.911111111101</c:v>
                </c:pt>
                <c:pt idx="166">
                  <c:v>28691.71875</c:v>
                </c:pt>
                <c:pt idx="167">
                  <c:v>28689.3125</c:v>
                </c:pt>
                <c:pt idx="168">
                  <c:v>28682.541666666599</c:v>
                </c:pt>
                <c:pt idx="169">
                  <c:v>28657.125</c:v>
                </c:pt>
                <c:pt idx="170">
                  <c:v>28643.90625</c:v>
                </c:pt>
                <c:pt idx="171">
                  <c:v>28638.625</c:v>
                </c:pt>
                <c:pt idx="172">
                  <c:v>28601.75</c:v>
                </c:pt>
                <c:pt idx="173">
                  <c:v>28601.0625</c:v>
                </c:pt>
                <c:pt idx="174">
                  <c:v>28577.916666666599</c:v>
                </c:pt>
                <c:pt idx="175">
                  <c:v>28575.851063829701</c:v>
                </c:pt>
                <c:pt idx="176">
                  <c:v>28562.3125</c:v>
                </c:pt>
                <c:pt idx="177">
                  <c:v>28556.28125</c:v>
                </c:pt>
                <c:pt idx="178">
                  <c:v>28554.84375</c:v>
                </c:pt>
                <c:pt idx="179">
                  <c:v>28551.375</c:v>
                </c:pt>
                <c:pt idx="180">
                  <c:v>28544.4375</c:v>
                </c:pt>
                <c:pt idx="181">
                  <c:v>28530.25</c:v>
                </c:pt>
                <c:pt idx="182">
                  <c:v>28524.84375</c:v>
                </c:pt>
                <c:pt idx="183">
                  <c:v>28518.0625</c:v>
                </c:pt>
                <c:pt idx="184">
                  <c:v>28514.104166666599</c:v>
                </c:pt>
                <c:pt idx="185">
                  <c:v>28509.5</c:v>
                </c:pt>
                <c:pt idx="186">
                  <c:v>28505.395833333299</c:v>
                </c:pt>
                <c:pt idx="187">
                  <c:v>28477.145833333299</c:v>
                </c:pt>
                <c:pt idx="188">
                  <c:v>28474.53125</c:v>
                </c:pt>
                <c:pt idx="189">
                  <c:v>28473.6875</c:v>
                </c:pt>
                <c:pt idx="190">
                  <c:v>28456.65625</c:v>
                </c:pt>
                <c:pt idx="191">
                  <c:v>28452.46875</c:v>
                </c:pt>
                <c:pt idx="192">
                  <c:v>28437.5625</c:v>
                </c:pt>
                <c:pt idx="193">
                  <c:v>28428.479166666599</c:v>
                </c:pt>
                <c:pt idx="194">
                  <c:v>28426.166666666599</c:v>
                </c:pt>
                <c:pt idx="195">
                  <c:v>28407.3125</c:v>
                </c:pt>
                <c:pt idx="196">
                  <c:v>28402.25</c:v>
                </c:pt>
                <c:pt idx="197">
                  <c:v>28376.59375</c:v>
                </c:pt>
                <c:pt idx="198">
                  <c:v>28374.4375</c:v>
                </c:pt>
                <c:pt idx="199">
                  <c:v>28367.75</c:v>
                </c:pt>
                <c:pt idx="200">
                  <c:v>28366.270833333299</c:v>
                </c:pt>
                <c:pt idx="201">
                  <c:v>28360.15625</c:v>
                </c:pt>
                <c:pt idx="202">
                  <c:v>28341.1875</c:v>
                </c:pt>
                <c:pt idx="203">
                  <c:v>28333.5</c:v>
                </c:pt>
                <c:pt idx="204">
                  <c:v>28324</c:v>
                </c:pt>
                <c:pt idx="205">
                  <c:v>28312.9375</c:v>
                </c:pt>
                <c:pt idx="206">
                  <c:v>28312.375</c:v>
                </c:pt>
                <c:pt idx="207">
                  <c:v>28310.416666666599</c:v>
                </c:pt>
                <c:pt idx="208">
                  <c:v>28299.395833333299</c:v>
                </c:pt>
                <c:pt idx="209">
                  <c:v>28296.833333333299</c:v>
                </c:pt>
                <c:pt idx="210">
                  <c:v>28289.46875</c:v>
                </c:pt>
                <c:pt idx="211">
                  <c:v>28287.53125</c:v>
                </c:pt>
                <c:pt idx="212">
                  <c:v>28278.8125</c:v>
                </c:pt>
                <c:pt idx="213">
                  <c:v>28277.84375</c:v>
                </c:pt>
                <c:pt idx="214">
                  <c:v>28242.333333333299</c:v>
                </c:pt>
                <c:pt idx="215">
                  <c:v>28240.71875</c:v>
                </c:pt>
                <c:pt idx="216">
                  <c:v>28234.90625</c:v>
                </c:pt>
                <c:pt idx="217">
                  <c:v>28234.15625</c:v>
                </c:pt>
                <c:pt idx="218">
                  <c:v>28228.1875</c:v>
                </c:pt>
                <c:pt idx="219">
                  <c:v>28227.875</c:v>
                </c:pt>
                <c:pt idx="220">
                  <c:v>28225.125</c:v>
                </c:pt>
                <c:pt idx="221">
                  <c:v>28197.125</c:v>
                </c:pt>
                <c:pt idx="222">
                  <c:v>28196.53125</c:v>
                </c:pt>
                <c:pt idx="223">
                  <c:v>28176.554158528601</c:v>
                </c:pt>
                <c:pt idx="224">
                  <c:v>28174.375</c:v>
                </c:pt>
                <c:pt idx="225">
                  <c:v>28168.125</c:v>
                </c:pt>
                <c:pt idx="226">
                  <c:v>28157.645833333299</c:v>
                </c:pt>
                <c:pt idx="227">
                  <c:v>28151.09375</c:v>
                </c:pt>
                <c:pt idx="228">
                  <c:v>28147.78125</c:v>
                </c:pt>
                <c:pt idx="229">
                  <c:v>28136.03125</c:v>
                </c:pt>
                <c:pt idx="230">
                  <c:v>28124.53125</c:v>
                </c:pt>
                <c:pt idx="231">
                  <c:v>28120.96875</c:v>
                </c:pt>
                <c:pt idx="232">
                  <c:v>28114.5</c:v>
                </c:pt>
                <c:pt idx="233">
                  <c:v>28106.09375</c:v>
                </c:pt>
                <c:pt idx="234">
                  <c:v>28104.53125</c:v>
                </c:pt>
                <c:pt idx="235">
                  <c:v>28072.583333333299</c:v>
                </c:pt>
                <c:pt idx="236">
                  <c:v>28057.78125</c:v>
                </c:pt>
                <c:pt idx="237">
                  <c:v>28040.78125</c:v>
                </c:pt>
                <c:pt idx="238">
                  <c:v>28039.46875</c:v>
                </c:pt>
                <c:pt idx="239">
                  <c:v>28029.28125</c:v>
                </c:pt>
                <c:pt idx="240">
                  <c:v>28023.9375</c:v>
                </c:pt>
                <c:pt idx="241">
                  <c:v>28019.40625</c:v>
                </c:pt>
                <c:pt idx="242">
                  <c:v>28018.395833333299</c:v>
                </c:pt>
                <c:pt idx="243">
                  <c:v>27991.03125</c:v>
                </c:pt>
                <c:pt idx="244">
                  <c:v>27986.479166666599</c:v>
                </c:pt>
                <c:pt idx="245">
                  <c:v>27978.875</c:v>
                </c:pt>
                <c:pt idx="246">
                  <c:v>27967.6875</c:v>
                </c:pt>
                <c:pt idx="247">
                  <c:v>27966.354166666599</c:v>
                </c:pt>
                <c:pt idx="248">
                  <c:v>27962.46875</c:v>
                </c:pt>
                <c:pt idx="249">
                  <c:v>27960.25</c:v>
                </c:pt>
                <c:pt idx="250">
                  <c:v>27951.5</c:v>
                </c:pt>
                <c:pt idx="251">
                  <c:v>27912.71875</c:v>
                </c:pt>
                <c:pt idx="252">
                  <c:v>27894.0625</c:v>
                </c:pt>
                <c:pt idx="253">
                  <c:v>27893.03125</c:v>
                </c:pt>
                <c:pt idx="254">
                  <c:v>27885.104166666599</c:v>
                </c:pt>
                <c:pt idx="255">
                  <c:v>27884.291666666599</c:v>
                </c:pt>
                <c:pt idx="256">
                  <c:v>27873.21875</c:v>
                </c:pt>
                <c:pt idx="257">
                  <c:v>27858.229166666599</c:v>
                </c:pt>
                <c:pt idx="258">
                  <c:v>27800.09375</c:v>
                </c:pt>
                <c:pt idx="259">
                  <c:v>27677.25</c:v>
                </c:pt>
                <c:pt idx="260">
                  <c:v>27665.806274414001</c:v>
                </c:pt>
                <c:pt idx="261">
                  <c:v>27661.4375</c:v>
                </c:pt>
                <c:pt idx="262">
                  <c:v>27648.416666666599</c:v>
                </c:pt>
                <c:pt idx="263">
                  <c:v>27644.53125</c:v>
                </c:pt>
                <c:pt idx="264">
                  <c:v>27619.6875</c:v>
                </c:pt>
                <c:pt idx="265">
                  <c:v>27599.854166666599</c:v>
                </c:pt>
                <c:pt idx="266">
                  <c:v>27576.1875</c:v>
                </c:pt>
                <c:pt idx="267">
                  <c:v>27574.09375</c:v>
                </c:pt>
                <c:pt idx="268">
                  <c:v>27539.270833333299</c:v>
                </c:pt>
                <c:pt idx="269">
                  <c:v>27459.0625</c:v>
                </c:pt>
                <c:pt idx="270">
                  <c:v>27458.083333333299</c:v>
                </c:pt>
                <c:pt idx="271">
                  <c:v>27404.708333333299</c:v>
                </c:pt>
                <c:pt idx="272">
                  <c:v>27397.28125</c:v>
                </c:pt>
                <c:pt idx="273">
                  <c:v>27386.625</c:v>
                </c:pt>
                <c:pt idx="274">
                  <c:v>27381.979166666599</c:v>
                </c:pt>
                <c:pt idx="275">
                  <c:v>27372.666666666599</c:v>
                </c:pt>
                <c:pt idx="276">
                  <c:v>27346.729166666599</c:v>
                </c:pt>
                <c:pt idx="277">
                  <c:v>27317.21875</c:v>
                </c:pt>
                <c:pt idx="278">
                  <c:v>27305.395833333299</c:v>
                </c:pt>
                <c:pt idx="279">
                  <c:v>27244.5</c:v>
                </c:pt>
                <c:pt idx="280">
                  <c:v>27241.75</c:v>
                </c:pt>
                <c:pt idx="281">
                  <c:v>27215.25</c:v>
                </c:pt>
                <c:pt idx="282">
                  <c:v>27205.9375</c:v>
                </c:pt>
                <c:pt idx="283">
                  <c:v>27193.541666666599</c:v>
                </c:pt>
                <c:pt idx="284">
                  <c:v>27118.208333333299</c:v>
                </c:pt>
                <c:pt idx="285">
                  <c:v>27111.96875</c:v>
                </c:pt>
                <c:pt idx="286">
                  <c:v>27075.229166666599</c:v>
                </c:pt>
                <c:pt idx="287">
                  <c:v>27060.185185185099</c:v>
                </c:pt>
                <c:pt idx="288">
                  <c:v>27048.75</c:v>
                </c:pt>
                <c:pt idx="289">
                  <c:v>26974.78125</c:v>
                </c:pt>
                <c:pt idx="290">
                  <c:v>26904.6875</c:v>
                </c:pt>
                <c:pt idx="291">
                  <c:v>26860.09375</c:v>
                </c:pt>
                <c:pt idx="292">
                  <c:v>26807.09375</c:v>
                </c:pt>
                <c:pt idx="293">
                  <c:v>26780.5</c:v>
                </c:pt>
                <c:pt idx="294">
                  <c:v>26720.5625</c:v>
                </c:pt>
                <c:pt idx="295">
                  <c:v>26697.125</c:v>
                </c:pt>
                <c:pt idx="296">
                  <c:v>26665.40625</c:v>
                </c:pt>
                <c:pt idx="297">
                  <c:v>26645.84375</c:v>
                </c:pt>
                <c:pt idx="298">
                  <c:v>26595.96875</c:v>
                </c:pt>
                <c:pt idx="299">
                  <c:v>26517.666666666599</c:v>
                </c:pt>
                <c:pt idx="300">
                  <c:v>26469.833333333299</c:v>
                </c:pt>
                <c:pt idx="301">
                  <c:v>26468.625</c:v>
                </c:pt>
                <c:pt idx="302">
                  <c:v>26431</c:v>
                </c:pt>
                <c:pt idx="303">
                  <c:v>26429.354166666599</c:v>
                </c:pt>
                <c:pt idx="304">
                  <c:v>26363.59375</c:v>
                </c:pt>
                <c:pt idx="305">
                  <c:v>26361.25</c:v>
                </c:pt>
                <c:pt idx="306">
                  <c:v>26349.625</c:v>
                </c:pt>
                <c:pt idx="307">
                  <c:v>26344.65625</c:v>
                </c:pt>
                <c:pt idx="308">
                  <c:v>26337.25</c:v>
                </c:pt>
                <c:pt idx="309">
                  <c:v>26313.84375</c:v>
                </c:pt>
                <c:pt idx="310">
                  <c:v>26275.75</c:v>
                </c:pt>
                <c:pt idx="311">
                  <c:v>26269.0625</c:v>
                </c:pt>
                <c:pt idx="312">
                  <c:v>26204.28125</c:v>
                </c:pt>
                <c:pt idx="313">
                  <c:v>26185.3125</c:v>
                </c:pt>
                <c:pt idx="314">
                  <c:v>26079.78125</c:v>
                </c:pt>
                <c:pt idx="315">
                  <c:v>26073.4375</c:v>
                </c:pt>
                <c:pt idx="316">
                  <c:v>26064.625</c:v>
                </c:pt>
                <c:pt idx="317">
                  <c:v>26042.354166666599</c:v>
                </c:pt>
                <c:pt idx="318">
                  <c:v>26036.75</c:v>
                </c:pt>
                <c:pt idx="319">
                  <c:v>26010.895833333299</c:v>
                </c:pt>
                <c:pt idx="320">
                  <c:v>26007.78125</c:v>
                </c:pt>
                <c:pt idx="321">
                  <c:v>26001.5</c:v>
                </c:pt>
                <c:pt idx="322">
                  <c:v>25923.375</c:v>
                </c:pt>
                <c:pt idx="323">
                  <c:v>25911.041666666599</c:v>
                </c:pt>
                <c:pt idx="324">
                  <c:v>25845.96875</c:v>
                </c:pt>
                <c:pt idx="325">
                  <c:v>25738.03125</c:v>
                </c:pt>
                <c:pt idx="326">
                  <c:v>25736.645833333299</c:v>
                </c:pt>
                <c:pt idx="327">
                  <c:v>25732.625</c:v>
                </c:pt>
                <c:pt idx="328">
                  <c:v>25652.09375</c:v>
                </c:pt>
                <c:pt idx="329">
                  <c:v>25649.28125</c:v>
                </c:pt>
                <c:pt idx="330">
                  <c:v>25634.375</c:v>
                </c:pt>
                <c:pt idx="331">
                  <c:v>25617.6875</c:v>
                </c:pt>
                <c:pt idx="332">
                  <c:v>25599.46875</c:v>
                </c:pt>
                <c:pt idx="333">
                  <c:v>25448.1875</c:v>
                </c:pt>
                <c:pt idx="334">
                  <c:v>25394</c:v>
                </c:pt>
                <c:pt idx="335">
                  <c:v>25231.15625</c:v>
                </c:pt>
                <c:pt idx="336">
                  <c:v>25154.96875</c:v>
                </c:pt>
                <c:pt idx="337">
                  <c:v>25015.84375</c:v>
                </c:pt>
                <c:pt idx="338">
                  <c:v>25014.53125</c:v>
                </c:pt>
                <c:pt idx="339">
                  <c:v>24927.375</c:v>
                </c:pt>
                <c:pt idx="340">
                  <c:v>24914.1875</c:v>
                </c:pt>
                <c:pt idx="341">
                  <c:v>24887.03125</c:v>
                </c:pt>
                <c:pt idx="342">
                  <c:v>24877.9375</c:v>
                </c:pt>
                <c:pt idx="343">
                  <c:v>24825.0625</c:v>
                </c:pt>
                <c:pt idx="344">
                  <c:v>24695.5</c:v>
                </c:pt>
                <c:pt idx="345">
                  <c:v>24664.21875</c:v>
                </c:pt>
                <c:pt idx="346">
                  <c:v>24596.4375</c:v>
                </c:pt>
                <c:pt idx="347">
                  <c:v>24530.1875</c:v>
                </c:pt>
                <c:pt idx="348">
                  <c:v>24424.1875</c:v>
                </c:pt>
                <c:pt idx="349">
                  <c:v>24284.4375</c:v>
                </c:pt>
                <c:pt idx="350">
                  <c:v>24251.90625</c:v>
                </c:pt>
                <c:pt idx="351">
                  <c:v>24233.1875</c:v>
                </c:pt>
                <c:pt idx="352">
                  <c:v>24205.0625</c:v>
                </c:pt>
                <c:pt idx="353">
                  <c:v>24000</c:v>
                </c:pt>
                <c:pt idx="354">
                  <c:v>23995.4375</c:v>
                </c:pt>
                <c:pt idx="355">
                  <c:v>23956.3125</c:v>
                </c:pt>
                <c:pt idx="356">
                  <c:v>23778.3125</c:v>
                </c:pt>
                <c:pt idx="357">
                  <c:v>23735.6875</c:v>
                </c:pt>
                <c:pt idx="358">
                  <c:v>23731.5625</c:v>
                </c:pt>
                <c:pt idx="359">
                  <c:v>23602</c:v>
                </c:pt>
                <c:pt idx="360">
                  <c:v>23540</c:v>
                </c:pt>
                <c:pt idx="361">
                  <c:v>23424.125</c:v>
                </c:pt>
                <c:pt idx="362">
                  <c:v>23205.125</c:v>
                </c:pt>
                <c:pt idx="363">
                  <c:v>23150.9375</c:v>
                </c:pt>
                <c:pt idx="364">
                  <c:v>23150.9375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26-48A7-84E4-DAAEE8B6FF57}"/>
            </c:ext>
          </c:extLst>
        </c:ser>
        <c:ser>
          <c:idx val="1"/>
          <c:order val="1"/>
          <c:tx>
            <c:strRef>
              <c:f>DailyAvg!$C$1</c:f>
              <c:strCache>
                <c:ptCount val="1"/>
                <c:pt idx="0">
                  <c:v>Off Peak</c:v>
                </c:pt>
              </c:strCache>
            </c:strRef>
          </c:tx>
          <c:spPr>
            <a:solidFill>
              <a:srgbClr val="CCFFCC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DailyAvg!$C$2:$C$366</c:f>
              <c:numCache>
                <c:formatCode>General</c:formatCode>
                <c:ptCount val="365"/>
                <c:pt idx="0">
                  <c:v>24997.40625</c:v>
                </c:pt>
                <c:pt idx="1">
                  <c:v>25524.799999999901</c:v>
                </c:pt>
                <c:pt idx="2">
                  <c:v>25349.125</c:v>
                </c:pt>
                <c:pt idx="3">
                  <c:v>24762.5625</c:v>
                </c:pt>
                <c:pt idx="4">
                  <c:v>24188.325000000001</c:v>
                </c:pt>
                <c:pt idx="5">
                  <c:v>24631.25</c:v>
                </c:pt>
                <c:pt idx="6">
                  <c:v>24294.833333333299</c:v>
                </c:pt>
                <c:pt idx="7">
                  <c:v>25664.325000000001</c:v>
                </c:pt>
                <c:pt idx="8">
                  <c:v>23928.25</c:v>
                </c:pt>
                <c:pt idx="9">
                  <c:v>24363.916666666599</c:v>
                </c:pt>
                <c:pt idx="10">
                  <c:v>26185.4</c:v>
                </c:pt>
                <c:pt idx="11">
                  <c:v>24557.333333333299</c:v>
                </c:pt>
                <c:pt idx="12">
                  <c:v>24752.916666666599</c:v>
                </c:pt>
                <c:pt idx="13">
                  <c:v>24378.125</c:v>
                </c:pt>
                <c:pt idx="14">
                  <c:v>23747.625</c:v>
                </c:pt>
                <c:pt idx="15">
                  <c:v>26765.375</c:v>
                </c:pt>
                <c:pt idx="16">
                  <c:v>23890.208333333299</c:v>
                </c:pt>
                <c:pt idx="17">
                  <c:v>25244.916666666599</c:v>
                </c:pt>
                <c:pt idx="18">
                  <c:v>22511.7</c:v>
                </c:pt>
                <c:pt idx="19">
                  <c:v>24137.375</c:v>
                </c:pt>
                <c:pt idx="20">
                  <c:v>24159.041666666599</c:v>
                </c:pt>
                <c:pt idx="21">
                  <c:v>24049.416666666599</c:v>
                </c:pt>
                <c:pt idx="22">
                  <c:v>24279.875</c:v>
                </c:pt>
                <c:pt idx="23">
                  <c:v>24603.9749999999</c:v>
                </c:pt>
                <c:pt idx="24">
                  <c:v>24190.458333333299</c:v>
                </c:pt>
                <c:pt idx="25">
                  <c:v>24378.260869565202</c:v>
                </c:pt>
                <c:pt idx="26">
                  <c:v>23916.5</c:v>
                </c:pt>
                <c:pt idx="27">
                  <c:v>24662.525000000001</c:v>
                </c:pt>
                <c:pt idx="28">
                  <c:v>24710.674999999901</c:v>
                </c:pt>
                <c:pt idx="29">
                  <c:v>22930</c:v>
                </c:pt>
                <c:pt idx="30">
                  <c:v>25792.525000000001</c:v>
                </c:pt>
                <c:pt idx="31">
                  <c:v>23966.083333333299</c:v>
                </c:pt>
                <c:pt idx="32">
                  <c:v>25713.7</c:v>
                </c:pt>
                <c:pt idx="33">
                  <c:v>23954.333333333299</c:v>
                </c:pt>
                <c:pt idx="34">
                  <c:v>23295.791666666599</c:v>
                </c:pt>
                <c:pt idx="35">
                  <c:v>24136.875</c:v>
                </c:pt>
                <c:pt idx="36">
                  <c:v>23990.833333333299</c:v>
                </c:pt>
                <c:pt idx="37">
                  <c:v>23581.375</c:v>
                </c:pt>
                <c:pt idx="38">
                  <c:v>23035.583333333299</c:v>
                </c:pt>
                <c:pt idx="39">
                  <c:v>23905.458333333299</c:v>
                </c:pt>
                <c:pt idx="40">
                  <c:v>22911.208333333299</c:v>
                </c:pt>
                <c:pt idx="41">
                  <c:v>24353.416666666599</c:v>
                </c:pt>
                <c:pt idx="42">
                  <c:v>26747.15</c:v>
                </c:pt>
                <c:pt idx="43">
                  <c:v>23354.625</c:v>
                </c:pt>
                <c:pt idx="44">
                  <c:v>23656.916666666599</c:v>
                </c:pt>
                <c:pt idx="45">
                  <c:v>25186.9</c:v>
                </c:pt>
                <c:pt idx="46">
                  <c:v>24170.791666666599</c:v>
                </c:pt>
                <c:pt idx="47">
                  <c:v>22253.049999999901</c:v>
                </c:pt>
                <c:pt idx="48">
                  <c:v>24939.299999999901</c:v>
                </c:pt>
                <c:pt idx="49">
                  <c:v>23417.583333333299</c:v>
                </c:pt>
                <c:pt idx="50">
                  <c:v>23273.5</c:v>
                </c:pt>
                <c:pt idx="51">
                  <c:v>23865.375</c:v>
                </c:pt>
                <c:pt idx="52">
                  <c:v>23684.416666666599</c:v>
                </c:pt>
                <c:pt idx="53">
                  <c:v>26073.4</c:v>
                </c:pt>
                <c:pt idx="54">
                  <c:v>23054.5</c:v>
                </c:pt>
                <c:pt idx="55">
                  <c:v>23310.541666666599</c:v>
                </c:pt>
                <c:pt idx="56">
                  <c:v>22590.125</c:v>
                </c:pt>
                <c:pt idx="57">
                  <c:v>26024.9749999999</c:v>
                </c:pt>
                <c:pt idx="58">
                  <c:v>22972.208333333299</c:v>
                </c:pt>
                <c:pt idx="59">
                  <c:v>24141.25</c:v>
                </c:pt>
                <c:pt idx="60">
                  <c:v>23694.3499999999</c:v>
                </c:pt>
                <c:pt idx="61">
                  <c:v>26771.7249999999</c:v>
                </c:pt>
                <c:pt idx="62">
                  <c:v>25706.75</c:v>
                </c:pt>
                <c:pt idx="63">
                  <c:v>22780.583333333299</c:v>
                </c:pt>
                <c:pt idx="64">
                  <c:v>22738.916666666599</c:v>
                </c:pt>
                <c:pt idx="65">
                  <c:v>22658.583333333299</c:v>
                </c:pt>
                <c:pt idx="66">
                  <c:v>21835.166666666599</c:v>
                </c:pt>
                <c:pt idx="67">
                  <c:v>21819.575000000001</c:v>
                </c:pt>
                <c:pt idx="68">
                  <c:v>22999.25</c:v>
                </c:pt>
                <c:pt idx="69">
                  <c:v>25570.666666666599</c:v>
                </c:pt>
                <c:pt idx="70">
                  <c:v>23243.166666666599</c:v>
                </c:pt>
                <c:pt idx="71">
                  <c:v>23039.299999999901</c:v>
                </c:pt>
                <c:pt idx="72">
                  <c:v>23104.416666666599</c:v>
                </c:pt>
                <c:pt idx="73">
                  <c:v>23473.375</c:v>
                </c:pt>
                <c:pt idx="74">
                  <c:v>21634.107142857101</c:v>
                </c:pt>
                <c:pt idx="75">
                  <c:v>23425.083333333299</c:v>
                </c:pt>
                <c:pt idx="76">
                  <c:v>22971</c:v>
                </c:pt>
                <c:pt idx="77">
                  <c:v>27570.400000000001</c:v>
                </c:pt>
                <c:pt idx="78">
                  <c:v>23341.708333333299</c:v>
                </c:pt>
                <c:pt idx="79">
                  <c:v>24447.674999999901</c:v>
                </c:pt>
                <c:pt idx="80">
                  <c:v>25191.775000000001</c:v>
                </c:pt>
                <c:pt idx="81">
                  <c:v>21185.3157894736</c:v>
                </c:pt>
                <c:pt idx="82">
                  <c:v>24025.799999999901</c:v>
                </c:pt>
                <c:pt idx="83">
                  <c:v>22712.409090909001</c:v>
                </c:pt>
                <c:pt idx="84">
                  <c:v>22143.875</c:v>
                </c:pt>
                <c:pt idx="85">
                  <c:v>22584.041666666599</c:v>
                </c:pt>
                <c:pt idx="86">
                  <c:v>22016.958333333299</c:v>
                </c:pt>
                <c:pt idx="87">
                  <c:v>25944.357142857101</c:v>
                </c:pt>
                <c:pt idx="88">
                  <c:v>21313.549999999901</c:v>
                </c:pt>
                <c:pt idx="89">
                  <c:v>21504.7249999999</c:v>
                </c:pt>
                <c:pt idx="90">
                  <c:v>26826.625</c:v>
                </c:pt>
                <c:pt idx="91">
                  <c:v>23505.9749999999</c:v>
                </c:pt>
                <c:pt idx="92">
                  <c:v>21651.541666666599</c:v>
                </c:pt>
                <c:pt idx="93">
                  <c:v>22076.333333333299</c:v>
                </c:pt>
                <c:pt idx="94">
                  <c:v>21557.95</c:v>
                </c:pt>
                <c:pt idx="95">
                  <c:v>22384.041666666599</c:v>
                </c:pt>
                <c:pt idx="96">
                  <c:v>26264.7</c:v>
                </c:pt>
                <c:pt idx="97">
                  <c:v>22379.416666666599</c:v>
                </c:pt>
                <c:pt idx="98">
                  <c:v>22115.8125</c:v>
                </c:pt>
                <c:pt idx="99">
                  <c:v>22437.416666666599</c:v>
                </c:pt>
                <c:pt idx="100">
                  <c:v>21427.208333333299</c:v>
                </c:pt>
                <c:pt idx="101">
                  <c:v>21301.15</c:v>
                </c:pt>
                <c:pt idx="102">
                  <c:v>21461.625</c:v>
                </c:pt>
                <c:pt idx="103">
                  <c:v>24192.910714285699</c:v>
                </c:pt>
                <c:pt idx="104">
                  <c:v>20955.45</c:v>
                </c:pt>
                <c:pt idx="105">
                  <c:v>24507.4305555555</c:v>
                </c:pt>
                <c:pt idx="106">
                  <c:v>21558.875</c:v>
                </c:pt>
                <c:pt idx="107">
                  <c:v>23058.375</c:v>
                </c:pt>
                <c:pt idx="108">
                  <c:v>21662</c:v>
                </c:pt>
                <c:pt idx="109">
                  <c:v>21424.291666666599</c:v>
                </c:pt>
                <c:pt idx="110">
                  <c:v>21296.708333333299</c:v>
                </c:pt>
                <c:pt idx="111">
                  <c:v>22253.75</c:v>
                </c:pt>
                <c:pt idx="112">
                  <c:v>26417.825000000001</c:v>
                </c:pt>
                <c:pt idx="113">
                  <c:v>21136.708333333299</c:v>
                </c:pt>
                <c:pt idx="114">
                  <c:v>21770.625</c:v>
                </c:pt>
                <c:pt idx="115">
                  <c:v>23982.625</c:v>
                </c:pt>
                <c:pt idx="116">
                  <c:v>22613.5</c:v>
                </c:pt>
                <c:pt idx="117">
                  <c:v>26589.25</c:v>
                </c:pt>
                <c:pt idx="118">
                  <c:v>20958.041666666599</c:v>
                </c:pt>
                <c:pt idx="119">
                  <c:v>21959.875</c:v>
                </c:pt>
                <c:pt idx="120">
                  <c:v>21619.1875</c:v>
                </c:pt>
                <c:pt idx="121">
                  <c:v>21305.0999999999</c:v>
                </c:pt>
                <c:pt idx="122">
                  <c:v>21188.184210526299</c:v>
                </c:pt>
                <c:pt idx="123">
                  <c:v>20953.375</c:v>
                </c:pt>
                <c:pt idx="124">
                  <c:v>21928.125</c:v>
                </c:pt>
                <c:pt idx="125">
                  <c:v>21994.5</c:v>
                </c:pt>
                <c:pt idx="126">
                  <c:v>21531.46875</c:v>
                </c:pt>
                <c:pt idx="127">
                  <c:v>22481.875</c:v>
                </c:pt>
                <c:pt idx="128">
                  <c:v>21379.25</c:v>
                </c:pt>
                <c:pt idx="129">
                  <c:v>21584.299999999901</c:v>
                </c:pt>
                <c:pt idx="130">
                  <c:v>23239.4749999999</c:v>
                </c:pt>
                <c:pt idx="131">
                  <c:v>22004.8125</c:v>
                </c:pt>
                <c:pt idx="132">
                  <c:v>21384.8125</c:v>
                </c:pt>
                <c:pt idx="133">
                  <c:v>21254.708333333299</c:v>
                </c:pt>
                <c:pt idx="134">
                  <c:v>21126.375</c:v>
                </c:pt>
                <c:pt idx="135">
                  <c:v>22072.870967741899</c:v>
                </c:pt>
                <c:pt idx="136">
                  <c:v>21448.65625</c:v>
                </c:pt>
                <c:pt idx="137">
                  <c:v>21392.625</c:v>
                </c:pt>
                <c:pt idx="138">
                  <c:v>21068.65625</c:v>
                </c:pt>
                <c:pt idx="139">
                  <c:v>21102.549999999901</c:v>
                </c:pt>
                <c:pt idx="140">
                  <c:v>21580.291666666599</c:v>
                </c:pt>
                <c:pt idx="141">
                  <c:v>21143.166666666599</c:v>
                </c:pt>
                <c:pt idx="142">
                  <c:v>21644.5</c:v>
                </c:pt>
                <c:pt idx="143">
                  <c:v>20988.375</c:v>
                </c:pt>
                <c:pt idx="144">
                  <c:v>22048.59375</c:v>
                </c:pt>
                <c:pt idx="145">
                  <c:v>20670.833333333299</c:v>
                </c:pt>
                <c:pt idx="146">
                  <c:v>21087.4375</c:v>
                </c:pt>
                <c:pt idx="147">
                  <c:v>21002.9375</c:v>
                </c:pt>
                <c:pt idx="148">
                  <c:v>21319.833333333299</c:v>
                </c:pt>
                <c:pt idx="149">
                  <c:v>21157.6875</c:v>
                </c:pt>
                <c:pt idx="150">
                  <c:v>21706.0625</c:v>
                </c:pt>
                <c:pt idx="151">
                  <c:v>21251.416666666599</c:v>
                </c:pt>
                <c:pt idx="152">
                  <c:v>21190.65</c:v>
                </c:pt>
                <c:pt idx="153">
                  <c:v>21201.5625</c:v>
                </c:pt>
                <c:pt idx="154">
                  <c:v>21207.6875</c:v>
                </c:pt>
                <c:pt idx="155">
                  <c:v>21100.791666666599</c:v>
                </c:pt>
                <c:pt idx="156">
                  <c:v>21110.7</c:v>
                </c:pt>
                <c:pt idx="157">
                  <c:v>21446</c:v>
                </c:pt>
                <c:pt idx="158">
                  <c:v>21463.5625</c:v>
                </c:pt>
                <c:pt idx="159">
                  <c:v>21289.5</c:v>
                </c:pt>
                <c:pt idx="160">
                  <c:v>21087.857142857101</c:v>
                </c:pt>
                <c:pt idx="161">
                  <c:v>21064.5625</c:v>
                </c:pt>
                <c:pt idx="162">
                  <c:v>20752.5333333333</c:v>
                </c:pt>
                <c:pt idx="163">
                  <c:v>21133</c:v>
                </c:pt>
                <c:pt idx="164">
                  <c:v>21799.875</c:v>
                </c:pt>
                <c:pt idx="165">
                  <c:v>20980.375</c:v>
                </c:pt>
                <c:pt idx="166">
                  <c:v>21497.25</c:v>
                </c:pt>
                <c:pt idx="167">
                  <c:v>21219.866666666599</c:v>
                </c:pt>
                <c:pt idx="168">
                  <c:v>20828.75</c:v>
                </c:pt>
                <c:pt idx="169">
                  <c:v>20790.041666666599</c:v>
                </c:pt>
                <c:pt idx="170">
                  <c:v>20247.125</c:v>
                </c:pt>
                <c:pt idx="171">
                  <c:v>22446.75</c:v>
                </c:pt>
                <c:pt idx="172">
                  <c:v>21755.2580645161</c:v>
                </c:pt>
                <c:pt idx="173">
                  <c:v>21139.4375</c:v>
                </c:pt>
                <c:pt idx="174">
                  <c:v>20843.458333333299</c:v>
                </c:pt>
                <c:pt idx="175">
                  <c:v>20905.458333333299</c:v>
                </c:pt>
                <c:pt idx="176">
                  <c:v>20956.1875</c:v>
                </c:pt>
                <c:pt idx="177">
                  <c:v>20810.9375</c:v>
                </c:pt>
                <c:pt idx="178">
                  <c:v>21223.75</c:v>
                </c:pt>
                <c:pt idx="179">
                  <c:v>22443.424999999901</c:v>
                </c:pt>
                <c:pt idx="180">
                  <c:v>20647.5625</c:v>
                </c:pt>
                <c:pt idx="181">
                  <c:v>20594.416666666599</c:v>
                </c:pt>
                <c:pt idx="182">
                  <c:v>20447.9749999999</c:v>
                </c:pt>
                <c:pt idx="183">
                  <c:v>21039.958333333299</c:v>
                </c:pt>
                <c:pt idx="184">
                  <c:v>20642.75</c:v>
                </c:pt>
                <c:pt idx="185">
                  <c:v>20784.75</c:v>
                </c:pt>
                <c:pt idx="186">
                  <c:v>20354.958333333299</c:v>
                </c:pt>
                <c:pt idx="187">
                  <c:v>21048.291666666599</c:v>
                </c:pt>
                <c:pt idx="188">
                  <c:v>20755.666666666599</c:v>
                </c:pt>
                <c:pt idx="189">
                  <c:v>21799.625</c:v>
                </c:pt>
                <c:pt idx="190">
                  <c:v>20463.875</c:v>
                </c:pt>
                <c:pt idx="191">
                  <c:v>20286.6875</c:v>
                </c:pt>
                <c:pt idx="192">
                  <c:v>22448.4285714285</c:v>
                </c:pt>
                <c:pt idx="193">
                  <c:v>21268.333333333299</c:v>
                </c:pt>
                <c:pt idx="194">
                  <c:v>21144</c:v>
                </c:pt>
                <c:pt idx="195">
                  <c:v>20658</c:v>
                </c:pt>
                <c:pt idx="196">
                  <c:v>21089</c:v>
                </c:pt>
                <c:pt idx="197">
                  <c:v>21143.125</c:v>
                </c:pt>
                <c:pt idx="198">
                  <c:v>21462.458333333299</c:v>
                </c:pt>
                <c:pt idx="199">
                  <c:v>20837.4375</c:v>
                </c:pt>
                <c:pt idx="200">
                  <c:v>20607.458333333299</c:v>
                </c:pt>
                <c:pt idx="201">
                  <c:v>20406.605263157799</c:v>
                </c:pt>
                <c:pt idx="202">
                  <c:v>22115.5625</c:v>
                </c:pt>
                <c:pt idx="203">
                  <c:v>21345</c:v>
                </c:pt>
                <c:pt idx="204">
                  <c:v>21246</c:v>
                </c:pt>
                <c:pt idx="205">
                  <c:v>25554.049999999901</c:v>
                </c:pt>
                <c:pt idx="206">
                  <c:v>20272.1875</c:v>
                </c:pt>
                <c:pt idx="207">
                  <c:v>21047</c:v>
                </c:pt>
                <c:pt idx="208">
                  <c:v>21107.291666666599</c:v>
                </c:pt>
                <c:pt idx="209">
                  <c:v>21140.875</c:v>
                </c:pt>
                <c:pt idx="210">
                  <c:v>20863.5625</c:v>
                </c:pt>
                <c:pt idx="211">
                  <c:v>21759.375</c:v>
                </c:pt>
                <c:pt idx="212">
                  <c:v>22533.299999999901</c:v>
                </c:pt>
                <c:pt idx="213">
                  <c:v>23412.325000000001</c:v>
                </c:pt>
                <c:pt idx="214">
                  <c:v>20982.5</c:v>
                </c:pt>
                <c:pt idx="215">
                  <c:v>20529.924999999901</c:v>
                </c:pt>
                <c:pt idx="216">
                  <c:v>20811.5625</c:v>
                </c:pt>
                <c:pt idx="217">
                  <c:v>20520</c:v>
                </c:pt>
                <c:pt idx="218">
                  <c:v>23792.924999999901</c:v>
                </c:pt>
                <c:pt idx="219">
                  <c:v>20224.5</c:v>
                </c:pt>
                <c:pt idx="220">
                  <c:v>21238.5625</c:v>
                </c:pt>
                <c:pt idx="221">
                  <c:v>20581.541666666599</c:v>
                </c:pt>
                <c:pt idx="222">
                  <c:v>26117.549999999901</c:v>
                </c:pt>
                <c:pt idx="223">
                  <c:v>20707.375</c:v>
                </c:pt>
                <c:pt idx="224">
                  <c:v>20380.0625</c:v>
                </c:pt>
                <c:pt idx="225">
                  <c:v>21192.5</c:v>
                </c:pt>
                <c:pt idx="226">
                  <c:v>20573.041666666599</c:v>
                </c:pt>
                <c:pt idx="227">
                  <c:v>21223.5</c:v>
                </c:pt>
                <c:pt idx="228">
                  <c:v>21292</c:v>
                </c:pt>
                <c:pt idx="229">
                  <c:v>20846.3125</c:v>
                </c:pt>
                <c:pt idx="230">
                  <c:v>22004.9</c:v>
                </c:pt>
                <c:pt idx="231">
                  <c:v>20853.9375</c:v>
                </c:pt>
                <c:pt idx="232">
                  <c:v>20940.625</c:v>
                </c:pt>
                <c:pt idx="233">
                  <c:v>21154.733333333301</c:v>
                </c:pt>
                <c:pt idx="234">
                  <c:v>20030.75</c:v>
                </c:pt>
                <c:pt idx="235">
                  <c:v>20917.5</c:v>
                </c:pt>
                <c:pt idx="236">
                  <c:v>22699.174999999901</c:v>
                </c:pt>
                <c:pt idx="237">
                  <c:v>20755.3125</c:v>
                </c:pt>
                <c:pt idx="238">
                  <c:v>20747.375</c:v>
                </c:pt>
                <c:pt idx="239">
                  <c:v>20313.9375</c:v>
                </c:pt>
                <c:pt idx="240">
                  <c:v>23303.825000000001</c:v>
                </c:pt>
                <c:pt idx="241">
                  <c:v>21176.1875</c:v>
                </c:pt>
                <c:pt idx="242">
                  <c:v>21100.041666666599</c:v>
                </c:pt>
                <c:pt idx="243">
                  <c:v>21503.5999999999</c:v>
                </c:pt>
                <c:pt idx="244">
                  <c:v>20313.875</c:v>
                </c:pt>
                <c:pt idx="245">
                  <c:v>20682.4375</c:v>
                </c:pt>
                <c:pt idx="246">
                  <c:v>21033.3125</c:v>
                </c:pt>
                <c:pt idx="247">
                  <c:v>20575.583333333299</c:v>
                </c:pt>
                <c:pt idx="248">
                  <c:v>20982.75</c:v>
                </c:pt>
                <c:pt idx="249">
                  <c:v>21574</c:v>
                </c:pt>
                <c:pt idx="250">
                  <c:v>20543.5</c:v>
                </c:pt>
                <c:pt idx="251">
                  <c:v>21153.6875</c:v>
                </c:pt>
                <c:pt idx="252">
                  <c:v>20625.9375</c:v>
                </c:pt>
                <c:pt idx="253">
                  <c:v>21700.1875</c:v>
                </c:pt>
                <c:pt idx="254">
                  <c:v>20570.25</c:v>
                </c:pt>
                <c:pt idx="255">
                  <c:v>20248.541666666599</c:v>
                </c:pt>
                <c:pt idx="256">
                  <c:v>20802.9375</c:v>
                </c:pt>
                <c:pt idx="257">
                  <c:v>21361.458333333299</c:v>
                </c:pt>
                <c:pt idx="258">
                  <c:v>21292.549999999901</c:v>
                </c:pt>
                <c:pt idx="259">
                  <c:v>20505.166666666599</c:v>
                </c:pt>
                <c:pt idx="260">
                  <c:v>20677.333333333299</c:v>
                </c:pt>
                <c:pt idx="261">
                  <c:v>20397</c:v>
                </c:pt>
                <c:pt idx="262">
                  <c:v>20985.166666666599</c:v>
                </c:pt>
                <c:pt idx="263">
                  <c:v>20568.5625</c:v>
                </c:pt>
                <c:pt idx="264">
                  <c:v>20867.291666666599</c:v>
                </c:pt>
                <c:pt idx="265">
                  <c:v>20668.583333333299</c:v>
                </c:pt>
                <c:pt idx="266">
                  <c:v>20137.291666666599</c:v>
                </c:pt>
                <c:pt idx="267">
                  <c:v>21004.125</c:v>
                </c:pt>
                <c:pt idx="268">
                  <c:v>20603.375</c:v>
                </c:pt>
                <c:pt idx="269">
                  <c:v>21167.833333333299</c:v>
                </c:pt>
                <c:pt idx="270">
                  <c:v>20805.333333333299</c:v>
                </c:pt>
                <c:pt idx="271">
                  <c:v>20937.583333333299</c:v>
                </c:pt>
                <c:pt idx="272">
                  <c:v>21706.8125</c:v>
                </c:pt>
                <c:pt idx="273">
                  <c:v>20430.8125</c:v>
                </c:pt>
                <c:pt idx="274">
                  <c:v>20657.916666666599</c:v>
                </c:pt>
                <c:pt idx="275">
                  <c:v>20828.583333333299</c:v>
                </c:pt>
                <c:pt idx="276">
                  <c:v>20101.541666666599</c:v>
                </c:pt>
                <c:pt idx="277">
                  <c:v>20862.375</c:v>
                </c:pt>
                <c:pt idx="278">
                  <c:v>20987.458333333299</c:v>
                </c:pt>
                <c:pt idx="279">
                  <c:v>21332.03125</c:v>
                </c:pt>
                <c:pt idx="280">
                  <c:v>20835.708333333299</c:v>
                </c:pt>
                <c:pt idx="281">
                  <c:v>22197.025000000001</c:v>
                </c:pt>
                <c:pt idx="282">
                  <c:v>20938.208333333299</c:v>
                </c:pt>
                <c:pt idx="283">
                  <c:v>20686.916666666599</c:v>
                </c:pt>
                <c:pt idx="284">
                  <c:v>20232.5</c:v>
                </c:pt>
                <c:pt idx="285">
                  <c:v>20702.025000000001</c:v>
                </c:pt>
                <c:pt idx="286">
                  <c:v>20561.083333333299</c:v>
                </c:pt>
                <c:pt idx="287">
                  <c:v>22545.289473684199</c:v>
                </c:pt>
                <c:pt idx="288">
                  <c:v>23723.375</c:v>
                </c:pt>
                <c:pt idx="289">
                  <c:v>20740.75</c:v>
                </c:pt>
                <c:pt idx="290">
                  <c:v>22377.775000000001</c:v>
                </c:pt>
                <c:pt idx="291">
                  <c:v>23074.875</c:v>
                </c:pt>
                <c:pt idx="292">
                  <c:v>23676.4749999999</c:v>
                </c:pt>
                <c:pt idx="293">
                  <c:v>22267.200000000001</c:v>
                </c:pt>
                <c:pt idx="294">
                  <c:v>21850.8378378378</c:v>
                </c:pt>
                <c:pt idx="295">
                  <c:v>21125.3125</c:v>
                </c:pt>
                <c:pt idx="296">
                  <c:v>21228.125</c:v>
                </c:pt>
                <c:pt idx="297">
                  <c:v>21741.0999999999</c:v>
                </c:pt>
                <c:pt idx="298">
                  <c:v>21815.9749999999</c:v>
                </c:pt>
                <c:pt idx="299">
                  <c:v>20271.25</c:v>
                </c:pt>
                <c:pt idx="300">
                  <c:v>20334.333333333299</c:v>
                </c:pt>
                <c:pt idx="301">
                  <c:v>22317.525000000001</c:v>
                </c:pt>
                <c:pt idx="302">
                  <c:v>20403.125</c:v>
                </c:pt>
                <c:pt idx="303">
                  <c:v>20234.916666666599</c:v>
                </c:pt>
                <c:pt idx="304">
                  <c:v>20985.875</c:v>
                </c:pt>
                <c:pt idx="305">
                  <c:v>20307.641025641002</c:v>
                </c:pt>
                <c:pt idx="306">
                  <c:v>21576.799999999901</c:v>
                </c:pt>
                <c:pt idx="307">
                  <c:v>22812.25</c:v>
                </c:pt>
                <c:pt idx="308">
                  <c:v>21498.400000000001</c:v>
                </c:pt>
                <c:pt idx="309">
                  <c:v>20592.5</c:v>
                </c:pt>
                <c:pt idx="310">
                  <c:v>21161.285714285699</c:v>
                </c:pt>
                <c:pt idx="311">
                  <c:v>20505.8125</c:v>
                </c:pt>
                <c:pt idx="312">
                  <c:v>21794.775000000001</c:v>
                </c:pt>
                <c:pt idx="313">
                  <c:v>20938.625</c:v>
                </c:pt>
                <c:pt idx="314">
                  <c:v>20121.125</c:v>
                </c:pt>
                <c:pt idx="315">
                  <c:v>22234.8499999999</c:v>
                </c:pt>
                <c:pt idx="316">
                  <c:v>22404.174999999901</c:v>
                </c:pt>
                <c:pt idx="317">
                  <c:v>20584.75</c:v>
                </c:pt>
                <c:pt idx="318">
                  <c:v>20695.3125</c:v>
                </c:pt>
                <c:pt idx="319">
                  <c:v>20114.958333333299</c:v>
                </c:pt>
                <c:pt idx="320">
                  <c:v>21721.325000000001</c:v>
                </c:pt>
                <c:pt idx="321">
                  <c:v>21182.825000000001</c:v>
                </c:pt>
                <c:pt idx="322">
                  <c:v>21023.125</c:v>
                </c:pt>
                <c:pt idx="323">
                  <c:v>20477.916666666599</c:v>
                </c:pt>
                <c:pt idx="324">
                  <c:v>21142.2249999999</c:v>
                </c:pt>
                <c:pt idx="325">
                  <c:v>20372.9749999999</c:v>
                </c:pt>
                <c:pt idx="326">
                  <c:v>19850.291666666599</c:v>
                </c:pt>
                <c:pt idx="327">
                  <c:v>21432.5625</c:v>
                </c:pt>
                <c:pt idx="328">
                  <c:v>23307.924999999901</c:v>
                </c:pt>
                <c:pt idx="329">
                  <c:v>20570.1875</c:v>
                </c:pt>
                <c:pt idx="330">
                  <c:v>24510.0100097656</c:v>
                </c:pt>
                <c:pt idx="331">
                  <c:v>20592.549999999901</c:v>
                </c:pt>
                <c:pt idx="332">
                  <c:v>23565.525000000001</c:v>
                </c:pt>
                <c:pt idx="333">
                  <c:v>20402.424999999901</c:v>
                </c:pt>
                <c:pt idx="334">
                  <c:v>21016.049999999901</c:v>
                </c:pt>
                <c:pt idx="335">
                  <c:v>21492.049999999901</c:v>
                </c:pt>
                <c:pt idx="336">
                  <c:v>20026.125</c:v>
                </c:pt>
                <c:pt idx="337">
                  <c:v>24006.625</c:v>
                </c:pt>
                <c:pt idx="338">
                  <c:v>22075.825000000001</c:v>
                </c:pt>
                <c:pt idx="339">
                  <c:v>22622.125</c:v>
                </c:pt>
                <c:pt idx="340">
                  <c:v>21644.075000000001</c:v>
                </c:pt>
                <c:pt idx="341">
                  <c:v>20152.5999999999</c:v>
                </c:pt>
                <c:pt idx="342">
                  <c:v>23285</c:v>
                </c:pt>
                <c:pt idx="343">
                  <c:v>21494.333333333299</c:v>
                </c:pt>
                <c:pt idx="344">
                  <c:v>22151.84375</c:v>
                </c:pt>
                <c:pt idx="345">
                  <c:v>20630.875</c:v>
                </c:pt>
                <c:pt idx="346">
                  <c:v>22514.84375</c:v>
                </c:pt>
                <c:pt idx="347">
                  <c:v>21131.2249999999</c:v>
                </c:pt>
                <c:pt idx="348">
                  <c:v>21595.333333333299</c:v>
                </c:pt>
                <c:pt idx="349">
                  <c:v>21995</c:v>
                </c:pt>
                <c:pt idx="350">
                  <c:v>21714.025000000001</c:v>
                </c:pt>
                <c:pt idx="351">
                  <c:v>23107.875</c:v>
                </c:pt>
                <c:pt idx="352">
                  <c:v>22205.200000000001</c:v>
                </c:pt>
                <c:pt idx="353">
                  <c:v>21746.291666666599</c:v>
                </c:pt>
                <c:pt idx="354">
                  <c:v>22343.3125</c:v>
                </c:pt>
                <c:pt idx="355">
                  <c:v>21934.8125</c:v>
                </c:pt>
                <c:pt idx="356">
                  <c:v>21572.775000000001</c:v>
                </c:pt>
                <c:pt idx="357">
                  <c:v>22613.90625</c:v>
                </c:pt>
                <c:pt idx="358">
                  <c:v>21995.53125</c:v>
                </c:pt>
                <c:pt idx="359">
                  <c:v>22313.8125</c:v>
                </c:pt>
                <c:pt idx="360">
                  <c:v>21760.46875</c:v>
                </c:pt>
                <c:pt idx="361">
                  <c:v>23049.375</c:v>
                </c:pt>
                <c:pt idx="362">
                  <c:v>21987.34375</c:v>
                </c:pt>
                <c:pt idx="363">
                  <c:v>21264.127659574398</c:v>
                </c:pt>
                <c:pt idx="364">
                  <c:v>21608.5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26-48A7-84E4-DAAEE8B6FF57}"/>
            </c:ext>
          </c:extLst>
        </c:ser>
        <c:ser>
          <c:idx val="2"/>
          <c:order val="2"/>
          <c:tx>
            <c:strRef>
              <c:f>DailyAvg!$F$1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cat>
            <c:numRef>
              <c:f>DailyAvg!$A$2:$A$366</c:f>
              <c:numCache>
                <c:formatCode>General</c:formatCode>
                <c:ptCount val="365"/>
                <c:pt idx="0">
                  <c:v>213</c:v>
                </c:pt>
                <c:pt idx="1">
                  <c:v>193</c:v>
                </c:pt>
                <c:pt idx="2">
                  <c:v>215</c:v>
                </c:pt>
                <c:pt idx="3">
                  <c:v>214</c:v>
                </c:pt>
                <c:pt idx="4">
                  <c:v>179</c:v>
                </c:pt>
                <c:pt idx="5">
                  <c:v>224</c:v>
                </c:pt>
                <c:pt idx="6">
                  <c:v>237</c:v>
                </c:pt>
                <c:pt idx="7">
                  <c:v>228</c:v>
                </c:pt>
                <c:pt idx="8">
                  <c:v>236</c:v>
                </c:pt>
                <c:pt idx="9">
                  <c:v>194</c:v>
                </c:pt>
                <c:pt idx="10">
                  <c:v>235</c:v>
                </c:pt>
                <c:pt idx="11">
                  <c:v>238</c:v>
                </c:pt>
                <c:pt idx="12">
                  <c:v>225</c:v>
                </c:pt>
                <c:pt idx="13">
                  <c:v>208</c:v>
                </c:pt>
                <c:pt idx="14">
                  <c:v>180</c:v>
                </c:pt>
                <c:pt idx="15">
                  <c:v>207</c:v>
                </c:pt>
                <c:pt idx="16">
                  <c:v>229</c:v>
                </c:pt>
                <c:pt idx="17">
                  <c:v>217</c:v>
                </c:pt>
                <c:pt idx="18">
                  <c:v>165</c:v>
                </c:pt>
                <c:pt idx="19">
                  <c:v>239</c:v>
                </c:pt>
                <c:pt idx="20">
                  <c:v>196</c:v>
                </c:pt>
                <c:pt idx="21">
                  <c:v>181</c:v>
                </c:pt>
                <c:pt idx="22">
                  <c:v>223</c:v>
                </c:pt>
                <c:pt idx="23">
                  <c:v>227</c:v>
                </c:pt>
                <c:pt idx="24">
                  <c:v>195</c:v>
                </c:pt>
                <c:pt idx="25">
                  <c:v>209</c:v>
                </c:pt>
                <c:pt idx="26">
                  <c:v>201</c:v>
                </c:pt>
                <c:pt idx="27">
                  <c:v>206</c:v>
                </c:pt>
                <c:pt idx="28">
                  <c:v>256</c:v>
                </c:pt>
                <c:pt idx="29">
                  <c:v>263</c:v>
                </c:pt>
                <c:pt idx="30">
                  <c:v>240</c:v>
                </c:pt>
                <c:pt idx="31">
                  <c:v>230</c:v>
                </c:pt>
                <c:pt idx="32">
                  <c:v>241</c:v>
                </c:pt>
                <c:pt idx="33">
                  <c:v>222</c:v>
                </c:pt>
                <c:pt idx="34">
                  <c:v>257</c:v>
                </c:pt>
                <c:pt idx="35">
                  <c:v>210</c:v>
                </c:pt>
                <c:pt idx="36">
                  <c:v>202</c:v>
                </c:pt>
                <c:pt idx="37">
                  <c:v>243</c:v>
                </c:pt>
                <c:pt idx="38">
                  <c:v>251</c:v>
                </c:pt>
                <c:pt idx="39">
                  <c:v>244</c:v>
                </c:pt>
                <c:pt idx="40">
                  <c:v>166</c:v>
                </c:pt>
                <c:pt idx="41">
                  <c:v>218</c:v>
                </c:pt>
                <c:pt idx="42">
                  <c:v>200</c:v>
                </c:pt>
                <c:pt idx="43">
                  <c:v>258</c:v>
                </c:pt>
                <c:pt idx="44">
                  <c:v>231</c:v>
                </c:pt>
                <c:pt idx="45">
                  <c:v>199</c:v>
                </c:pt>
                <c:pt idx="46">
                  <c:v>197</c:v>
                </c:pt>
                <c:pt idx="47">
                  <c:v>172</c:v>
                </c:pt>
                <c:pt idx="48">
                  <c:v>198</c:v>
                </c:pt>
                <c:pt idx="49">
                  <c:v>182</c:v>
                </c:pt>
                <c:pt idx="50">
                  <c:v>188</c:v>
                </c:pt>
                <c:pt idx="51">
                  <c:v>203</c:v>
                </c:pt>
                <c:pt idx="52">
                  <c:v>245</c:v>
                </c:pt>
                <c:pt idx="53">
                  <c:v>250</c:v>
                </c:pt>
                <c:pt idx="54">
                  <c:v>259</c:v>
                </c:pt>
                <c:pt idx="55">
                  <c:v>189</c:v>
                </c:pt>
                <c:pt idx="56">
                  <c:v>173</c:v>
                </c:pt>
                <c:pt idx="57">
                  <c:v>234</c:v>
                </c:pt>
                <c:pt idx="58">
                  <c:v>167</c:v>
                </c:pt>
                <c:pt idx="59">
                  <c:v>178</c:v>
                </c:pt>
                <c:pt idx="60">
                  <c:v>220</c:v>
                </c:pt>
                <c:pt idx="61">
                  <c:v>226</c:v>
                </c:pt>
                <c:pt idx="62">
                  <c:v>221</c:v>
                </c:pt>
                <c:pt idx="63">
                  <c:v>174</c:v>
                </c:pt>
                <c:pt idx="64">
                  <c:v>168</c:v>
                </c:pt>
                <c:pt idx="65">
                  <c:v>264</c:v>
                </c:pt>
                <c:pt idx="66">
                  <c:v>187</c:v>
                </c:pt>
                <c:pt idx="67">
                  <c:v>270</c:v>
                </c:pt>
                <c:pt idx="68">
                  <c:v>252</c:v>
                </c:pt>
                <c:pt idx="69">
                  <c:v>216</c:v>
                </c:pt>
                <c:pt idx="70">
                  <c:v>232</c:v>
                </c:pt>
                <c:pt idx="71">
                  <c:v>262</c:v>
                </c:pt>
                <c:pt idx="72">
                  <c:v>190</c:v>
                </c:pt>
                <c:pt idx="73">
                  <c:v>204</c:v>
                </c:pt>
                <c:pt idx="74">
                  <c:v>151</c:v>
                </c:pt>
                <c:pt idx="75">
                  <c:v>246</c:v>
                </c:pt>
                <c:pt idx="76">
                  <c:v>260</c:v>
                </c:pt>
                <c:pt idx="77">
                  <c:v>242</c:v>
                </c:pt>
                <c:pt idx="78">
                  <c:v>211</c:v>
                </c:pt>
                <c:pt idx="79">
                  <c:v>191</c:v>
                </c:pt>
                <c:pt idx="80">
                  <c:v>233</c:v>
                </c:pt>
                <c:pt idx="81">
                  <c:v>144</c:v>
                </c:pt>
                <c:pt idx="82">
                  <c:v>255</c:v>
                </c:pt>
                <c:pt idx="83">
                  <c:v>265</c:v>
                </c:pt>
                <c:pt idx="84">
                  <c:v>273</c:v>
                </c:pt>
                <c:pt idx="85">
                  <c:v>175</c:v>
                </c:pt>
                <c:pt idx="86">
                  <c:v>272</c:v>
                </c:pt>
                <c:pt idx="87">
                  <c:v>249</c:v>
                </c:pt>
                <c:pt idx="88">
                  <c:v>145</c:v>
                </c:pt>
                <c:pt idx="89">
                  <c:v>277</c:v>
                </c:pt>
                <c:pt idx="90">
                  <c:v>192</c:v>
                </c:pt>
                <c:pt idx="91">
                  <c:v>247</c:v>
                </c:pt>
                <c:pt idx="92">
                  <c:v>271</c:v>
                </c:pt>
                <c:pt idx="93">
                  <c:v>169</c:v>
                </c:pt>
                <c:pt idx="94">
                  <c:v>284</c:v>
                </c:pt>
                <c:pt idx="95">
                  <c:v>253</c:v>
                </c:pt>
                <c:pt idx="96">
                  <c:v>219</c:v>
                </c:pt>
                <c:pt idx="97">
                  <c:v>266</c:v>
                </c:pt>
                <c:pt idx="98">
                  <c:v>347</c:v>
                </c:pt>
                <c:pt idx="99">
                  <c:v>176</c:v>
                </c:pt>
                <c:pt idx="100">
                  <c:v>293</c:v>
                </c:pt>
                <c:pt idx="101">
                  <c:v>291</c:v>
                </c:pt>
                <c:pt idx="102">
                  <c:v>298</c:v>
                </c:pt>
                <c:pt idx="103">
                  <c:v>248</c:v>
                </c:pt>
                <c:pt idx="104">
                  <c:v>158</c:v>
                </c:pt>
                <c:pt idx="105">
                  <c:v>186</c:v>
                </c:pt>
                <c:pt idx="106">
                  <c:v>279</c:v>
                </c:pt>
                <c:pt idx="107">
                  <c:v>183</c:v>
                </c:pt>
                <c:pt idx="108">
                  <c:v>280</c:v>
                </c:pt>
                <c:pt idx="109">
                  <c:v>294</c:v>
                </c:pt>
                <c:pt idx="110">
                  <c:v>278</c:v>
                </c:pt>
                <c:pt idx="111">
                  <c:v>340</c:v>
                </c:pt>
                <c:pt idx="112">
                  <c:v>205</c:v>
                </c:pt>
                <c:pt idx="113">
                  <c:v>286</c:v>
                </c:pt>
                <c:pt idx="114">
                  <c:v>274</c:v>
                </c:pt>
                <c:pt idx="115">
                  <c:v>254</c:v>
                </c:pt>
                <c:pt idx="116">
                  <c:v>354</c:v>
                </c:pt>
                <c:pt idx="117">
                  <c:v>212</c:v>
                </c:pt>
                <c:pt idx="118">
                  <c:v>285</c:v>
                </c:pt>
                <c:pt idx="119">
                  <c:v>343</c:v>
                </c:pt>
                <c:pt idx="120">
                  <c:v>341</c:v>
                </c:pt>
                <c:pt idx="121">
                  <c:v>333</c:v>
                </c:pt>
                <c:pt idx="122">
                  <c:v>319</c:v>
                </c:pt>
                <c:pt idx="123">
                  <c:v>292</c:v>
                </c:pt>
                <c:pt idx="124">
                  <c:v>355</c:v>
                </c:pt>
                <c:pt idx="125">
                  <c:v>342</c:v>
                </c:pt>
                <c:pt idx="126">
                  <c:v>24</c:v>
                </c:pt>
                <c:pt idx="127">
                  <c:v>356</c:v>
                </c:pt>
                <c:pt idx="128">
                  <c:v>326</c:v>
                </c:pt>
                <c:pt idx="129">
                  <c:v>143</c:v>
                </c:pt>
                <c:pt idx="130">
                  <c:v>171</c:v>
                </c:pt>
                <c:pt idx="131">
                  <c:v>344</c:v>
                </c:pt>
                <c:pt idx="132">
                  <c:v>350</c:v>
                </c:pt>
                <c:pt idx="133">
                  <c:v>147</c:v>
                </c:pt>
                <c:pt idx="134">
                  <c:v>287</c:v>
                </c:pt>
                <c:pt idx="135">
                  <c:v>66</c:v>
                </c:pt>
                <c:pt idx="136">
                  <c:v>3</c:v>
                </c:pt>
                <c:pt idx="137">
                  <c:v>31</c:v>
                </c:pt>
                <c:pt idx="138">
                  <c:v>17</c:v>
                </c:pt>
                <c:pt idx="139">
                  <c:v>305</c:v>
                </c:pt>
                <c:pt idx="140">
                  <c:v>267</c:v>
                </c:pt>
                <c:pt idx="141">
                  <c:v>153</c:v>
                </c:pt>
                <c:pt idx="142">
                  <c:v>349</c:v>
                </c:pt>
                <c:pt idx="143">
                  <c:v>299</c:v>
                </c:pt>
                <c:pt idx="144">
                  <c:v>10</c:v>
                </c:pt>
                <c:pt idx="145">
                  <c:v>152</c:v>
                </c:pt>
                <c:pt idx="146">
                  <c:v>348</c:v>
                </c:pt>
                <c:pt idx="147">
                  <c:v>87</c:v>
                </c:pt>
                <c:pt idx="148">
                  <c:v>281</c:v>
                </c:pt>
                <c:pt idx="149">
                  <c:v>5</c:v>
                </c:pt>
                <c:pt idx="150">
                  <c:v>41</c:v>
                </c:pt>
                <c:pt idx="151">
                  <c:v>335</c:v>
                </c:pt>
                <c:pt idx="152">
                  <c:v>312</c:v>
                </c:pt>
                <c:pt idx="153">
                  <c:v>67</c:v>
                </c:pt>
                <c:pt idx="154">
                  <c:v>6</c:v>
                </c:pt>
                <c:pt idx="155">
                  <c:v>320</c:v>
                </c:pt>
                <c:pt idx="156">
                  <c:v>123</c:v>
                </c:pt>
                <c:pt idx="157">
                  <c:v>336</c:v>
                </c:pt>
                <c:pt idx="158">
                  <c:v>59</c:v>
                </c:pt>
                <c:pt idx="159">
                  <c:v>351</c:v>
                </c:pt>
                <c:pt idx="160">
                  <c:v>12</c:v>
                </c:pt>
                <c:pt idx="161">
                  <c:v>11</c:v>
                </c:pt>
                <c:pt idx="162">
                  <c:v>4</c:v>
                </c:pt>
                <c:pt idx="163">
                  <c:v>154</c:v>
                </c:pt>
                <c:pt idx="164">
                  <c:v>68</c:v>
                </c:pt>
                <c:pt idx="165">
                  <c:v>300</c:v>
                </c:pt>
                <c:pt idx="166">
                  <c:v>7</c:v>
                </c:pt>
                <c:pt idx="167">
                  <c:v>13</c:v>
                </c:pt>
                <c:pt idx="168">
                  <c:v>159</c:v>
                </c:pt>
                <c:pt idx="169">
                  <c:v>334</c:v>
                </c:pt>
                <c:pt idx="170">
                  <c:v>102</c:v>
                </c:pt>
                <c:pt idx="171">
                  <c:v>357</c:v>
                </c:pt>
                <c:pt idx="172">
                  <c:v>38</c:v>
                </c:pt>
                <c:pt idx="173">
                  <c:v>80</c:v>
                </c:pt>
                <c:pt idx="174">
                  <c:v>140</c:v>
                </c:pt>
                <c:pt idx="175">
                  <c:v>146</c:v>
                </c:pt>
                <c:pt idx="176">
                  <c:v>45</c:v>
                </c:pt>
                <c:pt idx="177">
                  <c:v>47</c:v>
                </c:pt>
                <c:pt idx="178">
                  <c:v>14</c:v>
                </c:pt>
                <c:pt idx="179">
                  <c:v>164</c:v>
                </c:pt>
                <c:pt idx="180">
                  <c:v>40</c:v>
                </c:pt>
                <c:pt idx="181">
                  <c:v>306</c:v>
                </c:pt>
                <c:pt idx="182">
                  <c:v>116</c:v>
                </c:pt>
                <c:pt idx="183">
                  <c:v>314</c:v>
                </c:pt>
                <c:pt idx="184">
                  <c:v>307</c:v>
                </c:pt>
                <c:pt idx="185">
                  <c:v>308</c:v>
                </c:pt>
                <c:pt idx="186">
                  <c:v>117</c:v>
                </c:pt>
                <c:pt idx="187">
                  <c:v>327</c:v>
                </c:pt>
                <c:pt idx="188">
                  <c:v>26</c:v>
                </c:pt>
                <c:pt idx="189">
                  <c:v>42</c:v>
                </c:pt>
                <c:pt idx="190">
                  <c:v>95</c:v>
                </c:pt>
                <c:pt idx="191">
                  <c:v>25</c:v>
                </c:pt>
                <c:pt idx="192">
                  <c:v>185</c:v>
                </c:pt>
                <c:pt idx="193">
                  <c:v>321</c:v>
                </c:pt>
                <c:pt idx="194">
                  <c:v>301</c:v>
                </c:pt>
                <c:pt idx="195">
                  <c:v>53</c:v>
                </c:pt>
                <c:pt idx="196">
                  <c:v>54</c:v>
                </c:pt>
                <c:pt idx="197">
                  <c:v>27</c:v>
                </c:pt>
                <c:pt idx="198">
                  <c:v>322</c:v>
                </c:pt>
                <c:pt idx="199">
                  <c:v>33</c:v>
                </c:pt>
                <c:pt idx="200">
                  <c:v>313</c:v>
                </c:pt>
                <c:pt idx="201">
                  <c:v>109</c:v>
                </c:pt>
                <c:pt idx="202">
                  <c:v>73</c:v>
                </c:pt>
                <c:pt idx="203">
                  <c:v>55</c:v>
                </c:pt>
                <c:pt idx="204">
                  <c:v>28</c:v>
                </c:pt>
                <c:pt idx="205">
                  <c:v>177</c:v>
                </c:pt>
                <c:pt idx="206">
                  <c:v>19</c:v>
                </c:pt>
                <c:pt idx="207">
                  <c:v>161</c:v>
                </c:pt>
                <c:pt idx="208">
                  <c:v>315</c:v>
                </c:pt>
                <c:pt idx="209">
                  <c:v>148</c:v>
                </c:pt>
                <c:pt idx="210">
                  <c:v>74</c:v>
                </c:pt>
                <c:pt idx="211">
                  <c:v>69</c:v>
                </c:pt>
                <c:pt idx="212">
                  <c:v>282</c:v>
                </c:pt>
                <c:pt idx="213">
                  <c:v>269</c:v>
                </c:pt>
                <c:pt idx="214">
                  <c:v>160</c:v>
                </c:pt>
                <c:pt idx="215">
                  <c:v>137</c:v>
                </c:pt>
                <c:pt idx="216">
                  <c:v>34</c:v>
                </c:pt>
                <c:pt idx="217">
                  <c:v>32</c:v>
                </c:pt>
                <c:pt idx="218">
                  <c:v>170</c:v>
                </c:pt>
                <c:pt idx="219">
                  <c:v>130</c:v>
                </c:pt>
                <c:pt idx="220">
                  <c:v>76</c:v>
                </c:pt>
                <c:pt idx="221">
                  <c:v>118</c:v>
                </c:pt>
                <c:pt idx="222">
                  <c:v>261</c:v>
                </c:pt>
                <c:pt idx="223">
                  <c:v>125</c:v>
                </c:pt>
                <c:pt idx="224">
                  <c:v>39</c:v>
                </c:pt>
                <c:pt idx="225">
                  <c:v>75</c:v>
                </c:pt>
                <c:pt idx="226">
                  <c:v>124</c:v>
                </c:pt>
                <c:pt idx="227">
                  <c:v>62</c:v>
                </c:pt>
                <c:pt idx="228">
                  <c:v>77</c:v>
                </c:pt>
                <c:pt idx="229">
                  <c:v>60</c:v>
                </c:pt>
                <c:pt idx="230">
                  <c:v>328</c:v>
                </c:pt>
                <c:pt idx="231">
                  <c:v>83</c:v>
                </c:pt>
                <c:pt idx="232">
                  <c:v>90</c:v>
                </c:pt>
                <c:pt idx="233">
                  <c:v>49</c:v>
                </c:pt>
                <c:pt idx="234">
                  <c:v>18</c:v>
                </c:pt>
                <c:pt idx="235">
                  <c:v>141</c:v>
                </c:pt>
                <c:pt idx="236">
                  <c:v>276</c:v>
                </c:pt>
                <c:pt idx="237">
                  <c:v>82</c:v>
                </c:pt>
                <c:pt idx="238">
                  <c:v>81</c:v>
                </c:pt>
                <c:pt idx="239">
                  <c:v>20</c:v>
                </c:pt>
                <c:pt idx="240">
                  <c:v>268</c:v>
                </c:pt>
                <c:pt idx="241">
                  <c:v>61</c:v>
                </c:pt>
                <c:pt idx="242">
                  <c:v>295</c:v>
                </c:pt>
                <c:pt idx="243">
                  <c:v>63</c:v>
                </c:pt>
                <c:pt idx="244">
                  <c:v>111</c:v>
                </c:pt>
                <c:pt idx="245">
                  <c:v>35</c:v>
                </c:pt>
                <c:pt idx="246">
                  <c:v>56</c:v>
                </c:pt>
                <c:pt idx="247">
                  <c:v>132</c:v>
                </c:pt>
                <c:pt idx="248">
                  <c:v>84</c:v>
                </c:pt>
                <c:pt idx="249">
                  <c:v>361</c:v>
                </c:pt>
                <c:pt idx="250">
                  <c:v>126</c:v>
                </c:pt>
                <c:pt idx="251">
                  <c:v>48</c:v>
                </c:pt>
                <c:pt idx="252">
                  <c:v>88</c:v>
                </c:pt>
                <c:pt idx="253">
                  <c:v>70</c:v>
                </c:pt>
                <c:pt idx="254">
                  <c:v>103</c:v>
                </c:pt>
                <c:pt idx="255">
                  <c:v>138</c:v>
                </c:pt>
                <c:pt idx="256">
                  <c:v>89</c:v>
                </c:pt>
                <c:pt idx="257">
                  <c:v>337</c:v>
                </c:pt>
                <c:pt idx="258">
                  <c:v>157</c:v>
                </c:pt>
                <c:pt idx="259">
                  <c:v>119</c:v>
                </c:pt>
                <c:pt idx="260">
                  <c:v>133</c:v>
                </c:pt>
                <c:pt idx="261">
                  <c:v>21</c:v>
                </c:pt>
                <c:pt idx="262">
                  <c:v>91</c:v>
                </c:pt>
                <c:pt idx="263">
                  <c:v>362</c:v>
                </c:pt>
                <c:pt idx="264">
                  <c:v>288</c:v>
                </c:pt>
                <c:pt idx="265">
                  <c:v>104</c:v>
                </c:pt>
                <c:pt idx="266">
                  <c:v>131</c:v>
                </c:pt>
                <c:pt idx="267">
                  <c:v>363</c:v>
                </c:pt>
                <c:pt idx="268">
                  <c:v>96</c:v>
                </c:pt>
                <c:pt idx="269">
                  <c:v>323</c:v>
                </c:pt>
                <c:pt idx="270">
                  <c:v>155</c:v>
                </c:pt>
                <c:pt idx="271">
                  <c:v>302</c:v>
                </c:pt>
                <c:pt idx="272">
                  <c:v>345</c:v>
                </c:pt>
                <c:pt idx="273">
                  <c:v>46</c:v>
                </c:pt>
                <c:pt idx="274">
                  <c:v>105</c:v>
                </c:pt>
                <c:pt idx="275">
                  <c:v>97</c:v>
                </c:pt>
                <c:pt idx="276">
                  <c:v>110</c:v>
                </c:pt>
                <c:pt idx="277">
                  <c:v>364</c:v>
                </c:pt>
                <c:pt idx="278">
                  <c:v>316</c:v>
                </c:pt>
                <c:pt idx="279">
                  <c:v>52</c:v>
                </c:pt>
                <c:pt idx="280">
                  <c:v>98</c:v>
                </c:pt>
                <c:pt idx="281">
                  <c:v>296</c:v>
                </c:pt>
                <c:pt idx="282">
                  <c:v>162</c:v>
                </c:pt>
                <c:pt idx="283">
                  <c:v>309</c:v>
                </c:pt>
                <c:pt idx="284">
                  <c:v>112</c:v>
                </c:pt>
                <c:pt idx="285">
                  <c:v>122</c:v>
                </c:pt>
                <c:pt idx="286">
                  <c:v>139</c:v>
                </c:pt>
                <c:pt idx="287">
                  <c:v>339</c:v>
                </c:pt>
                <c:pt idx="288">
                  <c:v>275</c:v>
                </c:pt>
                <c:pt idx="289">
                  <c:v>352</c:v>
                </c:pt>
                <c:pt idx="290">
                  <c:v>297</c:v>
                </c:pt>
                <c:pt idx="291">
                  <c:v>338</c:v>
                </c:pt>
                <c:pt idx="292">
                  <c:v>283</c:v>
                </c:pt>
                <c:pt idx="293">
                  <c:v>290</c:v>
                </c:pt>
                <c:pt idx="294">
                  <c:v>318</c:v>
                </c:pt>
                <c:pt idx="295">
                  <c:v>8</c:v>
                </c:pt>
                <c:pt idx="296">
                  <c:v>43</c:v>
                </c:pt>
                <c:pt idx="297">
                  <c:v>325</c:v>
                </c:pt>
                <c:pt idx="298">
                  <c:v>289</c:v>
                </c:pt>
                <c:pt idx="299">
                  <c:v>120</c:v>
                </c:pt>
                <c:pt idx="300">
                  <c:v>127</c:v>
                </c:pt>
                <c:pt idx="301">
                  <c:v>303</c:v>
                </c:pt>
                <c:pt idx="302">
                  <c:v>15</c:v>
                </c:pt>
                <c:pt idx="303">
                  <c:v>106</c:v>
                </c:pt>
                <c:pt idx="304">
                  <c:v>78</c:v>
                </c:pt>
                <c:pt idx="305">
                  <c:v>94</c:v>
                </c:pt>
                <c:pt idx="306">
                  <c:v>311</c:v>
                </c:pt>
                <c:pt idx="307">
                  <c:v>163</c:v>
                </c:pt>
                <c:pt idx="308">
                  <c:v>332</c:v>
                </c:pt>
                <c:pt idx="309">
                  <c:v>29</c:v>
                </c:pt>
                <c:pt idx="310">
                  <c:v>64</c:v>
                </c:pt>
                <c:pt idx="311">
                  <c:v>36</c:v>
                </c:pt>
                <c:pt idx="312">
                  <c:v>304</c:v>
                </c:pt>
                <c:pt idx="313">
                  <c:v>57</c:v>
                </c:pt>
                <c:pt idx="314">
                  <c:v>22</c:v>
                </c:pt>
                <c:pt idx="315">
                  <c:v>317</c:v>
                </c:pt>
                <c:pt idx="316">
                  <c:v>324</c:v>
                </c:pt>
                <c:pt idx="317">
                  <c:v>99</c:v>
                </c:pt>
                <c:pt idx="318">
                  <c:v>50</c:v>
                </c:pt>
                <c:pt idx="319">
                  <c:v>134</c:v>
                </c:pt>
                <c:pt idx="320">
                  <c:v>310</c:v>
                </c:pt>
                <c:pt idx="321">
                  <c:v>329</c:v>
                </c:pt>
                <c:pt idx="322">
                  <c:v>71</c:v>
                </c:pt>
                <c:pt idx="323">
                  <c:v>92</c:v>
                </c:pt>
                <c:pt idx="324">
                  <c:v>101</c:v>
                </c:pt>
                <c:pt idx="325">
                  <c:v>129</c:v>
                </c:pt>
                <c:pt idx="326">
                  <c:v>113</c:v>
                </c:pt>
                <c:pt idx="327">
                  <c:v>358</c:v>
                </c:pt>
                <c:pt idx="328">
                  <c:v>156</c:v>
                </c:pt>
                <c:pt idx="329">
                  <c:v>85</c:v>
                </c:pt>
                <c:pt idx="330">
                  <c:v>142</c:v>
                </c:pt>
                <c:pt idx="331">
                  <c:v>136</c:v>
                </c:pt>
                <c:pt idx="332">
                  <c:v>184</c:v>
                </c:pt>
                <c:pt idx="333">
                  <c:v>115</c:v>
                </c:pt>
                <c:pt idx="334">
                  <c:v>108</c:v>
                </c:pt>
                <c:pt idx="335">
                  <c:v>107</c:v>
                </c:pt>
                <c:pt idx="336">
                  <c:v>365</c:v>
                </c:pt>
                <c:pt idx="337">
                  <c:v>149</c:v>
                </c:pt>
                <c:pt idx="338">
                  <c:v>121</c:v>
                </c:pt>
                <c:pt idx="339">
                  <c:v>353</c:v>
                </c:pt>
                <c:pt idx="340">
                  <c:v>128</c:v>
                </c:pt>
                <c:pt idx="341">
                  <c:v>330</c:v>
                </c:pt>
                <c:pt idx="342">
                  <c:v>346</c:v>
                </c:pt>
                <c:pt idx="343">
                  <c:v>93</c:v>
                </c:pt>
                <c:pt idx="344">
                  <c:v>51</c:v>
                </c:pt>
                <c:pt idx="345">
                  <c:v>114</c:v>
                </c:pt>
                <c:pt idx="346">
                  <c:v>9</c:v>
                </c:pt>
                <c:pt idx="347">
                  <c:v>135</c:v>
                </c:pt>
                <c:pt idx="348">
                  <c:v>37</c:v>
                </c:pt>
                <c:pt idx="349">
                  <c:v>79</c:v>
                </c:pt>
                <c:pt idx="350">
                  <c:v>100</c:v>
                </c:pt>
                <c:pt idx="351">
                  <c:v>65</c:v>
                </c:pt>
                <c:pt idx="352">
                  <c:v>30</c:v>
                </c:pt>
                <c:pt idx="353">
                  <c:v>359</c:v>
                </c:pt>
                <c:pt idx="354">
                  <c:v>23</c:v>
                </c:pt>
                <c:pt idx="355">
                  <c:v>72</c:v>
                </c:pt>
                <c:pt idx="356">
                  <c:v>331</c:v>
                </c:pt>
                <c:pt idx="357">
                  <c:v>44</c:v>
                </c:pt>
                <c:pt idx="358">
                  <c:v>16</c:v>
                </c:pt>
                <c:pt idx="359">
                  <c:v>58</c:v>
                </c:pt>
                <c:pt idx="360">
                  <c:v>360</c:v>
                </c:pt>
                <c:pt idx="361">
                  <c:v>150</c:v>
                </c:pt>
                <c:pt idx="362">
                  <c:v>86</c:v>
                </c:pt>
                <c:pt idx="363">
                  <c:v>1</c:v>
                </c:pt>
                <c:pt idx="364">
                  <c:v>2</c:v>
                </c:pt>
              </c:numCache>
            </c:numRef>
          </c:cat>
          <c:val>
            <c:numRef>
              <c:f>DailyAvg!$F$2:$F$366</c:f>
              <c:numCache>
                <c:formatCode>General</c:formatCode>
                <c:ptCount val="365"/>
                <c:pt idx="0">
                  <c:v>38213.1875</c:v>
                </c:pt>
                <c:pt idx="1">
                  <c:v>37020.1875</c:v>
                </c:pt>
                <c:pt idx="2">
                  <c:v>36956.59375</c:v>
                </c:pt>
                <c:pt idx="3">
                  <c:v>36494.59375</c:v>
                </c:pt>
                <c:pt idx="4">
                  <c:v>0</c:v>
                </c:pt>
                <c:pt idx="5">
                  <c:v>36201.083333333299</c:v>
                </c:pt>
                <c:pt idx="6">
                  <c:v>35559.0625</c:v>
                </c:pt>
                <c:pt idx="7">
                  <c:v>35448.870967741903</c:v>
                </c:pt>
                <c:pt idx="8">
                  <c:v>35370.041666666599</c:v>
                </c:pt>
                <c:pt idx="9">
                  <c:v>35281.375</c:v>
                </c:pt>
                <c:pt idx="10">
                  <c:v>35236.84375</c:v>
                </c:pt>
                <c:pt idx="11">
                  <c:v>35215.083333333299</c:v>
                </c:pt>
                <c:pt idx="12">
                  <c:v>35038.479166666599</c:v>
                </c:pt>
                <c:pt idx="13">
                  <c:v>34820.391682942703</c:v>
                </c:pt>
                <c:pt idx="14">
                  <c:v>0</c:v>
                </c:pt>
                <c:pt idx="15">
                  <c:v>34808.9375</c:v>
                </c:pt>
                <c:pt idx="16">
                  <c:v>34778.875</c:v>
                </c:pt>
                <c:pt idx="17">
                  <c:v>34651.916666666599</c:v>
                </c:pt>
                <c:pt idx="18">
                  <c:v>0</c:v>
                </c:pt>
                <c:pt idx="19">
                  <c:v>34546.354166666599</c:v>
                </c:pt>
                <c:pt idx="20">
                  <c:v>34537.291666666599</c:v>
                </c:pt>
                <c:pt idx="21">
                  <c:v>0</c:v>
                </c:pt>
                <c:pt idx="22">
                  <c:v>34491.4375</c:v>
                </c:pt>
                <c:pt idx="23">
                  <c:v>34485.1875</c:v>
                </c:pt>
                <c:pt idx="24">
                  <c:v>34406.8125</c:v>
                </c:pt>
                <c:pt idx="25">
                  <c:v>34403.3125</c:v>
                </c:pt>
                <c:pt idx="26">
                  <c:v>34310.354166666599</c:v>
                </c:pt>
                <c:pt idx="27">
                  <c:v>34251.25</c:v>
                </c:pt>
                <c:pt idx="28">
                  <c:v>34175.3125</c:v>
                </c:pt>
                <c:pt idx="29">
                  <c:v>34151.46875</c:v>
                </c:pt>
                <c:pt idx="30">
                  <c:v>34131.96875</c:v>
                </c:pt>
                <c:pt idx="31">
                  <c:v>34059.583333333299</c:v>
                </c:pt>
                <c:pt idx="32">
                  <c:v>33915.75</c:v>
                </c:pt>
                <c:pt idx="33">
                  <c:v>33902.583333333299</c:v>
                </c:pt>
                <c:pt idx="34">
                  <c:v>33870.625</c:v>
                </c:pt>
                <c:pt idx="35">
                  <c:v>33834.25</c:v>
                </c:pt>
                <c:pt idx="36">
                  <c:v>33822.5625</c:v>
                </c:pt>
                <c:pt idx="37">
                  <c:v>33803.916666666599</c:v>
                </c:pt>
                <c:pt idx="38">
                  <c:v>33667.8125</c:v>
                </c:pt>
                <c:pt idx="39">
                  <c:v>33615.0625</c:v>
                </c:pt>
                <c:pt idx="40">
                  <c:v>0</c:v>
                </c:pt>
                <c:pt idx="41">
                  <c:v>33568.645833333299</c:v>
                </c:pt>
                <c:pt idx="42">
                  <c:v>33462.875</c:v>
                </c:pt>
                <c:pt idx="43">
                  <c:v>33453.083333333299</c:v>
                </c:pt>
                <c:pt idx="44">
                  <c:v>33409.541666666599</c:v>
                </c:pt>
                <c:pt idx="45">
                  <c:v>33358.5</c:v>
                </c:pt>
                <c:pt idx="46">
                  <c:v>33341.354166666599</c:v>
                </c:pt>
                <c:pt idx="47">
                  <c:v>0</c:v>
                </c:pt>
                <c:pt idx="48">
                  <c:v>33256.625</c:v>
                </c:pt>
                <c:pt idx="49">
                  <c:v>33239.958333333299</c:v>
                </c:pt>
                <c:pt idx="50">
                  <c:v>33095.6896158854</c:v>
                </c:pt>
                <c:pt idx="51">
                  <c:v>33088.833333333299</c:v>
                </c:pt>
                <c:pt idx="52">
                  <c:v>33017.729166666599</c:v>
                </c:pt>
                <c:pt idx="53">
                  <c:v>32951.15625</c:v>
                </c:pt>
                <c:pt idx="54">
                  <c:v>32897.458333333299</c:v>
                </c:pt>
                <c:pt idx="55">
                  <c:v>32889.395833333299</c:v>
                </c:pt>
                <c:pt idx="56">
                  <c:v>0</c:v>
                </c:pt>
                <c:pt idx="57">
                  <c:v>32658.125</c:v>
                </c:pt>
                <c:pt idx="58">
                  <c:v>0</c:v>
                </c:pt>
                <c:pt idx="59">
                  <c:v>0</c:v>
                </c:pt>
                <c:pt idx="60">
                  <c:v>32539.3125</c:v>
                </c:pt>
                <c:pt idx="61">
                  <c:v>32529.46875</c:v>
                </c:pt>
                <c:pt idx="62">
                  <c:v>32528.3125</c:v>
                </c:pt>
                <c:pt idx="63">
                  <c:v>0</c:v>
                </c:pt>
                <c:pt idx="64">
                  <c:v>0</c:v>
                </c:pt>
                <c:pt idx="65">
                  <c:v>32344.145833333299</c:v>
                </c:pt>
                <c:pt idx="66">
                  <c:v>32277.604166666599</c:v>
                </c:pt>
                <c:pt idx="67">
                  <c:v>32234.21875</c:v>
                </c:pt>
                <c:pt idx="68">
                  <c:v>32189.9375</c:v>
                </c:pt>
                <c:pt idx="69">
                  <c:v>32182.291666666599</c:v>
                </c:pt>
                <c:pt idx="70">
                  <c:v>31885.791666666599</c:v>
                </c:pt>
                <c:pt idx="71">
                  <c:v>31855.0625</c:v>
                </c:pt>
                <c:pt idx="72">
                  <c:v>31853.333333333299</c:v>
                </c:pt>
                <c:pt idx="73">
                  <c:v>31827.375</c:v>
                </c:pt>
                <c:pt idx="74">
                  <c:v>0</c:v>
                </c:pt>
                <c:pt idx="75">
                  <c:v>31779.833333333299</c:v>
                </c:pt>
                <c:pt idx="76">
                  <c:v>31740.395833333299</c:v>
                </c:pt>
                <c:pt idx="77">
                  <c:v>31697.375</c:v>
                </c:pt>
                <c:pt idx="78">
                  <c:v>31696.083333333299</c:v>
                </c:pt>
                <c:pt idx="79">
                  <c:v>31591.321899414001</c:v>
                </c:pt>
                <c:pt idx="80">
                  <c:v>31507.59375</c:v>
                </c:pt>
                <c:pt idx="81">
                  <c:v>0</c:v>
                </c:pt>
                <c:pt idx="82">
                  <c:v>31458.5625</c:v>
                </c:pt>
                <c:pt idx="83">
                  <c:v>31372.723404255299</c:v>
                </c:pt>
                <c:pt idx="84">
                  <c:v>31313.416666666599</c:v>
                </c:pt>
                <c:pt idx="85">
                  <c:v>0</c:v>
                </c:pt>
                <c:pt idx="86">
                  <c:v>31213.3125</c:v>
                </c:pt>
                <c:pt idx="87">
                  <c:v>31030.25</c:v>
                </c:pt>
                <c:pt idx="88">
                  <c:v>0</c:v>
                </c:pt>
                <c:pt idx="89">
                  <c:v>0</c:v>
                </c:pt>
                <c:pt idx="90">
                  <c:v>30724.1875</c:v>
                </c:pt>
                <c:pt idx="91">
                  <c:v>30672.6875</c:v>
                </c:pt>
                <c:pt idx="92">
                  <c:v>30641.458333333299</c:v>
                </c:pt>
                <c:pt idx="93">
                  <c:v>0</c:v>
                </c:pt>
                <c:pt idx="94">
                  <c:v>0</c:v>
                </c:pt>
                <c:pt idx="95">
                  <c:v>30578.791666666599</c:v>
                </c:pt>
                <c:pt idx="96">
                  <c:v>30487.375</c:v>
                </c:pt>
                <c:pt idx="97">
                  <c:v>30323.416666666599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30039.875</c:v>
                </c:pt>
                <c:pt idx="104">
                  <c:v>0</c:v>
                </c:pt>
                <c:pt idx="105">
                  <c:v>30000</c:v>
                </c:pt>
                <c:pt idx="106">
                  <c:v>0</c:v>
                </c:pt>
                <c:pt idx="107">
                  <c:v>29895.666666666599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29791.75</c:v>
                </c:pt>
                <c:pt idx="113">
                  <c:v>0</c:v>
                </c:pt>
                <c:pt idx="114">
                  <c:v>0</c:v>
                </c:pt>
                <c:pt idx="115">
                  <c:v>29656.40625</c:v>
                </c:pt>
                <c:pt idx="116">
                  <c:v>0</c:v>
                </c:pt>
                <c:pt idx="117">
                  <c:v>29601.15625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29029.395833333299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28437.5625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28277.84375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28196.53125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28023.9375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25599.46875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26-48A7-84E4-DAAEE8B6F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0886543"/>
        <c:axId val="1"/>
      </c:barChart>
      <c:catAx>
        <c:axId val="129088654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0"/>
        <c:tickMarkSkip val="3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90886543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7169811320754718"/>
          <c:y val="0.64988161786574927"/>
          <c:w val="0.14150943396226415"/>
          <c:h val="0.148681403349359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Load Served by Resources and Contracts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Amount of Average Monthly Peak Load Served by Each in a Typical Year</a:t>
            </a:r>
          </a:p>
        </c:rich>
      </c:tx>
      <c:layout>
        <c:manualLayout>
          <c:xMode val="edge"/>
          <c:yMode val="edge"/>
          <c:x val="0.19528789055822196"/>
          <c:y val="3.0806694184490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78452963981491"/>
          <c:y val="0.17299143657444463"/>
          <c:w val="0.82440324269209131"/>
          <c:h val="0.72277244048226874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PeakMonthlyAvg!$C$4</c:f>
              <c:strCache>
                <c:ptCount val="1"/>
                <c:pt idx="0">
                  <c:v>Utility-owned Resources</c:v>
                </c:pt>
              </c:strCache>
            </c:strRef>
          </c:tx>
          <c:spPr>
            <a:solidFill>
              <a:srgbClr val="80808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PeakMonthlyAvg!$C$5:$C$16</c:f>
              <c:numCache>
                <c:formatCode>#,##0</c:formatCode>
                <c:ptCount val="12"/>
                <c:pt idx="0">
                  <c:v>15000</c:v>
                </c:pt>
                <c:pt idx="1">
                  <c:v>15000</c:v>
                </c:pt>
                <c:pt idx="2">
                  <c:v>15000</c:v>
                </c:pt>
                <c:pt idx="3">
                  <c:v>15000</c:v>
                </c:pt>
                <c:pt idx="4">
                  <c:v>15000</c:v>
                </c:pt>
                <c:pt idx="5">
                  <c:v>15000</c:v>
                </c:pt>
                <c:pt idx="6">
                  <c:v>15000</c:v>
                </c:pt>
                <c:pt idx="7">
                  <c:v>15000</c:v>
                </c:pt>
                <c:pt idx="8">
                  <c:v>15000</c:v>
                </c:pt>
                <c:pt idx="9">
                  <c:v>15000</c:v>
                </c:pt>
                <c:pt idx="10">
                  <c:v>15000</c:v>
                </c:pt>
                <c:pt idx="11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D9-43E3-8AC7-30370C07C3D0}"/>
            </c:ext>
          </c:extLst>
        </c:ser>
        <c:ser>
          <c:idx val="3"/>
          <c:order val="1"/>
          <c:tx>
            <c:strRef>
              <c:f>PeakMonthlyAvg!$D$4</c:f>
              <c:strCache>
                <c:ptCount val="1"/>
                <c:pt idx="0">
                  <c:v>10-Yr Fixed Price</c:v>
                </c:pt>
              </c:strCache>
            </c:strRef>
          </c:tx>
          <c:spPr>
            <a:solidFill>
              <a:srgbClr val="0000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PeakMonthlyAvg!$D$5:$D$16</c:f>
              <c:numCache>
                <c:formatCode>#,##0</c:formatCode>
                <c:ptCount val="12"/>
                <c:pt idx="0">
                  <c:v>4418.75</c:v>
                </c:pt>
                <c:pt idx="1">
                  <c:v>4267.75</c:v>
                </c:pt>
                <c:pt idx="2">
                  <c:v>4335</c:v>
                </c:pt>
                <c:pt idx="3">
                  <c:v>4503.25</c:v>
                </c:pt>
                <c:pt idx="4">
                  <c:v>6130.25</c:v>
                </c:pt>
                <c:pt idx="5">
                  <c:v>7111.75</c:v>
                </c:pt>
                <c:pt idx="6">
                  <c:v>7643.5</c:v>
                </c:pt>
                <c:pt idx="7">
                  <c:v>7415.25</c:v>
                </c:pt>
                <c:pt idx="8">
                  <c:v>7310.75</c:v>
                </c:pt>
                <c:pt idx="9">
                  <c:v>5423</c:v>
                </c:pt>
                <c:pt idx="10">
                  <c:v>4545</c:v>
                </c:pt>
                <c:pt idx="11">
                  <c:v>4829.75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D9-43E3-8AC7-30370C07C3D0}"/>
            </c:ext>
          </c:extLst>
        </c:ser>
        <c:ser>
          <c:idx val="4"/>
          <c:order val="2"/>
          <c:tx>
            <c:strRef>
              <c:f>PeakMonthlyAvg!$E$4</c:f>
              <c:strCache>
                <c:ptCount val="1"/>
                <c:pt idx="0">
                  <c:v>5-Yr Fixed Price</c:v>
                </c:pt>
              </c:strCache>
            </c:strRef>
          </c:tx>
          <c:spPr>
            <a:solidFill>
              <a:srgbClr val="00CC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PeakMonthlyAvg!$E$5:$E$16</c:f>
              <c:numCache>
                <c:formatCode>#,##0</c:formatCode>
                <c:ptCount val="12"/>
                <c:pt idx="0">
                  <c:v>5302.5</c:v>
                </c:pt>
                <c:pt idx="1">
                  <c:v>5121.3</c:v>
                </c:pt>
                <c:pt idx="2">
                  <c:v>5202</c:v>
                </c:pt>
                <c:pt idx="3">
                  <c:v>5403.9</c:v>
                </c:pt>
                <c:pt idx="4">
                  <c:v>7356.3</c:v>
                </c:pt>
                <c:pt idx="5">
                  <c:v>8534.1</c:v>
                </c:pt>
                <c:pt idx="6">
                  <c:v>9172.1999999999989</c:v>
                </c:pt>
                <c:pt idx="7">
                  <c:v>8898.2999999999993</c:v>
                </c:pt>
                <c:pt idx="8">
                  <c:v>8772.9</c:v>
                </c:pt>
                <c:pt idx="9">
                  <c:v>6507.5999999999995</c:v>
                </c:pt>
                <c:pt idx="10">
                  <c:v>5454</c:v>
                </c:pt>
                <c:pt idx="11">
                  <c:v>5795.7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D9-43E3-8AC7-30370C07C3D0}"/>
            </c:ext>
          </c:extLst>
        </c:ser>
        <c:ser>
          <c:idx val="5"/>
          <c:order val="3"/>
          <c:tx>
            <c:strRef>
              <c:f>PeakMonthlyAvg!$F$4</c:f>
              <c:strCache>
                <c:ptCount val="1"/>
                <c:pt idx="0">
                  <c:v>1-Yr Fixed Price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PeakMonthlyAvg!$F$5:$F$16</c:f>
              <c:numCache>
                <c:formatCode>#,##0</c:formatCode>
                <c:ptCount val="12"/>
                <c:pt idx="0">
                  <c:v>6186.25</c:v>
                </c:pt>
                <c:pt idx="1">
                  <c:v>5974.8499999999995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10700.9</c:v>
                </c:pt>
                <c:pt idx="7">
                  <c:v>10381.349999999999</c:v>
                </c:pt>
                <c:pt idx="8">
                  <c:v>10235.049999999999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D9-43E3-8AC7-30370C07C3D0}"/>
            </c:ext>
          </c:extLst>
        </c:ser>
        <c:ser>
          <c:idx val="6"/>
          <c:order val="4"/>
          <c:tx>
            <c:strRef>
              <c:f>PeakMonthlyAvg!$G$4</c:f>
              <c:strCache>
                <c:ptCount val="1"/>
                <c:pt idx="0">
                  <c:v>Monthly Price</c:v>
                </c:pt>
              </c:strCache>
            </c:strRef>
          </c:tx>
          <c:spPr>
            <a:solidFill>
              <a:srgbClr val="FF00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PeakMonthlyAvg!$G$5:$G$16</c:f>
              <c:numCache>
                <c:formatCode>#,##0</c:formatCode>
                <c:ptCount val="12"/>
                <c:pt idx="0">
                  <c:v>1767.5176749999971</c:v>
                </c:pt>
                <c:pt idx="1">
                  <c:v>1707.1170709999967</c:v>
                </c:pt>
                <c:pt idx="2">
                  <c:v>7803.0173399999958</c:v>
                </c:pt>
                <c:pt idx="3">
                  <c:v>8105.8680129999975</c:v>
                </c:pt>
                <c:pt idx="4">
                  <c:v>11034.474520999996</c:v>
                </c:pt>
                <c:pt idx="5">
                  <c:v>12801.178446999997</c:v>
                </c:pt>
                <c:pt idx="6">
                  <c:v>3057.4305739999941</c:v>
                </c:pt>
                <c:pt idx="7">
                  <c:v>2966.1296609999958</c:v>
                </c:pt>
                <c:pt idx="8">
                  <c:v>2924.3292429999942</c:v>
                </c:pt>
                <c:pt idx="9">
                  <c:v>9761.4216919999944</c:v>
                </c:pt>
                <c:pt idx="10">
                  <c:v>8181.0181799999955</c:v>
                </c:pt>
                <c:pt idx="11">
                  <c:v>8693.5693189999984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D9-43E3-8AC7-30370C07C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293270223"/>
        <c:axId val="1"/>
      </c:barChart>
      <c:dateAx>
        <c:axId val="1293270223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5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93270223"/>
        <c:crosses val="autoZero"/>
        <c:crossBetween val="between"/>
        <c:majorUnit val="10000"/>
        <c:minorUnit val="5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2072089173952515"/>
          <c:y val="0.69907498341727625"/>
          <c:w val="0.21625840229601762"/>
          <c:h val="0.189579656519939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55" verticalDpi="46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Average Price to Serve Peak Load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Notional Prices for 2001-2005</a:t>
            </a:r>
          </a:p>
        </c:rich>
      </c:tx>
      <c:layout>
        <c:manualLayout>
          <c:xMode val="edge"/>
          <c:yMode val="edge"/>
          <c:x val="0.32766424590305698"/>
          <c:y val="3.058923103731547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37635534483502"/>
          <c:y val="0.14588710187027382"/>
          <c:w val="0.80081141698707126"/>
          <c:h val="0.75767172261658333"/>
        </c:manualLayout>
      </c:layout>
      <c:lineChart>
        <c:grouping val="standard"/>
        <c:varyColors val="0"/>
        <c:ser>
          <c:idx val="9"/>
          <c:order val="0"/>
          <c:tx>
            <c:strRef>
              <c:f>PeakMonthlyAvg!$T$4</c:f>
              <c:strCache>
                <c:ptCount val="1"/>
                <c:pt idx="0">
                  <c:v>Weighted Avg</c:v>
                </c:pt>
              </c:strCache>
            </c:strRef>
          </c:tx>
          <c:spPr>
            <a:ln w="38100">
              <a:solidFill>
                <a:srgbClr val="008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PeakMonthlyAvg!$T$5:$T$64</c:f>
              <c:numCache>
                <c:formatCode>#,##0.00_);[Red]\(#,##0.00\)</c:formatCode>
                <c:ptCount val="60"/>
                <c:pt idx="0">
                  <c:v>90.134234841477493</c:v>
                </c:pt>
                <c:pt idx="1">
                  <c:v>85.340745158190089</c:v>
                </c:pt>
                <c:pt idx="2">
                  <c:v>92.589150615198818</c:v>
                </c:pt>
                <c:pt idx="3">
                  <c:v>79.76655767719771</c:v>
                </c:pt>
                <c:pt idx="4">
                  <c:v>84.940444369804965</c:v>
                </c:pt>
                <c:pt idx="5">
                  <c:v>95.527183385257615</c:v>
                </c:pt>
                <c:pt idx="6">
                  <c:v>95.199349634250893</c:v>
                </c:pt>
                <c:pt idx="7">
                  <c:v>95.874389946538187</c:v>
                </c:pt>
                <c:pt idx="8">
                  <c:v>94.516827242178024</c:v>
                </c:pt>
                <c:pt idx="9">
                  <c:v>76.036915661502775</c:v>
                </c:pt>
                <c:pt idx="10">
                  <c:v>72.413005258995781</c:v>
                </c:pt>
                <c:pt idx="11">
                  <c:v>73.173923471383276</c:v>
                </c:pt>
                <c:pt idx="12">
                  <c:v>66.834515689106468</c:v>
                </c:pt>
                <c:pt idx="13">
                  <c:v>65.979787178133904</c:v>
                </c:pt>
                <c:pt idx="14">
                  <c:v>63.514828120764705</c:v>
                </c:pt>
                <c:pt idx="15">
                  <c:v>63.070134302042476</c:v>
                </c:pt>
                <c:pt idx="16">
                  <c:v>66.512891464109245</c:v>
                </c:pt>
                <c:pt idx="17">
                  <c:v>72.103386885234613</c:v>
                </c:pt>
                <c:pt idx="18">
                  <c:v>75.963619343675077</c:v>
                </c:pt>
                <c:pt idx="19">
                  <c:v>76.333477971158359</c:v>
                </c:pt>
                <c:pt idx="20">
                  <c:v>75.465861773258013</c:v>
                </c:pt>
                <c:pt idx="21">
                  <c:v>69.918069621057995</c:v>
                </c:pt>
                <c:pt idx="22">
                  <c:v>63.783239246337551</c:v>
                </c:pt>
                <c:pt idx="23">
                  <c:v>64.307845608829012</c:v>
                </c:pt>
                <c:pt idx="24">
                  <c:v>61.766251641297558</c:v>
                </c:pt>
                <c:pt idx="25">
                  <c:v>61.325211978860949</c:v>
                </c:pt>
                <c:pt idx="26">
                  <c:v>58.086012717239662</c:v>
                </c:pt>
                <c:pt idx="27">
                  <c:v>58.282189363578844</c:v>
                </c:pt>
                <c:pt idx="28">
                  <c:v>61.347592543573342</c:v>
                </c:pt>
                <c:pt idx="29">
                  <c:v>65.915968941832304</c:v>
                </c:pt>
                <c:pt idx="30">
                  <c:v>69.761823599003591</c:v>
                </c:pt>
                <c:pt idx="31">
                  <c:v>70.160676273637151</c:v>
                </c:pt>
                <c:pt idx="32">
                  <c:v>69.355601609983708</c:v>
                </c:pt>
                <c:pt idx="33">
                  <c:v>61.803947697859471</c:v>
                </c:pt>
                <c:pt idx="34">
                  <c:v>58.728662010352032</c:v>
                </c:pt>
                <c:pt idx="35">
                  <c:v>58.988198891296442</c:v>
                </c:pt>
                <c:pt idx="36">
                  <c:v>59.589708980176617</c:v>
                </c:pt>
                <c:pt idx="37">
                  <c:v>59.183456836803657</c:v>
                </c:pt>
                <c:pt idx="38">
                  <c:v>56.185927326005903</c:v>
                </c:pt>
                <c:pt idx="39">
                  <c:v>56.176721268844197</c:v>
                </c:pt>
                <c:pt idx="40">
                  <c:v>58.95340669256818</c:v>
                </c:pt>
                <c:pt idx="41">
                  <c:v>63.389439948276362</c:v>
                </c:pt>
                <c:pt idx="42">
                  <c:v>66.63479743223985</c:v>
                </c:pt>
                <c:pt idx="43">
                  <c:v>67.065012763821542</c:v>
                </c:pt>
                <c:pt idx="44">
                  <c:v>66.274728875226288</c:v>
                </c:pt>
                <c:pt idx="45">
                  <c:v>59.642398824876267</c:v>
                </c:pt>
                <c:pt idx="46">
                  <c:v>56.725323471699227</c:v>
                </c:pt>
                <c:pt idx="47">
                  <c:v>56.930002244632057</c:v>
                </c:pt>
                <c:pt idx="48">
                  <c:v>58.386903833442531</c:v>
                </c:pt>
                <c:pt idx="49">
                  <c:v>57.999876035045332</c:v>
                </c:pt>
                <c:pt idx="50">
                  <c:v>55.190644502026302</c:v>
                </c:pt>
                <c:pt idx="51">
                  <c:v>55.077949289376264</c:v>
                </c:pt>
                <c:pt idx="52">
                  <c:v>57.703962764492594</c:v>
                </c:pt>
                <c:pt idx="53">
                  <c:v>62.070930648432302</c:v>
                </c:pt>
                <c:pt idx="54">
                  <c:v>64.799258266813226</c:v>
                </c:pt>
                <c:pt idx="55">
                  <c:v>65.247883225334391</c:v>
                </c:pt>
                <c:pt idx="56">
                  <c:v>64.466281402528978</c:v>
                </c:pt>
                <c:pt idx="57">
                  <c:v>58.564949848189251</c:v>
                </c:pt>
                <c:pt idx="58">
                  <c:v>55.726736261663056</c:v>
                </c:pt>
                <c:pt idx="59">
                  <c:v>55.904070377679353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ED-4B90-BDDA-15C92322F69A}"/>
            </c:ext>
          </c:extLst>
        </c:ser>
        <c:ser>
          <c:idx val="7"/>
          <c:order val="1"/>
          <c:tx>
            <c:strRef>
              <c:f>PeakMonthlyAvg!$S$4</c:f>
              <c:strCache>
                <c:ptCount val="1"/>
                <c:pt idx="0">
                  <c:v>Monthly Price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PeakMonthlyAvg!$S$5:$S$64</c:f>
              <c:numCache>
                <c:formatCode>#,##0.00_);[Red]\(#,##0.00\)</c:formatCode>
                <c:ptCount val="60"/>
                <c:pt idx="0">
                  <c:v>277.5</c:v>
                </c:pt>
                <c:pt idx="1">
                  <c:v>202.5</c:v>
                </c:pt>
                <c:pt idx="2">
                  <c:v>200</c:v>
                </c:pt>
                <c:pt idx="3">
                  <c:v>144</c:v>
                </c:pt>
                <c:pt idx="4">
                  <c:v>143</c:v>
                </c:pt>
                <c:pt idx="5">
                  <c:v>170.5</c:v>
                </c:pt>
                <c:pt idx="6">
                  <c:v>173.5</c:v>
                </c:pt>
                <c:pt idx="7">
                  <c:v>192</c:v>
                </c:pt>
                <c:pt idx="8">
                  <c:v>175.5</c:v>
                </c:pt>
                <c:pt idx="9">
                  <c:v>117.5</c:v>
                </c:pt>
                <c:pt idx="10">
                  <c:v>113.5</c:v>
                </c:pt>
                <c:pt idx="11">
                  <c:v>113</c:v>
                </c:pt>
                <c:pt idx="12">
                  <c:v>91.5</c:v>
                </c:pt>
                <c:pt idx="13">
                  <c:v>83.5</c:v>
                </c:pt>
                <c:pt idx="14">
                  <c:v>79.5</c:v>
                </c:pt>
                <c:pt idx="15">
                  <c:v>76</c:v>
                </c:pt>
                <c:pt idx="16">
                  <c:v>77</c:v>
                </c:pt>
                <c:pt idx="17">
                  <c:v>91</c:v>
                </c:pt>
                <c:pt idx="18">
                  <c:v>131.5</c:v>
                </c:pt>
                <c:pt idx="19">
                  <c:v>142.5</c:v>
                </c:pt>
                <c:pt idx="20">
                  <c:v>132</c:v>
                </c:pt>
                <c:pt idx="21">
                  <c:v>94.5</c:v>
                </c:pt>
                <c:pt idx="22">
                  <c:v>78.5</c:v>
                </c:pt>
                <c:pt idx="23">
                  <c:v>78</c:v>
                </c:pt>
                <c:pt idx="24">
                  <c:v>59.75</c:v>
                </c:pt>
                <c:pt idx="25">
                  <c:v>58</c:v>
                </c:pt>
                <c:pt idx="26">
                  <c:v>57</c:v>
                </c:pt>
                <c:pt idx="27">
                  <c:v>56.5</c:v>
                </c:pt>
                <c:pt idx="28">
                  <c:v>58.5</c:v>
                </c:pt>
                <c:pt idx="29">
                  <c:v>70</c:v>
                </c:pt>
                <c:pt idx="30">
                  <c:v>101</c:v>
                </c:pt>
                <c:pt idx="31">
                  <c:v>111.5</c:v>
                </c:pt>
                <c:pt idx="32">
                  <c:v>101.5</c:v>
                </c:pt>
                <c:pt idx="33">
                  <c:v>64</c:v>
                </c:pt>
                <c:pt idx="34">
                  <c:v>58</c:v>
                </c:pt>
                <c:pt idx="35">
                  <c:v>57</c:v>
                </c:pt>
                <c:pt idx="36">
                  <c:v>51.875</c:v>
                </c:pt>
                <c:pt idx="37">
                  <c:v>50.125</c:v>
                </c:pt>
                <c:pt idx="38">
                  <c:v>49.125</c:v>
                </c:pt>
                <c:pt idx="39">
                  <c:v>47.924999999999997</c:v>
                </c:pt>
                <c:pt idx="40">
                  <c:v>49.924999999999997</c:v>
                </c:pt>
                <c:pt idx="41">
                  <c:v>61.424999999999997</c:v>
                </c:pt>
                <c:pt idx="42">
                  <c:v>86.75</c:v>
                </c:pt>
                <c:pt idx="43">
                  <c:v>97.25</c:v>
                </c:pt>
                <c:pt idx="44">
                  <c:v>87.25</c:v>
                </c:pt>
                <c:pt idx="45">
                  <c:v>55.875</c:v>
                </c:pt>
                <c:pt idx="46">
                  <c:v>49.875</c:v>
                </c:pt>
                <c:pt idx="47">
                  <c:v>48.875</c:v>
                </c:pt>
                <c:pt idx="48">
                  <c:v>47.75</c:v>
                </c:pt>
                <c:pt idx="49">
                  <c:v>46</c:v>
                </c:pt>
                <c:pt idx="50">
                  <c:v>45</c:v>
                </c:pt>
                <c:pt idx="51">
                  <c:v>43.45</c:v>
                </c:pt>
                <c:pt idx="52">
                  <c:v>45.45</c:v>
                </c:pt>
                <c:pt idx="53">
                  <c:v>56.95</c:v>
                </c:pt>
                <c:pt idx="54">
                  <c:v>77.5</c:v>
                </c:pt>
                <c:pt idx="55">
                  <c:v>88</c:v>
                </c:pt>
                <c:pt idx="56">
                  <c:v>78</c:v>
                </c:pt>
                <c:pt idx="57">
                  <c:v>51.825000000000003</c:v>
                </c:pt>
                <c:pt idx="58">
                  <c:v>45.825000000000003</c:v>
                </c:pt>
                <c:pt idx="59">
                  <c:v>44.825000000000003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ED-4B90-BDDA-15C92322F69A}"/>
            </c:ext>
          </c:extLst>
        </c:ser>
        <c:ser>
          <c:idx val="6"/>
          <c:order val="2"/>
          <c:tx>
            <c:strRef>
              <c:f>PeakMonthlyAvg!$R$4</c:f>
              <c:strCache>
                <c:ptCount val="1"/>
                <c:pt idx="0">
                  <c:v>1-Yr Fixed Price</c:v>
                </c:pt>
              </c:strCache>
            </c:strRef>
          </c:tx>
          <c:spPr>
            <a:ln w="25400">
              <a:solidFill>
                <a:srgbClr val="CCFFFF"/>
              </a:solidFill>
              <a:prstDash val="solid"/>
            </a:ln>
          </c:spPr>
          <c:marker>
            <c:symbol val="none"/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PeakMonthlyAvg!$R$5:$R$64</c:f>
              <c:numCache>
                <c:formatCode>#,##0.00_);[Red]\(#,##0.00\)</c:formatCode>
                <c:ptCount val="60"/>
                <c:pt idx="0">
                  <c:v>162.42684530458763</c:v>
                </c:pt>
                <c:pt idx="1">
                  <c:v>162.42684530458763</c:v>
                </c:pt>
                <c:pt idx="2">
                  <c:v>162.42684530458763</c:v>
                </c:pt>
                <c:pt idx="3">
                  <c:v>162.42684530458763</c:v>
                </c:pt>
                <c:pt idx="4">
                  <c:v>162.42684530458763</c:v>
                </c:pt>
                <c:pt idx="5">
                  <c:v>162.42684530458763</c:v>
                </c:pt>
                <c:pt idx="6">
                  <c:v>162.42684530458763</c:v>
                </c:pt>
                <c:pt idx="7">
                  <c:v>162.42684530458763</c:v>
                </c:pt>
                <c:pt idx="8">
                  <c:v>162.42684530458763</c:v>
                </c:pt>
                <c:pt idx="9">
                  <c:v>162.42684530458763</c:v>
                </c:pt>
                <c:pt idx="10">
                  <c:v>162.42684530458763</c:v>
                </c:pt>
                <c:pt idx="11">
                  <c:v>162.42684530458763</c:v>
                </c:pt>
                <c:pt idx="12">
                  <c:v>92.504026835608158</c:v>
                </c:pt>
                <c:pt idx="13">
                  <c:v>92.504026835608158</c:v>
                </c:pt>
                <c:pt idx="14">
                  <c:v>92.504026835608158</c:v>
                </c:pt>
                <c:pt idx="15">
                  <c:v>92.504026835608158</c:v>
                </c:pt>
                <c:pt idx="16">
                  <c:v>92.504026835608158</c:v>
                </c:pt>
                <c:pt idx="17">
                  <c:v>92.504026835608158</c:v>
                </c:pt>
                <c:pt idx="18">
                  <c:v>92.504026835608158</c:v>
                </c:pt>
                <c:pt idx="19">
                  <c:v>92.504026835608158</c:v>
                </c:pt>
                <c:pt idx="20">
                  <c:v>92.504026835608158</c:v>
                </c:pt>
                <c:pt idx="21">
                  <c:v>92.504026835608158</c:v>
                </c:pt>
                <c:pt idx="22">
                  <c:v>92.504026835608158</c:v>
                </c:pt>
                <c:pt idx="23">
                  <c:v>92.504026835608158</c:v>
                </c:pt>
                <c:pt idx="24">
                  <c:v>74.805608313740137</c:v>
                </c:pt>
                <c:pt idx="25">
                  <c:v>74.805608313740137</c:v>
                </c:pt>
                <c:pt idx="26">
                  <c:v>74.805608313740137</c:v>
                </c:pt>
                <c:pt idx="27">
                  <c:v>74.805608313740137</c:v>
                </c:pt>
                <c:pt idx="28">
                  <c:v>74.805608313740137</c:v>
                </c:pt>
                <c:pt idx="29">
                  <c:v>74.805608313740137</c:v>
                </c:pt>
                <c:pt idx="30">
                  <c:v>74.805608313740137</c:v>
                </c:pt>
                <c:pt idx="31">
                  <c:v>74.805608313740137</c:v>
                </c:pt>
                <c:pt idx="32">
                  <c:v>74.805608313740137</c:v>
                </c:pt>
                <c:pt idx="33">
                  <c:v>74.805608313740137</c:v>
                </c:pt>
                <c:pt idx="34">
                  <c:v>74.805608313740137</c:v>
                </c:pt>
                <c:pt idx="35">
                  <c:v>74.805608313740137</c:v>
                </c:pt>
                <c:pt idx="36">
                  <c:v>65.559404270660451</c:v>
                </c:pt>
                <c:pt idx="37">
                  <c:v>65.559404270660451</c:v>
                </c:pt>
                <c:pt idx="38">
                  <c:v>65.559404270660451</c:v>
                </c:pt>
                <c:pt idx="39">
                  <c:v>65.559404270660451</c:v>
                </c:pt>
                <c:pt idx="40">
                  <c:v>65.559404270660451</c:v>
                </c:pt>
                <c:pt idx="41">
                  <c:v>65.559404270660451</c:v>
                </c:pt>
                <c:pt idx="42">
                  <c:v>65.559404270660451</c:v>
                </c:pt>
                <c:pt idx="43">
                  <c:v>65.559404270660451</c:v>
                </c:pt>
                <c:pt idx="44">
                  <c:v>65.559404270660451</c:v>
                </c:pt>
                <c:pt idx="45">
                  <c:v>65.559404270660451</c:v>
                </c:pt>
                <c:pt idx="46">
                  <c:v>65.559404270660451</c:v>
                </c:pt>
                <c:pt idx="47">
                  <c:v>65.559404270660451</c:v>
                </c:pt>
                <c:pt idx="48">
                  <c:v>60.384920898640033</c:v>
                </c:pt>
                <c:pt idx="49">
                  <c:v>60.384920898640033</c:v>
                </c:pt>
                <c:pt idx="50">
                  <c:v>60.384920898640033</c:v>
                </c:pt>
                <c:pt idx="51">
                  <c:v>60.384920898640033</c:v>
                </c:pt>
                <c:pt idx="52">
                  <c:v>60.384920898640033</c:v>
                </c:pt>
                <c:pt idx="53">
                  <c:v>60.384920898640033</c:v>
                </c:pt>
                <c:pt idx="54">
                  <c:v>60.384920898640033</c:v>
                </c:pt>
                <c:pt idx="55">
                  <c:v>60.384920898640033</c:v>
                </c:pt>
                <c:pt idx="56">
                  <c:v>60.384920898640033</c:v>
                </c:pt>
                <c:pt idx="57">
                  <c:v>60.384920898640033</c:v>
                </c:pt>
                <c:pt idx="58">
                  <c:v>60.384920898640033</c:v>
                </c:pt>
                <c:pt idx="59">
                  <c:v>60.384920898640033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ED-4B90-BDDA-15C92322F69A}"/>
            </c:ext>
          </c:extLst>
        </c:ser>
        <c:ser>
          <c:idx val="5"/>
          <c:order val="3"/>
          <c:tx>
            <c:strRef>
              <c:f>PeakMonthlyAvg!$Q$4</c:f>
              <c:strCache>
                <c:ptCount val="1"/>
                <c:pt idx="0">
                  <c:v>5-Yr Fixed Price</c:v>
                </c:pt>
              </c:strCache>
            </c:strRef>
          </c:tx>
          <c:spPr>
            <a:ln w="254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PeakMonthlyAvg!$Q$5:$Q$64</c:f>
              <c:numCache>
                <c:formatCode>#,##0.00_);[Red]\(#,##0.00\)</c:formatCode>
                <c:ptCount val="60"/>
                <c:pt idx="0">
                  <c:v>94.063204490359311</c:v>
                </c:pt>
                <c:pt idx="1">
                  <c:v>94.063204490359311</c:v>
                </c:pt>
                <c:pt idx="2">
                  <c:v>94.063204490359311</c:v>
                </c:pt>
                <c:pt idx="3">
                  <c:v>94.063204490359311</c:v>
                </c:pt>
                <c:pt idx="4">
                  <c:v>94.063204490359311</c:v>
                </c:pt>
                <c:pt idx="5">
                  <c:v>94.063204490359311</c:v>
                </c:pt>
                <c:pt idx="6">
                  <c:v>94.063204490359311</c:v>
                </c:pt>
                <c:pt idx="7">
                  <c:v>94.063204490359311</c:v>
                </c:pt>
                <c:pt idx="8">
                  <c:v>94.063204490359311</c:v>
                </c:pt>
                <c:pt idx="9">
                  <c:v>94.063204490359311</c:v>
                </c:pt>
                <c:pt idx="10">
                  <c:v>94.063204490359311</c:v>
                </c:pt>
                <c:pt idx="11">
                  <c:v>94.063204490359311</c:v>
                </c:pt>
                <c:pt idx="12">
                  <c:v>94.063204490359311</c:v>
                </c:pt>
                <c:pt idx="13">
                  <c:v>94.063204490359311</c:v>
                </c:pt>
                <c:pt idx="14">
                  <c:v>94.063204490359311</c:v>
                </c:pt>
                <c:pt idx="15">
                  <c:v>94.063204490359311</c:v>
                </c:pt>
                <c:pt idx="16">
                  <c:v>94.063204490359311</c:v>
                </c:pt>
                <c:pt idx="17">
                  <c:v>94.063204490359311</c:v>
                </c:pt>
                <c:pt idx="18">
                  <c:v>94.063204490359311</c:v>
                </c:pt>
                <c:pt idx="19">
                  <c:v>94.063204490359311</c:v>
                </c:pt>
                <c:pt idx="20">
                  <c:v>94.063204490359311</c:v>
                </c:pt>
                <c:pt idx="21">
                  <c:v>94.063204490359311</c:v>
                </c:pt>
                <c:pt idx="22">
                  <c:v>94.063204490359311</c:v>
                </c:pt>
                <c:pt idx="23">
                  <c:v>94.063204490359311</c:v>
                </c:pt>
                <c:pt idx="24">
                  <c:v>94.063204490359311</c:v>
                </c:pt>
                <c:pt idx="25">
                  <c:v>94.063204490359311</c:v>
                </c:pt>
                <c:pt idx="26">
                  <c:v>94.063204490359311</c:v>
                </c:pt>
                <c:pt idx="27">
                  <c:v>94.063204490359311</c:v>
                </c:pt>
                <c:pt idx="28">
                  <c:v>94.063204490359311</c:v>
                </c:pt>
                <c:pt idx="29">
                  <c:v>94.063204490359311</c:v>
                </c:pt>
                <c:pt idx="30">
                  <c:v>94.063204490359311</c:v>
                </c:pt>
                <c:pt idx="31">
                  <c:v>94.063204490359311</c:v>
                </c:pt>
                <c:pt idx="32">
                  <c:v>94.063204490359311</c:v>
                </c:pt>
                <c:pt idx="33">
                  <c:v>94.063204490359311</c:v>
                </c:pt>
                <c:pt idx="34">
                  <c:v>94.063204490359311</c:v>
                </c:pt>
                <c:pt idx="35">
                  <c:v>94.063204490359311</c:v>
                </c:pt>
                <c:pt idx="36">
                  <c:v>94.063204490359311</c:v>
                </c:pt>
                <c:pt idx="37">
                  <c:v>94.063204490359311</c:v>
                </c:pt>
                <c:pt idx="38">
                  <c:v>94.063204490359311</c:v>
                </c:pt>
                <c:pt idx="39">
                  <c:v>94.063204490359311</c:v>
                </c:pt>
                <c:pt idx="40">
                  <c:v>94.063204490359311</c:v>
                </c:pt>
                <c:pt idx="41">
                  <c:v>94.063204490359311</c:v>
                </c:pt>
                <c:pt idx="42">
                  <c:v>94.063204490359311</c:v>
                </c:pt>
                <c:pt idx="43">
                  <c:v>94.063204490359311</c:v>
                </c:pt>
                <c:pt idx="44">
                  <c:v>94.063204490359311</c:v>
                </c:pt>
                <c:pt idx="45">
                  <c:v>94.063204490359311</c:v>
                </c:pt>
                <c:pt idx="46">
                  <c:v>94.063204490359311</c:v>
                </c:pt>
                <c:pt idx="47">
                  <c:v>94.063204490359311</c:v>
                </c:pt>
                <c:pt idx="48">
                  <c:v>94.063204490359311</c:v>
                </c:pt>
                <c:pt idx="49">
                  <c:v>94.063204490359311</c:v>
                </c:pt>
                <c:pt idx="50">
                  <c:v>94.063204490359311</c:v>
                </c:pt>
                <c:pt idx="51">
                  <c:v>94.063204490359311</c:v>
                </c:pt>
                <c:pt idx="52">
                  <c:v>94.063204490359311</c:v>
                </c:pt>
                <c:pt idx="53">
                  <c:v>94.063204490359311</c:v>
                </c:pt>
                <c:pt idx="54">
                  <c:v>94.063204490359311</c:v>
                </c:pt>
                <c:pt idx="55">
                  <c:v>94.063204490359311</c:v>
                </c:pt>
                <c:pt idx="56">
                  <c:v>94.063204490359311</c:v>
                </c:pt>
                <c:pt idx="57">
                  <c:v>94.063204490359311</c:v>
                </c:pt>
                <c:pt idx="58">
                  <c:v>94.063204490359311</c:v>
                </c:pt>
                <c:pt idx="59">
                  <c:v>94.063204490359311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ED-4B90-BDDA-15C92322F69A}"/>
            </c:ext>
          </c:extLst>
        </c:ser>
        <c:ser>
          <c:idx val="0"/>
          <c:order val="4"/>
          <c:tx>
            <c:strRef>
              <c:f>PeakMonthlyAvg!$P$4</c:f>
              <c:strCache>
                <c:ptCount val="1"/>
                <c:pt idx="0">
                  <c:v>10-Yr Fixed Price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PeakMonthlyAvg!$P$5:$P$64</c:f>
              <c:numCache>
                <c:formatCode>#,##0.00_);[Red]\(#,##0.00\)</c:formatCode>
                <c:ptCount val="60"/>
                <c:pt idx="0">
                  <c:v>79.449336363709762</c:v>
                </c:pt>
                <c:pt idx="1">
                  <c:v>79.449336363709762</c:v>
                </c:pt>
                <c:pt idx="2">
                  <c:v>79.449336363709762</c:v>
                </c:pt>
                <c:pt idx="3">
                  <c:v>79.449336363709762</c:v>
                </c:pt>
                <c:pt idx="4">
                  <c:v>79.449336363709762</c:v>
                </c:pt>
                <c:pt idx="5">
                  <c:v>79.449336363709762</c:v>
                </c:pt>
                <c:pt idx="6">
                  <c:v>79.449336363709762</c:v>
                </c:pt>
                <c:pt idx="7">
                  <c:v>79.449336363709762</c:v>
                </c:pt>
                <c:pt idx="8">
                  <c:v>79.449336363709762</c:v>
                </c:pt>
                <c:pt idx="9">
                  <c:v>79.449336363709762</c:v>
                </c:pt>
                <c:pt idx="10">
                  <c:v>79.449336363709762</c:v>
                </c:pt>
                <c:pt idx="11">
                  <c:v>79.449336363709762</c:v>
                </c:pt>
                <c:pt idx="12">
                  <c:v>79.449336363709762</c:v>
                </c:pt>
                <c:pt idx="13">
                  <c:v>79.449336363709762</c:v>
                </c:pt>
                <c:pt idx="14">
                  <c:v>79.449336363709762</c:v>
                </c:pt>
                <c:pt idx="15">
                  <c:v>79.449336363709762</c:v>
                </c:pt>
                <c:pt idx="16">
                  <c:v>79.449336363709762</c:v>
                </c:pt>
                <c:pt idx="17">
                  <c:v>79.449336363709762</c:v>
                </c:pt>
                <c:pt idx="18">
                  <c:v>79.449336363709762</c:v>
                </c:pt>
                <c:pt idx="19">
                  <c:v>79.449336363709762</c:v>
                </c:pt>
                <c:pt idx="20">
                  <c:v>79.449336363709762</c:v>
                </c:pt>
                <c:pt idx="21">
                  <c:v>79.449336363709762</c:v>
                </c:pt>
                <c:pt idx="22">
                  <c:v>79.449336363709762</c:v>
                </c:pt>
                <c:pt idx="23">
                  <c:v>79.449336363709762</c:v>
                </c:pt>
                <c:pt idx="24">
                  <c:v>79.449336363709762</c:v>
                </c:pt>
                <c:pt idx="25">
                  <c:v>79.449336363709762</c:v>
                </c:pt>
                <c:pt idx="26">
                  <c:v>79.449336363709762</c:v>
                </c:pt>
                <c:pt idx="27">
                  <c:v>79.449336363709762</c:v>
                </c:pt>
                <c:pt idx="28">
                  <c:v>79.449336363709762</c:v>
                </c:pt>
                <c:pt idx="29">
                  <c:v>79.449336363709762</c:v>
                </c:pt>
                <c:pt idx="30">
                  <c:v>79.449336363709762</c:v>
                </c:pt>
                <c:pt idx="31">
                  <c:v>79.449336363709762</c:v>
                </c:pt>
                <c:pt idx="32">
                  <c:v>79.449336363709762</c:v>
                </c:pt>
                <c:pt idx="33">
                  <c:v>79.449336363709762</c:v>
                </c:pt>
                <c:pt idx="34">
                  <c:v>79.449336363709762</c:v>
                </c:pt>
                <c:pt idx="35">
                  <c:v>79.449336363709762</c:v>
                </c:pt>
                <c:pt idx="36">
                  <c:v>79.449336363709762</c:v>
                </c:pt>
                <c:pt idx="37">
                  <c:v>79.449336363709762</c:v>
                </c:pt>
                <c:pt idx="38">
                  <c:v>79.449336363709762</c:v>
                </c:pt>
                <c:pt idx="39">
                  <c:v>79.449336363709762</c:v>
                </c:pt>
                <c:pt idx="40">
                  <c:v>79.449336363709762</c:v>
                </c:pt>
                <c:pt idx="41">
                  <c:v>79.449336363709762</c:v>
                </c:pt>
                <c:pt idx="42">
                  <c:v>79.449336363709762</c:v>
                </c:pt>
                <c:pt idx="43">
                  <c:v>79.449336363709762</c:v>
                </c:pt>
                <c:pt idx="44">
                  <c:v>79.449336363709762</c:v>
                </c:pt>
                <c:pt idx="45">
                  <c:v>79.449336363709762</c:v>
                </c:pt>
                <c:pt idx="46">
                  <c:v>79.449336363709762</c:v>
                </c:pt>
                <c:pt idx="47">
                  <c:v>79.449336363709762</c:v>
                </c:pt>
                <c:pt idx="48">
                  <c:v>79.449336363709762</c:v>
                </c:pt>
                <c:pt idx="49">
                  <c:v>79.449336363709762</c:v>
                </c:pt>
                <c:pt idx="50">
                  <c:v>79.449336363709762</c:v>
                </c:pt>
                <c:pt idx="51">
                  <c:v>79.449336363709762</c:v>
                </c:pt>
                <c:pt idx="52">
                  <c:v>79.449336363709762</c:v>
                </c:pt>
                <c:pt idx="53">
                  <c:v>79.449336363709762</c:v>
                </c:pt>
                <c:pt idx="54">
                  <c:v>79.449336363709762</c:v>
                </c:pt>
                <c:pt idx="55">
                  <c:v>79.449336363709762</c:v>
                </c:pt>
                <c:pt idx="56">
                  <c:v>79.449336363709762</c:v>
                </c:pt>
                <c:pt idx="57">
                  <c:v>79.449336363709762</c:v>
                </c:pt>
                <c:pt idx="58">
                  <c:v>79.449336363709762</c:v>
                </c:pt>
                <c:pt idx="59">
                  <c:v>79.449336363709762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ED-4B90-BDDA-15C92322F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3265423"/>
        <c:axId val="1"/>
      </c:lineChart>
      <c:dateAx>
        <c:axId val="1293265423"/>
        <c:scaling>
          <c:orientation val="minMax"/>
        </c:scaling>
        <c:delete val="0"/>
        <c:axPos val="b"/>
        <c:numFmt formatCode="mmm\-yy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 per Mwh</a:t>
                </a:r>
              </a:p>
            </c:rich>
          </c:tx>
          <c:layout>
            <c:manualLayout>
              <c:xMode val="edge"/>
              <c:yMode val="edge"/>
              <c:x val="1.8349197770571191E-2"/>
              <c:y val="0.42589621675031547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93265423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1941023475591294"/>
          <c:y val="0.19530047508439882"/>
          <c:w val="0.20970511737795647"/>
          <c:h val="0.20000651062860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Off Peak Load Served by Resources and Contracts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Amount of Average Monthly Off Peak Load Served by Each in a Typical Year</a:t>
            </a:r>
          </a:p>
        </c:rich>
      </c:tx>
      <c:layout>
        <c:manualLayout>
          <c:xMode val="edge"/>
          <c:yMode val="edge"/>
          <c:x val="0.18146780908499227"/>
          <c:y val="3.073382726709449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966399973481547"/>
          <c:y val="0.17258226080753061"/>
          <c:w val="0.82639656943021667"/>
          <c:h val="0.72579115161523156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OffPeakMonthlyAvg!$C$4</c:f>
              <c:strCache>
                <c:ptCount val="1"/>
                <c:pt idx="0">
                  <c:v>Utility-owned Resources</c:v>
                </c:pt>
              </c:strCache>
            </c:strRef>
          </c:tx>
          <c:spPr>
            <a:solidFill>
              <a:srgbClr val="80808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OffPeakMonthlyAvg!$C$5:$C$16</c:f>
              <c:numCache>
                <c:formatCode>#,##0</c:formatCode>
                <c:ptCount val="12"/>
                <c:pt idx="0">
                  <c:v>15000</c:v>
                </c:pt>
                <c:pt idx="1">
                  <c:v>15000</c:v>
                </c:pt>
                <c:pt idx="2">
                  <c:v>15000</c:v>
                </c:pt>
                <c:pt idx="3">
                  <c:v>15000</c:v>
                </c:pt>
                <c:pt idx="4">
                  <c:v>15000</c:v>
                </c:pt>
                <c:pt idx="5">
                  <c:v>15000</c:v>
                </c:pt>
                <c:pt idx="6">
                  <c:v>15000</c:v>
                </c:pt>
                <c:pt idx="7">
                  <c:v>15000</c:v>
                </c:pt>
                <c:pt idx="8">
                  <c:v>15000</c:v>
                </c:pt>
                <c:pt idx="9">
                  <c:v>15000</c:v>
                </c:pt>
                <c:pt idx="10">
                  <c:v>15000</c:v>
                </c:pt>
                <c:pt idx="11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A7-4F30-800B-A98B768B5244}"/>
            </c:ext>
          </c:extLst>
        </c:ser>
        <c:ser>
          <c:idx val="3"/>
          <c:order val="1"/>
          <c:tx>
            <c:strRef>
              <c:f>OffPeakMonthlyAvg!$D$4</c:f>
              <c:strCache>
                <c:ptCount val="1"/>
                <c:pt idx="0">
                  <c:v>10-Yr Fixed Price</c:v>
                </c:pt>
              </c:strCache>
            </c:strRef>
          </c:tx>
          <c:spPr>
            <a:solidFill>
              <a:srgbClr val="0000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OffPeakMonthlyAvg!$D$5:$D$16</c:f>
              <c:numCache>
                <c:formatCode>#,##0</c:formatCode>
                <c:ptCount val="12"/>
                <c:pt idx="0">
                  <c:v>3549.25</c:v>
                </c:pt>
                <c:pt idx="1">
                  <c:v>3468.5</c:v>
                </c:pt>
                <c:pt idx="2">
                  <c:v>3723.25</c:v>
                </c:pt>
                <c:pt idx="3">
                  <c:v>3356.5</c:v>
                </c:pt>
                <c:pt idx="4">
                  <c:v>5109.25</c:v>
                </c:pt>
                <c:pt idx="5">
                  <c:v>5107.75</c:v>
                </c:pt>
                <c:pt idx="6">
                  <c:v>5771.75</c:v>
                </c:pt>
                <c:pt idx="7">
                  <c:v>6061.5</c:v>
                </c:pt>
                <c:pt idx="8">
                  <c:v>5657</c:v>
                </c:pt>
                <c:pt idx="9">
                  <c:v>4399</c:v>
                </c:pt>
                <c:pt idx="10">
                  <c:v>3655.25</c:v>
                </c:pt>
                <c:pt idx="11">
                  <c:v>3953.25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A7-4F30-800B-A98B768B5244}"/>
            </c:ext>
          </c:extLst>
        </c:ser>
        <c:ser>
          <c:idx val="4"/>
          <c:order val="2"/>
          <c:tx>
            <c:strRef>
              <c:f>OffPeakMonthlyAvg!$E$4</c:f>
              <c:strCache>
                <c:ptCount val="1"/>
                <c:pt idx="0">
                  <c:v>5-Yr Fixed Price</c:v>
                </c:pt>
              </c:strCache>
            </c:strRef>
          </c:tx>
          <c:spPr>
            <a:solidFill>
              <a:srgbClr val="00CC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OffPeakMonthlyAvg!$E$5:$E$16</c:f>
              <c:numCache>
                <c:formatCode>#,##0</c:formatCode>
                <c:ptCount val="12"/>
                <c:pt idx="0">
                  <c:v>4259.0999999999995</c:v>
                </c:pt>
                <c:pt idx="1">
                  <c:v>4162.2</c:v>
                </c:pt>
                <c:pt idx="2">
                  <c:v>4467.8999999999996</c:v>
                </c:pt>
                <c:pt idx="3">
                  <c:v>4027.7999999999997</c:v>
                </c:pt>
                <c:pt idx="4">
                  <c:v>6131.0999999999995</c:v>
                </c:pt>
                <c:pt idx="5">
                  <c:v>6129.3</c:v>
                </c:pt>
                <c:pt idx="6">
                  <c:v>6926.0999999999995</c:v>
                </c:pt>
                <c:pt idx="7">
                  <c:v>7273.8</c:v>
                </c:pt>
                <c:pt idx="8">
                  <c:v>6788.4</c:v>
                </c:pt>
                <c:pt idx="9">
                  <c:v>5278.8</c:v>
                </c:pt>
                <c:pt idx="10">
                  <c:v>4386.3</c:v>
                </c:pt>
                <c:pt idx="11">
                  <c:v>4743.8999999999996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A7-4F30-800B-A98B768B5244}"/>
            </c:ext>
          </c:extLst>
        </c:ser>
        <c:ser>
          <c:idx val="5"/>
          <c:order val="3"/>
          <c:tx>
            <c:strRef>
              <c:f>OffPeakMonthlyAvg!$F$4</c:f>
              <c:strCache>
                <c:ptCount val="1"/>
                <c:pt idx="0">
                  <c:v>1-Yr Fixed Price</c:v>
                </c:pt>
              </c:strCache>
            </c:strRef>
          </c:tx>
          <c:spPr>
            <a:solidFill>
              <a:srgbClr val="CC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OffPeakMonthlyAvg!$F$5:$F$16</c:f>
              <c:numCache>
                <c:formatCode>#,##0</c:formatCode>
                <c:ptCount val="12"/>
                <c:pt idx="0">
                  <c:v>4968.95</c:v>
                </c:pt>
                <c:pt idx="1">
                  <c:v>4855.8999999999996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8080.45</c:v>
                </c:pt>
                <c:pt idx="7">
                  <c:v>8486.1</c:v>
                </c:pt>
                <c:pt idx="8">
                  <c:v>7919.7999999999993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A7-4F30-800B-A98B768B5244}"/>
            </c:ext>
          </c:extLst>
        </c:ser>
        <c:ser>
          <c:idx val="6"/>
          <c:order val="4"/>
          <c:tx>
            <c:strRef>
              <c:f>OffPeakMonthlyAvg!$G$4</c:f>
              <c:strCache>
                <c:ptCount val="1"/>
                <c:pt idx="0">
                  <c:v>Monthly Price</c:v>
                </c:pt>
              </c:strCache>
            </c:strRef>
          </c:tx>
          <c:spPr>
            <a:solidFill>
              <a:srgbClr val="FF00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OffPeakMonthlyAvg!$A$5:$A$16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OffPeakMonthlyAvg!$G$5:$G$16</c:f>
              <c:numCache>
                <c:formatCode>#,##0</c:formatCode>
                <c:ptCount val="12"/>
                <c:pt idx="0">
                  <c:v>1419.7141969999977</c:v>
                </c:pt>
                <c:pt idx="1">
                  <c:v>1387.4138739999973</c:v>
                </c:pt>
                <c:pt idx="2">
                  <c:v>6701.8648929999963</c:v>
                </c:pt>
                <c:pt idx="3">
                  <c:v>6041.7134259999984</c:v>
                </c:pt>
                <c:pt idx="4">
                  <c:v>9196.670436999997</c:v>
                </c:pt>
                <c:pt idx="5">
                  <c:v>9193.9704309999979</c:v>
                </c:pt>
                <c:pt idx="6">
                  <c:v>2308.7230869999958</c:v>
                </c:pt>
                <c:pt idx="7">
                  <c:v>2424.6242459999967</c:v>
                </c:pt>
                <c:pt idx="8">
                  <c:v>2262.8226279999953</c:v>
                </c:pt>
                <c:pt idx="9">
                  <c:v>7918.2175959999959</c:v>
                </c:pt>
                <c:pt idx="10">
                  <c:v>6579.4646209999964</c:v>
                </c:pt>
                <c:pt idx="11">
                  <c:v>7115.8658129999976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A7-4F30-800B-A98B768B5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293266383"/>
        <c:axId val="1"/>
      </c:barChart>
      <c:dateAx>
        <c:axId val="1293266383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5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93266383"/>
        <c:crosses val="autoZero"/>
        <c:crossBetween val="between"/>
        <c:majorUnit val="10000"/>
        <c:minorUnit val="5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2298971326285972"/>
          <c:y val="0.69978560546615154"/>
          <c:w val="0.2154114280505304"/>
          <c:h val="0.189131244720581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Average Price to Serve Off Peak Load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75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Notional Prices for 2001-2005</a:t>
            </a:r>
          </a:p>
        </c:rich>
      </c:tx>
      <c:layout>
        <c:manualLayout>
          <c:xMode val="edge"/>
          <c:yMode val="edge"/>
          <c:x val="0.3107146659153105"/>
          <c:y val="3.05173894759766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24685683031825"/>
          <c:y val="0.14554447288542727"/>
          <c:w val="0.80420266472198021"/>
          <c:h val="0.75823975390311293"/>
        </c:manualLayout>
      </c:layout>
      <c:lineChart>
        <c:grouping val="standard"/>
        <c:varyColors val="0"/>
        <c:ser>
          <c:idx val="9"/>
          <c:order val="0"/>
          <c:tx>
            <c:strRef>
              <c:f>OffPeakMonthlyAvg!$T$4</c:f>
              <c:strCache>
                <c:ptCount val="1"/>
                <c:pt idx="0">
                  <c:v>Weighted Avg</c:v>
                </c:pt>
              </c:strCache>
            </c:strRef>
          </c:tx>
          <c:spPr>
            <a:ln w="38100">
              <a:solidFill>
                <a:srgbClr val="008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OffPeakMonthlyAvg!$A$5:$A$64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OffPeakMonthlyAvg!$T$5:$T$64</c:f>
              <c:numCache>
                <c:formatCode>#,##0.00_);[Red]\(#,##0.00\)</c:formatCode>
                <c:ptCount val="60"/>
                <c:pt idx="0">
                  <c:v>61.85059272916245</c:v>
                </c:pt>
                <c:pt idx="1">
                  <c:v>59.453306896462152</c:v>
                </c:pt>
                <c:pt idx="2">
                  <c:v>64.948343740145006</c:v>
                </c:pt>
                <c:pt idx="3">
                  <c:v>51.589248246358274</c:v>
                </c:pt>
                <c:pt idx="4">
                  <c:v>53.412814548772431</c:v>
                </c:pt>
                <c:pt idx="5">
                  <c:v>53.621529210833621</c:v>
                </c:pt>
                <c:pt idx="6">
                  <c:v>62.459816963927658</c:v>
                </c:pt>
                <c:pt idx="7">
                  <c:v>62.851896437637357</c:v>
                </c:pt>
                <c:pt idx="8">
                  <c:v>62.277641474584357</c:v>
                </c:pt>
                <c:pt idx="9">
                  <c:v>53.338400173806228</c:v>
                </c:pt>
                <c:pt idx="10">
                  <c:v>51.880229339146432</c:v>
                </c:pt>
                <c:pt idx="11">
                  <c:v>52.1738700453528</c:v>
                </c:pt>
                <c:pt idx="12">
                  <c:v>46.633175959511718</c:v>
                </c:pt>
                <c:pt idx="13">
                  <c:v>46.181111126338365</c:v>
                </c:pt>
                <c:pt idx="14">
                  <c:v>45.394551122336388</c:v>
                </c:pt>
                <c:pt idx="15">
                  <c:v>45.212994015020769</c:v>
                </c:pt>
                <c:pt idx="16">
                  <c:v>46.229923662041145</c:v>
                </c:pt>
                <c:pt idx="17">
                  <c:v>45.477885545882494</c:v>
                </c:pt>
                <c:pt idx="18">
                  <c:v>48.163426280388975</c:v>
                </c:pt>
                <c:pt idx="19">
                  <c:v>48.456075643944516</c:v>
                </c:pt>
                <c:pt idx="20">
                  <c:v>48.127146675030247</c:v>
                </c:pt>
                <c:pt idx="21">
                  <c:v>45.404322258101153</c:v>
                </c:pt>
                <c:pt idx="22">
                  <c:v>45.531252923194351</c:v>
                </c:pt>
                <c:pt idx="23">
                  <c:v>45.711355173877834</c:v>
                </c:pt>
                <c:pt idx="24">
                  <c:v>42.628310999991896</c:v>
                </c:pt>
                <c:pt idx="25">
                  <c:v>42.549195682319322</c:v>
                </c:pt>
                <c:pt idx="26">
                  <c:v>42.098521169283686</c:v>
                </c:pt>
                <c:pt idx="27">
                  <c:v>41.88317236087785</c:v>
                </c:pt>
                <c:pt idx="28">
                  <c:v>41.780382279409814</c:v>
                </c:pt>
                <c:pt idx="29">
                  <c:v>41.909905713920374</c:v>
                </c:pt>
                <c:pt idx="30">
                  <c:v>43.761428906776807</c:v>
                </c:pt>
                <c:pt idx="31">
                  <c:v>44.018940713704708</c:v>
                </c:pt>
                <c:pt idx="32">
                  <c:v>43.761686130728414</c:v>
                </c:pt>
                <c:pt idx="33">
                  <c:v>43.124009494179994</c:v>
                </c:pt>
                <c:pt idx="34">
                  <c:v>41.968051873425324</c:v>
                </c:pt>
                <c:pt idx="35">
                  <c:v>42.046159419681082</c:v>
                </c:pt>
                <c:pt idx="36">
                  <c:v>41.839624700688653</c:v>
                </c:pt>
                <c:pt idx="37">
                  <c:v>41.769831070599295</c:v>
                </c:pt>
                <c:pt idx="38">
                  <c:v>41.291418716709501</c:v>
                </c:pt>
                <c:pt idx="39">
                  <c:v>41.118021853117348</c:v>
                </c:pt>
                <c:pt idx="40">
                  <c:v>40.846104164072742</c:v>
                </c:pt>
                <c:pt idx="41">
                  <c:v>40.975743721552114</c:v>
                </c:pt>
                <c:pt idx="42">
                  <c:v>42.778240653644666</c:v>
                </c:pt>
                <c:pt idx="43">
                  <c:v>43.016887822666163</c:v>
                </c:pt>
                <c:pt idx="44">
                  <c:v>42.786290111622932</c:v>
                </c:pt>
                <c:pt idx="45">
                  <c:v>42.249497795026727</c:v>
                </c:pt>
                <c:pt idx="46">
                  <c:v>41.168414027451192</c:v>
                </c:pt>
                <c:pt idx="47">
                  <c:v>41.214785748607184</c:v>
                </c:pt>
                <c:pt idx="48">
                  <c:v>41.454974381424229</c:v>
                </c:pt>
                <c:pt idx="49">
                  <c:v>41.392369817672744</c:v>
                </c:pt>
                <c:pt idx="50">
                  <c:v>40.900198222336734</c:v>
                </c:pt>
                <c:pt idx="51">
                  <c:v>40.747136398661219</c:v>
                </c:pt>
                <c:pt idx="52">
                  <c:v>40.393238799832965</c:v>
                </c:pt>
                <c:pt idx="53">
                  <c:v>40.52293464469583</c:v>
                </c:pt>
                <c:pt idx="54">
                  <c:v>42.302063695762413</c:v>
                </c:pt>
                <c:pt idx="55">
                  <c:v>42.531574358259149</c:v>
                </c:pt>
                <c:pt idx="56">
                  <c:v>42.313887082367387</c:v>
                </c:pt>
                <c:pt idx="57">
                  <c:v>41.825602540853822</c:v>
                </c:pt>
                <c:pt idx="58">
                  <c:v>40.780811793777616</c:v>
                </c:pt>
                <c:pt idx="59">
                  <c:v>40.811800455267203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5-47A7-B13E-2737227FEDD8}"/>
            </c:ext>
          </c:extLst>
        </c:ser>
        <c:ser>
          <c:idx val="7"/>
          <c:order val="1"/>
          <c:tx>
            <c:strRef>
              <c:f>OffPeakMonthlyAvg!$S$4</c:f>
              <c:strCache>
                <c:ptCount val="1"/>
                <c:pt idx="0">
                  <c:v>Monthly Price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OffPeakMonthlyAvg!$A$5:$A$64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OffPeakMonthlyAvg!$S$5:$S$64</c:f>
              <c:numCache>
                <c:formatCode>#,##0.00_);[Red]\(#,##0.00\)</c:formatCode>
                <c:ptCount val="60"/>
                <c:pt idx="0">
                  <c:v>190.76612903225805</c:v>
                </c:pt>
                <c:pt idx="1">
                  <c:v>146.25</c:v>
                </c:pt>
                <c:pt idx="2">
                  <c:v>137.41935483870967</c:v>
                </c:pt>
                <c:pt idx="3">
                  <c:v>80.666666666666657</c:v>
                </c:pt>
                <c:pt idx="4">
                  <c:v>77.822580645161281</c:v>
                </c:pt>
                <c:pt idx="5">
                  <c:v>78.633333333333326</c:v>
                </c:pt>
                <c:pt idx="6">
                  <c:v>111.91935483870968</c:v>
                </c:pt>
                <c:pt idx="7">
                  <c:v>111.29032258064515</c:v>
                </c:pt>
                <c:pt idx="8">
                  <c:v>111.85</c:v>
                </c:pt>
                <c:pt idx="9">
                  <c:v>81.048387096774206</c:v>
                </c:pt>
                <c:pt idx="10">
                  <c:v>79.625</c:v>
                </c:pt>
                <c:pt idx="11">
                  <c:v>78.854838709677423</c:v>
                </c:pt>
                <c:pt idx="12">
                  <c:v>63.16935483870968</c:v>
                </c:pt>
                <c:pt idx="13">
                  <c:v>55.392857142857139</c:v>
                </c:pt>
                <c:pt idx="14">
                  <c:v>50.201612903225808</c:v>
                </c:pt>
                <c:pt idx="15">
                  <c:v>50.666666666666664</c:v>
                </c:pt>
                <c:pt idx="16">
                  <c:v>50.145161290322577</c:v>
                </c:pt>
                <c:pt idx="17">
                  <c:v>47.249999999999993</c:v>
                </c:pt>
                <c:pt idx="18">
                  <c:v>61.427419354838705</c:v>
                </c:pt>
                <c:pt idx="19">
                  <c:v>63.629032258064512</c:v>
                </c:pt>
                <c:pt idx="20">
                  <c:v>61.9</c:v>
                </c:pt>
                <c:pt idx="21">
                  <c:v>48.387096774193552</c:v>
                </c:pt>
                <c:pt idx="22">
                  <c:v>51.041666666666664</c:v>
                </c:pt>
                <c:pt idx="23">
                  <c:v>50.870967741935488</c:v>
                </c:pt>
                <c:pt idx="24">
                  <c:v>37.5</c:v>
                </c:pt>
                <c:pt idx="25">
                  <c:v>36.5</c:v>
                </c:pt>
                <c:pt idx="26">
                  <c:v>35.5</c:v>
                </c:pt>
                <c:pt idx="27">
                  <c:v>35</c:v>
                </c:pt>
                <c:pt idx="28">
                  <c:v>33</c:v>
                </c:pt>
                <c:pt idx="29">
                  <c:v>33.5</c:v>
                </c:pt>
                <c:pt idx="30">
                  <c:v>45.5</c:v>
                </c:pt>
                <c:pt idx="31">
                  <c:v>48.5</c:v>
                </c:pt>
                <c:pt idx="32">
                  <c:v>46</c:v>
                </c:pt>
                <c:pt idx="33">
                  <c:v>39</c:v>
                </c:pt>
                <c:pt idx="34">
                  <c:v>35</c:v>
                </c:pt>
                <c:pt idx="35">
                  <c:v>35</c:v>
                </c:pt>
                <c:pt idx="36">
                  <c:v>33.9</c:v>
                </c:pt>
                <c:pt idx="37">
                  <c:v>32.9</c:v>
                </c:pt>
                <c:pt idx="38">
                  <c:v>31.9</c:v>
                </c:pt>
                <c:pt idx="39">
                  <c:v>31.4</c:v>
                </c:pt>
                <c:pt idx="40">
                  <c:v>29.4</c:v>
                </c:pt>
                <c:pt idx="41">
                  <c:v>29.9</c:v>
                </c:pt>
                <c:pt idx="42">
                  <c:v>41.9</c:v>
                </c:pt>
                <c:pt idx="43">
                  <c:v>44.9</c:v>
                </c:pt>
                <c:pt idx="44">
                  <c:v>42.4</c:v>
                </c:pt>
                <c:pt idx="45">
                  <c:v>35.4</c:v>
                </c:pt>
                <c:pt idx="46">
                  <c:v>31.4</c:v>
                </c:pt>
                <c:pt idx="47">
                  <c:v>31.4</c:v>
                </c:pt>
                <c:pt idx="48">
                  <c:v>32.099999999999994</c:v>
                </c:pt>
                <c:pt idx="49">
                  <c:v>31.155000000000001</c:v>
                </c:pt>
                <c:pt idx="50">
                  <c:v>30.155000000000001</c:v>
                </c:pt>
                <c:pt idx="51">
                  <c:v>29.655000000000001</c:v>
                </c:pt>
                <c:pt idx="52">
                  <c:v>27.655000000000001</c:v>
                </c:pt>
                <c:pt idx="53">
                  <c:v>28.155000000000001</c:v>
                </c:pt>
                <c:pt idx="54">
                  <c:v>40.155000000000001</c:v>
                </c:pt>
                <c:pt idx="55">
                  <c:v>43.155000000000001</c:v>
                </c:pt>
                <c:pt idx="56">
                  <c:v>40.655000000000001</c:v>
                </c:pt>
                <c:pt idx="57">
                  <c:v>33.655000000000001</c:v>
                </c:pt>
                <c:pt idx="58">
                  <c:v>29.655000000000001</c:v>
                </c:pt>
                <c:pt idx="59">
                  <c:v>29.655000000000001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A5-47A7-B13E-2737227FEDD8}"/>
            </c:ext>
          </c:extLst>
        </c:ser>
        <c:ser>
          <c:idx val="6"/>
          <c:order val="2"/>
          <c:tx>
            <c:strRef>
              <c:f>OffPeakMonthlyAvg!$R$4</c:f>
              <c:strCache>
                <c:ptCount val="1"/>
                <c:pt idx="0">
                  <c:v>1-Yr Fixed Price</c:v>
                </c:pt>
              </c:strCache>
            </c:strRef>
          </c:tx>
          <c:spPr>
            <a:ln w="25400">
              <a:solidFill>
                <a:srgbClr val="CCFFFF"/>
              </a:solidFill>
              <a:prstDash val="solid"/>
            </a:ln>
          </c:spPr>
          <c:marker>
            <c:symbol val="none"/>
          </c:marker>
          <c:cat>
            <c:numRef>
              <c:f>OffPeakMonthlyAvg!$A$5:$A$64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OffPeakMonthlyAvg!$R$5:$R$64</c:f>
              <c:numCache>
                <c:formatCode>#,##0.00_);[Red]\(#,##0.00\)</c:formatCode>
                <c:ptCount val="60"/>
                <c:pt idx="0">
                  <c:v>107.49484196046726</c:v>
                </c:pt>
                <c:pt idx="1">
                  <c:v>107.49484196046726</c:v>
                </c:pt>
                <c:pt idx="2">
                  <c:v>107.49484196046726</c:v>
                </c:pt>
                <c:pt idx="3">
                  <c:v>107.49484196046726</c:v>
                </c:pt>
                <c:pt idx="4">
                  <c:v>107.49484196046726</c:v>
                </c:pt>
                <c:pt idx="5">
                  <c:v>107.49484196046726</c:v>
                </c:pt>
                <c:pt idx="6">
                  <c:v>107.49484196046726</c:v>
                </c:pt>
                <c:pt idx="7">
                  <c:v>107.49484196046726</c:v>
                </c:pt>
                <c:pt idx="8">
                  <c:v>107.49484196046726</c:v>
                </c:pt>
                <c:pt idx="9">
                  <c:v>107.49484196046726</c:v>
                </c:pt>
                <c:pt idx="10">
                  <c:v>107.49484196046726</c:v>
                </c:pt>
                <c:pt idx="11">
                  <c:v>107.49484196046726</c:v>
                </c:pt>
                <c:pt idx="12">
                  <c:v>54.535571770686907</c:v>
                </c:pt>
                <c:pt idx="13">
                  <c:v>54.535571770686907</c:v>
                </c:pt>
                <c:pt idx="14">
                  <c:v>54.535571770686907</c:v>
                </c:pt>
                <c:pt idx="15">
                  <c:v>54.535571770686907</c:v>
                </c:pt>
                <c:pt idx="16">
                  <c:v>54.535571770686907</c:v>
                </c:pt>
                <c:pt idx="17">
                  <c:v>54.535571770686907</c:v>
                </c:pt>
                <c:pt idx="18">
                  <c:v>54.535571770686907</c:v>
                </c:pt>
                <c:pt idx="19">
                  <c:v>54.535571770686907</c:v>
                </c:pt>
                <c:pt idx="20">
                  <c:v>54.535571770686907</c:v>
                </c:pt>
                <c:pt idx="21">
                  <c:v>54.535571770686907</c:v>
                </c:pt>
                <c:pt idx="22">
                  <c:v>54.535571770686907</c:v>
                </c:pt>
                <c:pt idx="23">
                  <c:v>54.535571770686907</c:v>
                </c:pt>
                <c:pt idx="24">
                  <c:v>38.337603441210213</c:v>
                </c:pt>
                <c:pt idx="25">
                  <c:v>38.337603441210213</c:v>
                </c:pt>
                <c:pt idx="26">
                  <c:v>38.337603441210213</c:v>
                </c:pt>
                <c:pt idx="27">
                  <c:v>38.337603441210213</c:v>
                </c:pt>
                <c:pt idx="28">
                  <c:v>38.337603441210213</c:v>
                </c:pt>
                <c:pt idx="29">
                  <c:v>38.337603441210213</c:v>
                </c:pt>
                <c:pt idx="30">
                  <c:v>38.337603441210213</c:v>
                </c:pt>
                <c:pt idx="31">
                  <c:v>38.337603441210213</c:v>
                </c:pt>
                <c:pt idx="32">
                  <c:v>38.337603441210213</c:v>
                </c:pt>
                <c:pt idx="33">
                  <c:v>38.337603441210213</c:v>
                </c:pt>
                <c:pt idx="34">
                  <c:v>38.337603441210213</c:v>
                </c:pt>
                <c:pt idx="35">
                  <c:v>38.337603441210213</c:v>
                </c:pt>
                <c:pt idx="36">
                  <c:v>34.7319517901457</c:v>
                </c:pt>
                <c:pt idx="37">
                  <c:v>34.7319517901457</c:v>
                </c:pt>
                <c:pt idx="38">
                  <c:v>34.7319517901457</c:v>
                </c:pt>
                <c:pt idx="39">
                  <c:v>34.7319517901457</c:v>
                </c:pt>
                <c:pt idx="40">
                  <c:v>34.7319517901457</c:v>
                </c:pt>
                <c:pt idx="41">
                  <c:v>34.7319517901457</c:v>
                </c:pt>
                <c:pt idx="42">
                  <c:v>34.7319517901457</c:v>
                </c:pt>
                <c:pt idx="43">
                  <c:v>34.7319517901457</c:v>
                </c:pt>
                <c:pt idx="44">
                  <c:v>34.7319517901457</c:v>
                </c:pt>
                <c:pt idx="45">
                  <c:v>34.7319517901457</c:v>
                </c:pt>
                <c:pt idx="46">
                  <c:v>34.7319517901457</c:v>
                </c:pt>
                <c:pt idx="47">
                  <c:v>34.7319517901457</c:v>
                </c:pt>
                <c:pt idx="48">
                  <c:v>32.986079962704629</c:v>
                </c:pt>
                <c:pt idx="49">
                  <c:v>32.986079962704629</c:v>
                </c:pt>
                <c:pt idx="50">
                  <c:v>32.986079962704629</c:v>
                </c:pt>
                <c:pt idx="51">
                  <c:v>32.986079962704629</c:v>
                </c:pt>
                <c:pt idx="52">
                  <c:v>32.986079962704629</c:v>
                </c:pt>
                <c:pt idx="53">
                  <c:v>32.986079962704629</c:v>
                </c:pt>
                <c:pt idx="54">
                  <c:v>32.986079962704629</c:v>
                </c:pt>
                <c:pt idx="55">
                  <c:v>32.986079962704629</c:v>
                </c:pt>
                <c:pt idx="56">
                  <c:v>32.986079962704629</c:v>
                </c:pt>
                <c:pt idx="57">
                  <c:v>32.986079962704629</c:v>
                </c:pt>
                <c:pt idx="58">
                  <c:v>32.986079962704629</c:v>
                </c:pt>
                <c:pt idx="59">
                  <c:v>32.986079962704629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A5-47A7-B13E-2737227FEDD8}"/>
            </c:ext>
          </c:extLst>
        </c:ser>
        <c:ser>
          <c:idx val="5"/>
          <c:order val="3"/>
          <c:tx>
            <c:strRef>
              <c:f>OffPeakMonthlyAvg!$Q$4</c:f>
              <c:strCache>
                <c:ptCount val="1"/>
                <c:pt idx="0">
                  <c:v>5-Yr Fixed Price</c:v>
                </c:pt>
              </c:strCache>
            </c:strRef>
          </c:tx>
          <c:spPr>
            <a:ln w="25400">
              <a:solidFill>
                <a:srgbClr val="00CCFF"/>
              </a:solidFill>
              <a:prstDash val="solid"/>
            </a:ln>
          </c:spPr>
          <c:marker>
            <c:symbol val="none"/>
          </c:marker>
          <c:cat>
            <c:numRef>
              <c:f>OffPeakMonthlyAvg!$A$5:$A$64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OffPeakMonthlyAvg!$Q$5:$Q$64</c:f>
              <c:numCache>
                <c:formatCode>#,##0.00_);[Red]\(#,##0.00\)</c:formatCode>
                <c:ptCount val="60"/>
                <c:pt idx="0">
                  <c:v>55.759291439929463</c:v>
                </c:pt>
                <c:pt idx="1">
                  <c:v>55.759291439929463</c:v>
                </c:pt>
                <c:pt idx="2">
                  <c:v>55.759291439929463</c:v>
                </c:pt>
                <c:pt idx="3">
                  <c:v>55.759291439929463</c:v>
                </c:pt>
                <c:pt idx="4">
                  <c:v>55.759291439929463</c:v>
                </c:pt>
                <c:pt idx="5">
                  <c:v>55.759291439929463</c:v>
                </c:pt>
                <c:pt idx="6">
                  <c:v>55.759291439929463</c:v>
                </c:pt>
                <c:pt idx="7">
                  <c:v>55.759291439929463</c:v>
                </c:pt>
                <c:pt idx="8">
                  <c:v>55.759291439929463</c:v>
                </c:pt>
                <c:pt idx="9">
                  <c:v>55.759291439929463</c:v>
                </c:pt>
                <c:pt idx="10">
                  <c:v>55.759291439929463</c:v>
                </c:pt>
                <c:pt idx="11">
                  <c:v>55.759291439929463</c:v>
                </c:pt>
                <c:pt idx="12">
                  <c:v>55.759291439929463</c:v>
                </c:pt>
                <c:pt idx="13">
                  <c:v>55.759291439929463</c:v>
                </c:pt>
                <c:pt idx="14">
                  <c:v>55.759291439929463</c:v>
                </c:pt>
                <c:pt idx="15">
                  <c:v>55.759291439929463</c:v>
                </c:pt>
                <c:pt idx="16">
                  <c:v>55.759291439929463</c:v>
                </c:pt>
                <c:pt idx="17">
                  <c:v>55.759291439929463</c:v>
                </c:pt>
                <c:pt idx="18">
                  <c:v>55.759291439929463</c:v>
                </c:pt>
                <c:pt idx="19">
                  <c:v>55.759291439929463</c:v>
                </c:pt>
                <c:pt idx="20">
                  <c:v>55.759291439929463</c:v>
                </c:pt>
                <c:pt idx="21">
                  <c:v>55.759291439929463</c:v>
                </c:pt>
                <c:pt idx="22">
                  <c:v>55.759291439929463</c:v>
                </c:pt>
                <c:pt idx="23">
                  <c:v>55.759291439929463</c:v>
                </c:pt>
                <c:pt idx="24">
                  <c:v>55.759291439929463</c:v>
                </c:pt>
                <c:pt idx="25">
                  <c:v>55.759291439929463</c:v>
                </c:pt>
                <c:pt idx="26">
                  <c:v>55.759291439929463</c:v>
                </c:pt>
                <c:pt idx="27">
                  <c:v>55.759291439929463</c:v>
                </c:pt>
                <c:pt idx="28">
                  <c:v>55.759291439929463</c:v>
                </c:pt>
                <c:pt idx="29">
                  <c:v>55.759291439929463</c:v>
                </c:pt>
                <c:pt idx="30">
                  <c:v>55.759291439929463</c:v>
                </c:pt>
                <c:pt idx="31">
                  <c:v>55.759291439929463</c:v>
                </c:pt>
                <c:pt idx="32">
                  <c:v>55.759291439929463</c:v>
                </c:pt>
                <c:pt idx="33">
                  <c:v>55.759291439929463</c:v>
                </c:pt>
                <c:pt idx="34">
                  <c:v>55.759291439929463</c:v>
                </c:pt>
                <c:pt idx="35">
                  <c:v>55.759291439929463</c:v>
                </c:pt>
                <c:pt idx="36">
                  <c:v>55.759291439929463</c:v>
                </c:pt>
                <c:pt idx="37">
                  <c:v>55.759291439929463</c:v>
                </c:pt>
                <c:pt idx="38">
                  <c:v>55.759291439929463</c:v>
                </c:pt>
                <c:pt idx="39">
                  <c:v>55.759291439929463</c:v>
                </c:pt>
                <c:pt idx="40">
                  <c:v>55.759291439929463</c:v>
                </c:pt>
                <c:pt idx="41">
                  <c:v>55.759291439929463</c:v>
                </c:pt>
                <c:pt idx="42">
                  <c:v>55.759291439929463</c:v>
                </c:pt>
                <c:pt idx="43">
                  <c:v>55.759291439929463</c:v>
                </c:pt>
                <c:pt idx="44">
                  <c:v>55.759291439929463</c:v>
                </c:pt>
                <c:pt idx="45">
                  <c:v>55.759291439929463</c:v>
                </c:pt>
                <c:pt idx="46">
                  <c:v>55.759291439929463</c:v>
                </c:pt>
                <c:pt idx="47">
                  <c:v>55.759291439929463</c:v>
                </c:pt>
                <c:pt idx="48">
                  <c:v>55.759291439929463</c:v>
                </c:pt>
                <c:pt idx="49">
                  <c:v>55.759291439929463</c:v>
                </c:pt>
                <c:pt idx="50">
                  <c:v>55.759291439929463</c:v>
                </c:pt>
                <c:pt idx="51">
                  <c:v>55.759291439929463</c:v>
                </c:pt>
                <c:pt idx="52">
                  <c:v>55.759291439929463</c:v>
                </c:pt>
                <c:pt idx="53">
                  <c:v>55.759291439929463</c:v>
                </c:pt>
                <c:pt idx="54">
                  <c:v>55.759291439929463</c:v>
                </c:pt>
                <c:pt idx="55">
                  <c:v>55.759291439929463</c:v>
                </c:pt>
                <c:pt idx="56">
                  <c:v>55.759291439929463</c:v>
                </c:pt>
                <c:pt idx="57">
                  <c:v>55.759291439929463</c:v>
                </c:pt>
                <c:pt idx="58">
                  <c:v>55.759291439929463</c:v>
                </c:pt>
                <c:pt idx="59">
                  <c:v>55.759291439929463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A5-47A7-B13E-2737227FEDD8}"/>
            </c:ext>
          </c:extLst>
        </c:ser>
        <c:ser>
          <c:idx val="0"/>
          <c:order val="4"/>
          <c:tx>
            <c:strRef>
              <c:f>OffPeakMonthlyAvg!$E$5</c:f>
              <c:strCache>
                <c:ptCount val="1"/>
                <c:pt idx="0">
                  <c:v>4,259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OffPeakMonthlyAvg!$A$5:$A$64</c:f>
              <c:numCache>
                <c:formatCode>mmm\-yy</c:formatCode>
                <c:ptCount val="60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</c:numCache>
            </c:numRef>
          </c:cat>
          <c:val>
            <c:numRef>
              <c:f>OffPeakMonthlyAvg!$P$5:$P$64</c:f>
              <c:numCache>
                <c:formatCode>#,##0.00_);[Red]\(#,##0.00\)</c:formatCode>
                <c:ptCount val="60"/>
                <c:pt idx="0">
                  <c:v>46.037185627458896</c:v>
                </c:pt>
                <c:pt idx="1">
                  <c:v>46.037185627458896</c:v>
                </c:pt>
                <c:pt idx="2">
                  <c:v>46.037185627458896</c:v>
                </c:pt>
                <c:pt idx="3">
                  <c:v>46.037185627458896</c:v>
                </c:pt>
                <c:pt idx="4">
                  <c:v>46.037185627458896</c:v>
                </c:pt>
                <c:pt idx="5">
                  <c:v>46.037185627458896</c:v>
                </c:pt>
                <c:pt idx="6">
                  <c:v>46.037185627458896</c:v>
                </c:pt>
                <c:pt idx="7">
                  <c:v>46.037185627458896</c:v>
                </c:pt>
                <c:pt idx="8">
                  <c:v>46.037185627458896</c:v>
                </c:pt>
                <c:pt idx="9">
                  <c:v>46.037185627458896</c:v>
                </c:pt>
                <c:pt idx="10">
                  <c:v>46.037185627458896</c:v>
                </c:pt>
                <c:pt idx="11">
                  <c:v>46.037185627458896</c:v>
                </c:pt>
                <c:pt idx="12">
                  <c:v>46.037185627458896</c:v>
                </c:pt>
                <c:pt idx="13">
                  <c:v>46.037185627458896</c:v>
                </c:pt>
                <c:pt idx="14">
                  <c:v>46.037185627458896</c:v>
                </c:pt>
                <c:pt idx="15">
                  <c:v>46.037185627458896</c:v>
                </c:pt>
                <c:pt idx="16">
                  <c:v>46.037185627458896</c:v>
                </c:pt>
                <c:pt idx="17">
                  <c:v>46.037185627458896</c:v>
                </c:pt>
                <c:pt idx="18">
                  <c:v>46.037185627458896</c:v>
                </c:pt>
                <c:pt idx="19">
                  <c:v>46.037185627458896</c:v>
                </c:pt>
                <c:pt idx="20">
                  <c:v>46.037185627458896</c:v>
                </c:pt>
                <c:pt idx="21">
                  <c:v>46.037185627458896</c:v>
                </c:pt>
                <c:pt idx="22">
                  <c:v>46.037185627458896</c:v>
                </c:pt>
                <c:pt idx="23">
                  <c:v>46.037185627458896</c:v>
                </c:pt>
                <c:pt idx="24">
                  <c:v>46.037185627458896</c:v>
                </c:pt>
                <c:pt idx="25">
                  <c:v>46.037185627458896</c:v>
                </c:pt>
                <c:pt idx="26">
                  <c:v>46.037185627458896</c:v>
                </c:pt>
                <c:pt idx="27">
                  <c:v>46.037185627458896</c:v>
                </c:pt>
                <c:pt idx="28">
                  <c:v>46.037185627458896</c:v>
                </c:pt>
                <c:pt idx="29">
                  <c:v>46.037185627458896</c:v>
                </c:pt>
                <c:pt idx="30">
                  <c:v>46.037185627458896</c:v>
                </c:pt>
                <c:pt idx="31">
                  <c:v>46.037185627458896</c:v>
                </c:pt>
                <c:pt idx="32">
                  <c:v>46.037185627458896</c:v>
                </c:pt>
                <c:pt idx="33">
                  <c:v>46.037185627458896</c:v>
                </c:pt>
                <c:pt idx="34">
                  <c:v>46.037185627458896</c:v>
                </c:pt>
                <c:pt idx="35">
                  <c:v>46.037185627458896</c:v>
                </c:pt>
                <c:pt idx="36">
                  <c:v>46.037185627458896</c:v>
                </c:pt>
                <c:pt idx="37">
                  <c:v>46.037185627458896</c:v>
                </c:pt>
                <c:pt idx="38">
                  <c:v>46.037185627458896</c:v>
                </c:pt>
                <c:pt idx="39">
                  <c:v>46.037185627458896</c:v>
                </c:pt>
                <c:pt idx="40">
                  <c:v>46.037185627458896</c:v>
                </c:pt>
                <c:pt idx="41">
                  <c:v>46.037185627458896</c:v>
                </c:pt>
                <c:pt idx="42">
                  <c:v>46.037185627458896</c:v>
                </c:pt>
                <c:pt idx="43">
                  <c:v>46.037185627458896</c:v>
                </c:pt>
                <c:pt idx="44">
                  <c:v>46.037185627458896</c:v>
                </c:pt>
                <c:pt idx="45">
                  <c:v>46.037185627458896</c:v>
                </c:pt>
                <c:pt idx="46">
                  <c:v>46.037185627458896</c:v>
                </c:pt>
                <c:pt idx="47">
                  <c:v>46.037185627458896</c:v>
                </c:pt>
                <c:pt idx="48">
                  <c:v>46.037185627458896</c:v>
                </c:pt>
                <c:pt idx="49">
                  <c:v>46.037185627458896</c:v>
                </c:pt>
                <c:pt idx="50">
                  <c:v>46.037185627458896</c:v>
                </c:pt>
                <c:pt idx="51">
                  <c:v>46.037185627458896</c:v>
                </c:pt>
                <c:pt idx="52">
                  <c:v>46.037185627458896</c:v>
                </c:pt>
                <c:pt idx="53">
                  <c:v>46.037185627458896</c:v>
                </c:pt>
                <c:pt idx="54">
                  <c:v>46.037185627458896</c:v>
                </c:pt>
                <c:pt idx="55">
                  <c:v>46.037185627458896</c:v>
                </c:pt>
                <c:pt idx="56">
                  <c:v>46.037185627458896</c:v>
                </c:pt>
                <c:pt idx="57">
                  <c:v>46.037185627458896</c:v>
                </c:pt>
                <c:pt idx="58">
                  <c:v>46.037185627458896</c:v>
                </c:pt>
                <c:pt idx="59">
                  <c:v>46.037185627458896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A5-47A7-B13E-2737227FE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3267823"/>
        <c:axId val="1"/>
      </c:lineChart>
      <c:dateAx>
        <c:axId val="1293267823"/>
        <c:scaling>
          <c:orientation val="minMax"/>
        </c:scaling>
        <c:delete val="0"/>
        <c:axPos val="b"/>
        <c:numFmt formatCode="mmm\-yy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3"/>
        <c:minorTimeUnit val="months"/>
      </c:dateAx>
      <c:valAx>
        <c:axId val="1"/>
        <c:scaling>
          <c:orientation val="minMax"/>
          <c:max val="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 per Mwh</a:t>
                </a:r>
              </a:p>
            </c:rich>
          </c:tx>
          <c:layout>
            <c:manualLayout>
              <c:xMode val="edge"/>
              <c:yMode val="edge"/>
              <c:x val="1.5666285676402211E-2"/>
              <c:y val="0.42489596116552153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93267823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1385104661829175"/>
          <c:y val="0.19953677734292447"/>
          <c:w val="0.20888380901869616"/>
          <c:h val="0.1995367773429244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</xdr:row>
      <xdr:rowOff>9525</xdr:rowOff>
    </xdr:from>
    <xdr:to>
      <xdr:col>13</xdr:col>
      <xdr:colOff>257175</xdr:colOff>
      <xdr:row>26</xdr:row>
      <xdr:rowOff>95250</xdr:rowOff>
    </xdr:to>
    <xdr:graphicFrame macro="">
      <xdr:nvGraphicFramePr>
        <xdr:cNvPr id="2050" name="Chart 2">
          <a:extLst>
            <a:ext uri="{FF2B5EF4-FFF2-40B4-BE49-F238E27FC236}">
              <a16:creationId xmlns:a16="http://schemas.microsoft.com/office/drawing/2014/main" id="{935668B7-6DF1-BE27-0FCF-EFB286C325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9525</xdr:colOff>
          <xdr:row>1</xdr:row>
          <xdr:rowOff>0</xdr:rowOff>
        </xdr:from>
        <xdr:to>
          <xdr:col>12</xdr:col>
          <xdr:colOff>600075</xdr:colOff>
          <xdr:row>2</xdr:row>
          <xdr:rowOff>152400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79ECCFB2-7EF3-6EC5-D73A-44D4321076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SOLVE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9525</xdr:colOff>
          <xdr:row>1</xdr:row>
          <xdr:rowOff>0</xdr:rowOff>
        </xdr:from>
        <xdr:to>
          <xdr:col>12</xdr:col>
          <xdr:colOff>600075</xdr:colOff>
          <xdr:row>2</xdr:row>
          <xdr:rowOff>152400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6C70D191-E46F-027F-C70E-13CEB384B0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SOLVE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76200</xdr:rowOff>
    </xdr:from>
    <xdr:to>
      <xdr:col>12</xdr:col>
      <xdr:colOff>581025</xdr:colOff>
      <xdr:row>25</xdr:row>
      <xdr:rowOff>47625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E1A11925-571A-A720-3600-4B1C23F371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28575</xdr:colOff>
      <xdr:row>26</xdr:row>
      <xdr:rowOff>142875</xdr:rowOff>
    </xdr:from>
    <xdr:to>
      <xdr:col>12</xdr:col>
      <xdr:colOff>581025</xdr:colOff>
      <xdr:row>51</xdr:row>
      <xdr:rowOff>142875</xdr:rowOff>
    </xdr:to>
    <xdr:graphicFrame macro="">
      <xdr:nvGraphicFramePr>
        <xdr:cNvPr id="1030" name="Chart 6">
          <a:extLst>
            <a:ext uri="{FF2B5EF4-FFF2-40B4-BE49-F238E27FC236}">
              <a16:creationId xmlns:a16="http://schemas.microsoft.com/office/drawing/2014/main" id="{9887D21C-8286-0183-A0B4-F071C7A568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142875</xdr:colOff>
      <xdr:row>15</xdr:row>
      <xdr:rowOff>38100</xdr:rowOff>
    </xdr:from>
    <xdr:to>
      <xdr:col>9</xdr:col>
      <xdr:colOff>390525</xdr:colOff>
      <xdr:row>16</xdr:row>
      <xdr:rowOff>114300</xdr:rowOff>
    </xdr:to>
    <xdr:sp macro="" textlink="">
      <xdr:nvSpPr>
        <xdr:cNvPr id="1032" name="Text Box 8">
          <a:extLst>
            <a:ext uri="{FF2B5EF4-FFF2-40B4-BE49-F238E27FC236}">
              <a16:creationId xmlns:a16="http://schemas.microsoft.com/office/drawing/2014/main" id="{3F9E59AA-E534-B64D-1FE2-B9C3B80D951F}"/>
            </a:ext>
          </a:extLst>
        </xdr:cNvPr>
        <xdr:cNvSpPr txBox="1">
          <a:spLocks noChangeArrowheads="1"/>
        </xdr:cNvSpPr>
      </xdr:nvSpPr>
      <xdr:spPr bwMode="auto">
        <a:xfrm>
          <a:off x="4667250" y="2466975"/>
          <a:ext cx="14763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FFFF"/>
              </a:solidFill>
              <a:latin typeface="Arial"/>
              <a:cs typeface="Arial"/>
            </a:rPr>
            <a:t>25% of short position</a:t>
          </a:r>
        </a:p>
      </xdr:txBody>
    </xdr:sp>
    <xdr:clientData/>
  </xdr:twoCellAnchor>
  <xdr:twoCellAnchor>
    <xdr:from>
      <xdr:col>7</xdr:col>
      <xdr:colOff>142875</xdr:colOff>
      <xdr:row>12</xdr:row>
      <xdr:rowOff>76200</xdr:rowOff>
    </xdr:from>
    <xdr:to>
      <xdr:col>9</xdr:col>
      <xdr:colOff>390525</xdr:colOff>
      <xdr:row>13</xdr:row>
      <xdr:rowOff>152400</xdr:rowOff>
    </xdr:to>
    <xdr:sp macro="" textlink="">
      <xdr:nvSpPr>
        <xdr:cNvPr id="1033" name="Text Box 9">
          <a:extLst>
            <a:ext uri="{FF2B5EF4-FFF2-40B4-BE49-F238E27FC236}">
              <a16:creationId xmlns:a16="http://schemas.microsoft.com/office/drawing/2014/main" id="{B8E1DAD7-1A31-3F1A-1A37-06A2F57ADAA4}"/>
            </a:ext>
          </a:extLst>
        </xdr:cNvPr>
        <xdr:cNvSpPr txBox="1">
          <a:spLocks noChangeArrowheads="1"/>
        </xdr:cNvSpPr>
      </xdr:nvSpPr>
      <xdr:spPr bwMode="auto">
        <a:xfrm>
          <a:off x="4667250" y="2019300"/>
          <a:ext cx="14763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FFFF"/>
              </a:solidFill>
              <a:latin typeface="Arial"/>
              <a:cs typeface="Arial"/>
            </a:rPr>
            <a:t>30% of short position</a:t>
          </a:r>
        </a:p>
      </xdr:txBody>
    </xdr:sp>
    <xdr:clientData/>
  </xdr:twoCellAnchor>
  <xdr:twoCellAnchor>
    <xdr:from>
      <xdr:col>7</xdr:col>
      <xdr:colOff>466725</xdr:colOff>
      <xdr:row>8</xdr:row>
      <xdr:rowOff>114300</xdr:rowOff>
    </xdr:from>
    <xdr:to>
      <xdr:col>9</xdr:col>
      <xdr:colOff>104775</xdr:colOff>
      <xdr:row>11</xdr:row>
      <xdr:rowOff>28575</xdr:rowOff>
    </xdr:to>
    <xdr:sp macro="" textlink="">
      <xdr:nvSpPr>
        <xdr:cNvPr id="1034" name="Text Box 10">
          <a:extLst>
            <a:ext uri="{FF2B5EF4-FFF2-40B4-BE49-F238E27FC236}">
              <a16:creationId xmlns:a16="http://schemas.microsoft.com/office/drawing/2014/main" id="{A75703E7-A5C0-D85A-2E3B-3202BED5549B}"/>
            </a:ext>
          </a:extLst>
        </xdr:cNvPr>
        <xdr:cNvSpPr txBox="1">
          <a:spLocks noChangeArrowheads="1"/>
        </xdr:cNvSpPr>
      </xdr:nvSpPr>
      <xdr:spPr bwMode="auto">
        <a:xfrm>
          <a:off x="4991100" y="1409700"/>
          <a:ext cx="866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0-35% of short position</a:t>
          </a:r>
        </a:p>
      </xdr:txBody>
    </xdr:sp>
    <xdr:clientData/>
  </xdr:twoCellAnchor>
  <xdr:twoCellAnchor>
    <xdr:from>
      <xdr:col>5</xdr:col>
      <xdr:colOff>438150</xdr:colOff>
      <xdr:row>9</xdr:row>
      <xdr:rowOff>0</xdr:rowOff>
    </xdr:from>
    <xdr:to>
      <xdr:col>7</xdr:col>
      <xdr:colOff>57150</xdr:colOff>
      <xdr:row>11</xdr:row>
      <xdr:rowOff>76200</xdr:rowOff>
    </xdr:to>
    <xdr:sp macro="" textlink="">
      <xdr:nvSpPr>
        <xdr:cNvPr id="1035" name="Text Box 11">
          <a:extLst>
            <a:ext uri="{FF2B5EF4-FFF2-40B4-BE49-F238E27FC236}">
              <a16:creationId xmlns:a16="http://schemas.microsoft.com/office/drawing/2014/main" id="{9903333D-4125-14B5-0A52-CF5E462C69E1}"/>
            </a:ext>
          </a:extLst>
        </xdr:cNvPr>
        <xdr:cNvSpPr txBox="1">
          <a:spLocks noChangeArrowheads="1"/>
        </xdr:cNvSpPr>
      </xdr:nvSpPr>
      <xdr:spPr bwMode="auto">
        <a:xfrm>
          <a:off x="3743325" y="1457325"/>
          <a:ext cx="838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10-45% of short position</a:t>
          </a:r>
        </a:p>
      </xdr:txBody>
    </xdr:sp>
    <xdr:clientData/>
  </xdr:twoCellAnchor>
  <xdr:twoCellAnchor>
    <xdr:from>
      <xdr:col>3</xdr:col>
      <xdr:colOff>152400</xdr:colOff>
      <xdr:row>47</xdr:row>
      <xdr:rowOff>142875</xdr:rowOff>
    </xdr:from>
    <xdr:to>
      <xdr:col>11</xdr:col>
      <xdr:colOff>400050</xdr:colOff>
      <xdr:row>49</xdr:row>
      <xdr:rowOff>0</xdr:rowOff>
    </xdr:to>
    <xdr:sp macro="" textlink="">
      <xdr:nvSpPr>
        <xdr:cNvPr id="1037" name="Text Box 13">
          <a:extLst>
            <a:ext uri="{FF2B5EF4-FFF2-40B4-BE49-F238E27FC236}">
              <a16:creationId xmlns:a16="http://schemas.microsoft.com/office/drawing/2014/main" id="{93BC37E5-4DD0-2DD3-BF60-614FABC74DEA}"/>
            </a:ext>
          </a:extLst>
        </xdr:cNvPr>
        <xdr:cNvSpPr txBox="1">
          <a:spLocks noChangeArrowheads="1"/>
        </xdr:cNvSpPr>
      </xdr:nvSpPr>
      <xdr:spPr bwMode="auto">
        <a:xfrm>
          <a:off x="2238375" y="7753350"/>
          <a:ext cx="51339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Note:</a:t>
          </a: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Weighted average price includes utility-owned resources at an assumed cost to generate of $40/Mwh.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1</xdr:row>
          <xdr:rowOff>28575</xdr:rowOff>
        </xdr:from>
        <xdr:to>
          <xdr:col>0</xdr:col>
          <xdr:colOff>790575</xdr:colOff>
          <xdr:row>3</xdr:row>
          <xdr:rowOff>85725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11266102-761C-443D-8225-97B78BACF4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GRAPHS</a:t>
              </a:r>
            </a:p>
          </xdr:txBody>
        </xdr:sp>
        <xdr:clientData fPrintsWithSheet="0"/>
      </xdr:twoCellAnchor>
    </mc:Choice>
    <mc:Fallback/>
  </mc:AlternateContent>
  <xdr:twoCellAnchor>
    <xdr:from>
      <xdr:col>14</xdr:col>
      <xdr:colOff>0</xdr:colOff>
      <xdr:row>0</xdr:row>
      <xdr:rowOff>66675</xdr:rowOff>
    </xdr:from>
    <xdr:to>
      <xdr:col>25</xdr:col>
      <xdr:colOff>571500</xdr:colOff>
      <xdr:row>25</xdr:row>
      <xdr:rowOff>47625</xdr:rowOff>
    </xdr:to>
    <xdr:graphicFrame macro="">
      <xdr:nvGraphicFramePr>
        <xdr:cNvPr id="1039" name="Chart 15">
          <a:extLst>
            <a:ext uri="{FF2B5EF4-FFF2-40B4-BE49-F238E27FC236}">
              <a16:creationId xmlns:a16="http://schemas.microsoft.com/office/drawing/2014/main" id="{CBDF8524-1976-A386-5683-027EF03407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26</xdr:row>
      <xdr:rowOff>133350</xdr:rowOff>
    </xdr:from>
    <xdr:to>
      <xdr:col>25</xdr:col>
      <xdr:colOff>571500</xdr:colOff>
      <xdr:row>51</xdr:row>
      <xdr:rowOff>142875</xdr:rowOff>
    </xdr:to>
    <xdr:graphicFrame macro="">
      <xdr:nvGraphicFramePr>
        <xdr:cNvPr id="1040" name="Chart 16">
          <a:extLst>
            <a:ext uri="{FF2B5EF4-FFF2-40B4-BE49-F238E27FC236}">
              <a16:creationId xmlns:a16="http://schemas.microsoft.com/office/drawing/2014/main" id="{4CCC755C-C893-9971-1D5C-05D2D3B84D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133350</xdr:colOff>
      <xdr:row>15</xdr:row>
      <xdr:rowOff>123825</xdr:rowOff>
    </xdr:from>
    <xdr:to>
      <xdr:col>22</xdr:col>
      <xdr:colOff>371475</xdr:colOff>
      <xdr:row>17</xdr:row>
      <xdr:rowOff>38100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EB02D453-39A5-220D-C347-E733ABE2A80A}"/>
            </a:ext>
          </a:extLst>
        </xdr:cNvPr>
        <xdr:cNvSpPr txBox="1">
          <a:spLocks noChangeArrowheads="1"/>
        </xdr:cNvSpPr>
      </xdr:nvSpPr>
      <xdr:spPr bwMode="auto">
        <a:xfrm>
          <a:off x="12592050" y="2552700"/>
          <a:ext cx="14763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FFFF"/>
              </a:solidFill>
              <a:latin typeface="Arial"/>
              <a:cs typeface="Arial"/>
            </a:rPr>
            <a:t>25% of short position</a:t>
          </a:r>
        </a:p>
      </xdr:txBody>
    </xdr:sp>
    <xdr:clientData/>
  </xdr:twoCellAnchor>
  <xdr:twoCellAnchor>
    <xdr:from>
      <xdr:col>20</xdr:col>
      <xdr:colOff>133350</xdr:colOff>
      <xdr:row>13</xdr:row>
      <xdr:rowOff>76200</xdr:rowOff>
    </xdr:from>
    <xdr:to>
      <xdr:col>22</xdr:col>
      <xdr:colOff>371475</xdr:colOff>
      <xdr:row>14</xdr:row>
      <xdr:rowOff>152400</xdr:rowOff>
    </xdr:to>
    <xdr:sp macro="" textlink="">
      <xdr:nvSpPr>
        <xdr:cNvPr id="1042" name="Text Box 18">
          <a:extLst>
            <a:ext uri="{FF2B5EF4-FFF2-40B4-BE49-F238E27FC236}">
              <a16:creationId xmlns:a16="http://schemas.microsoft.com/office/drawing/2014/main" id="{2219189F-32A6-7AFB-07BC-CC0B24DD4C22}"/>
            </a:ext>
          </a:extLst>
        </xdr:cNvPr>
        <xdr:cNvSpPr txBox="1">
          <a:spLocks noChangeArrowheads="1"/>
        </xdr:cNvSpPr>
      </xdr:nvSpPr>
      <xdr:spPr bwMode="auto">
        <a:xfrm>
          <a:off x="12592050" y="2181225"/>
          <a:ext cx="14763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FFFF"/>
              </a:solidFill>
              <a:latin typeface="Arial"/>
              <a:cs typeface="Arial"/>
            </a:rPr>
            <a:t>30% of short position</a:t>
          </a:r>
        </a:p>
      </xdr:txBody>
    </xdr:sp>
    <xdr:clientData/>
  </xdr:twoCellAnchor>
  <xdr:twoCellAnchor>
    <xdr:from>
      <xdr:col>20</xdr:col>
      <xdr:colOff>457200</xdr:colOff>
      <xdr:row>10</xdr:row>
      <xdr:rowOff>9525</xdr:rowOff>
    </xdr:from>
    <xdr:to>
      <xdr:col>22</xdr:col>
      <xdr:colOff>85725</xdr:colOff>
      <xdr:row>12</xdr:row>
      <xdr:rowOff>85725</xdr:rowOff>
    </xdr:to>
    <xdr:sp macro="" textlink="">
      <xdr:nvSpPr>
        <xdr:cNvPr id="1043" name="Text Box 19">
          <a:extLst>
            <a:ext uri="{FF2B5EF4-FFF2-40B4-BE49-F238E27FC236}">
              <a16:creationId xmlns:a16="http://schemas.microsoft.com/office/drawing/2014/main" id="{08B1A005-F24E-5B77-B419-E8423E90FD0C}"/>
            </a:ext>
          </a:extLst>
        </xdr:cNvPr>
        <xdr:cNvSpPr txBox="1">
          <a:spLocks noChangeArrowheads="1"/>
        </xdr:cNvSpPr>
      </xdr:nvSpPr>
      <xdr:spPr bwMode="auto">
        <a:xfrm>
          <a:off x="12915900" y="1628775"/>
          <a:ext cx="866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0-35% of short position</a:t>
          </a:r>
        </a:p>
      </xdr:txBody>
    </xdr:sp>
    <xdr:clientData/>
  </xdr:twoCellAnchor>
  <xdr:twoCellAnchor>
    <xdr:from>
      <xdr:col>18</xdr:col>
      <xdr:colOff>428625</xdr:colOff>
      <xdr:row>10</xdr:row>
      <xdr:rowOff>57150</xdr:rowOff>
    </xdr:from>
    <xdr:to>
      <xdr:col>20</xdr:col>
      <xdr:colOff>47625</xdr:colOff>
      <xdr:row>12</xdr:row>
      <xdr:rowOff>133350</xdr:rowOff>
    </xdr:to>
    <xdr:sp macro="" textlink="">
      <xdr:nvSpPr>
        <xdr:cNvPr id="1044" name="Text Box 20">
          <a:extLst>
            <a:ext uri="{FF2B5EF4-FFF2-40B4-BE49-F238E27FC236}">
              <a16:creationId xmlns:a16="http://schemas.microsoft.com/office/drawing/2014/main" id="{7A761FFC-C668-AFB4-AD78-5B4CB3BB5816}"/>
            </a:ext>
          </a:extLst>
        </xdr:cNvPr>
        <xdr:cNvSpPr txBox="1">
          <a:spLocks noChangeArrowheads="1"/>
        </xdr:cNvSpPr>
      </xdr:nvSpPr>
      <xdr:spPr bwMode="auto">
        <a:xfrm>
          <a:off x="11668125" y="1676400"/>
          <a:ext cx="8382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10-45% of short position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I370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L18" sqref="L18"/>
    </sheetView>
  </sheetViews>
  <sheetFormatPr defaultRowHeight="12.75"/>
  <cols>
    <col min="1" max="32" width="10.7109375" style="35" customWidth="1"/>
    <col min="33" max="16384" width="9.140625" style="35"/>
  </cols>
  <sheetData>
    <row r="1" spans="1:35">
      <c r="A1" s="33"/>
      <c r="B1" s="34"/>
      <c r="E1"/>
    </row>
    <row r="2" spans="1:35">
      <c r="A2" s="36" t="s">
        <v>15</v>
      </c>
      <c r="B2" s="37" t="s">
        <v>16</v>
      </c>
      <c r="C2" s="37" t="s">
        <v>17</v>
      </c>
      <c r="D2" s="35" t="s">
        <v>18</v>
      </c>
      <c r="E2" s="37" t="s">
        <v>19</v>
      </c>
      <c r="F2" s="36" t="s">
        <v>20</v>
      </c>
      <c r="X2" s="36" t="s">
        <v>21</v>
      </c>
      <c r="AH2" s="35">
        <f>AH8/C8</f>
        <v>68.78014044990671</v>
      </c>
      <c r="AI2" s="35">
        <f ca="1">AI8/C8</f>
        <v>51.220086381614998</v>
      </c>
    </row>
    <row r="3" spans="1:35">
      <c r="A3" s="38">
        <v>36892</v>
      </c>
      <c r="B3" s="38">
        <v>40513</v>
      </c>
      <c r="C3" s="39">
        <f ca="1">TODAY()</f>
        <v>36867</v>
      </c>
      <c r="D3" s="39">
        <f ca="1">IF(WEEKDAY(TODAY())=2,TODAY()-3,TODAY()-1)</f>
        <v>36866</v>
      </c>
      <c r="E3" s="40" t="str">
        <f>CONCATENATE(INT(U8/12)," Y - ",U8-INT(U8/12)*12," M")</f>
        <v>10 Y - 0 M</v>
      </c>
      <c r="F3" s="41">
        <v>1</v>
      </c>
      <c r="G3" s="42"/>
      <c r="H3" s="42"/>
      <c r="I3" s="42"/>
      <c r="J3" s="42"/>
      <c r="S3" s="41" t="s">
        <v>22</v>
      </c>
      <c r="X3" s="41">
        <v>1</v>
      </c>
      <c r="AA3" s="43"/>
      <c r="AB3" s="43"/>
      <c r="AC3" s="99" t="s">
        <v>23</v>
      </c>
      <c r="AD3" s="99"/>
      <c r="AI3" s="35">
        <f ca="1">AI8/D8</f>
        <v>72.78105149200006</v>
      </c>
    </row>
    <row r="4" spans="1:35">
      <c r="A4" s="44"/>
      <c r="B4" s="45" t="s">
        <v>24</v>
      </c>
      <c r="C4" s="45" t="s">
        <v>24</v>
      </c>
      <c r="D4" s="45" t="s">
        <v>25</v>
      </c>
      <c r="E4" s="45"/>
      <c r="F4" s="45"/>
      <c r="G4" s="45"/>
      <c r="H4" s="45"/>
      <c r="I4" s="45"/>
      <c r="J4" s="45"/>
      <c r="P4" s="46"/>
      <c r="Q4" s="46"/>
      <c r="R4" s="46" t="s">
        <v>26</v>
      </c>
      <c r="S4" s="47"/>
      <c r="T4" s="46"/>
      <c r="U4" s="46"/>
      <c r="V4" s="46"/>
      <c r="X4" s="48"/>
      <c r="Y4" s="49" t="s">
        <v>27</v>
      </c>
      <c r="AA4" s="50">
        <f t="shared" ref="AA4:AF6" si="0">E4</f>
        <v>0</v>
      </c>
      <c r="AB4" s="50">
        <f t="shared" si="0"/>
        <v>0</v>
      </c>
      <c r="AC4" s="50">
        <f t="shared" si="0"/>
        <v>0</v>
      </c>
      <c r="AD4" s="50">
        <f t="shared" si="0"/>
        <v>0</v>
      </c>
      <c r="AE4" s="50">
        <f t="shared" si="0"/>
        <v>0</v>
      </c>
      <c r="AF4" s="50">
        <f t="shared" si="0"/>
        <v>0</v>
      </c>
    </row>
    <row r="5" spans="1:35">
      <c r="A5" s="51" t="s">
        <v>28</v>
      </c>
      <c r="B5" s="52" t="s">
        <v>29</v>
      </c>
      <c r="C5" s="52" t="s">
        <v>8</v>
      </c>
      <c r="D5" s="52" t="s">
        <v>8</v>
      </c>
      <c r="E5" s="52" t="s">
        <v>30</v>
      </c>
      <c r="F5" s="52" t="s">
        <v>31</v>
      </c>
      <c r="G5" s="52" t="s">
        <v>0</v>
      </c>
      <c r="H5" s="52" t="s">
        <v>0</v>
      </c>
      <c r="I5" s="52" t="s">
        <v>2</v>
      </c>
      <c r="J5" s="52" t="s">
        <v>2</v>
      </c>
      <c r="P5" s="53" t="s">
        <v>32</v>
      </c>
      <c r="Q5" s="53" t="s">
        <v>33</v>
      </c>
      <c r="R5" s="53" t="s">
        <v>33</v>
      </c>
      <c r="S5" s="54" t="s">
        <v>34</v>
      </c>
      <c r="T5" s="53" t="s">
        <v>33</v>
      </c>
      <c r="U5" s="53" t="s">
        <v>35</v>
      </c>
      <c r="V5" s="53" t="s">
        <v>35</v>
      </c>
      <c r="X5" s="55" t="s">
        <v>36</v>
      </c>
      <c r="Y5" s="55" t="s">
        <v>37</v>
      </c>
      <c r="AA5" s="56" t="str">
        <f t="shared" si="0"/>
        <v>PEAK</v>
      </c>
      <c r="AB5" s="56" t="str">
        <f t="shared" si="0"/>
        <v>OFF PEAK</v>
      </c>
      <c r="AC5" s="56" t="str">
        <f t="shared" si="0"/>
        <v>Peak</v>
      </c>
      <c r="AD5" s="56" t="str">
        <f t="shared" si="0"/>
        <v>Peak</v>
      </c>
      <c r="AE5" s="56" t="str">
        <f t="shared" si="0"/>
        <v>Off Peak</v>
      </c>
      <c r="AF5" s="56" t="str">
        <f t="shared" si="0"/>
        <v>Off Peak</v>
      </c>
      <c r="AH5" s="35" t="s">
        <v>38</v>
      </c>
      <c r="AI5" s="35" t="s">
        <v>25</v>
      </c>
    </row>
    <row r="6" spans="1:35">
      <c r="A6" s="57" t="s">
        <v>1</v>
      </c>
      <c r="B6" s="58" t="s">
        <v>39</v>
      </c>
      <c r="C6" s="58" t="s">
        <v>39</v>
      </c>
      <c r="D6" s="58" t="s">
        <v>39</v>
      </c>
      <c r="E6" s="59" t="s">
        <v>66</v>
      </c>
      <c r="F6" s="59" t="s">
        <v>66</v>
      </c>
      <c r="G6" s="59" t="s">
        <v>65</v>
      </c>
      <c r="H6" s="59" t="s">
        <v>64</v>
      </c>
      <c r="I6" s="59" t="s">
        <v>65</v>
      </c>
      <c r="J6" s="59" t="s">
        <v>64</v>
      </c>
      <c r="P6" s="60" t="s">
        <v>40</v>
      </c>
      <c r="Q6" s="60" t="s">
        <v>41</v>
      </c>
      <c r="R6" s="60" t="s">
        <v>40</v>
      </c>
      <c r="S6" s="61" t="s">
        <v>42</v>
      </c>
      <c r="T6" s="60" t="s">
        <v>43</v>
      </c>
      <c r="U6" s="60" t="s">
        <v>44</v>
      </c>
      <c r="V6" s="60" t="s">
        <v>40</v>
      </c>
      <c r="X6" s="62" t="s">
        <v>45</v>
      </c>
      <c r="Y6" s="62" t="s">
        <v>39</v>
      </c>
      <c r="AA6" s="63" t="str">
        <f t="shared" si="0"/>
        <v>Avg</v>
      </c>
      <c r="AB6" s="63" t="str">
        <f t="shared" si="0"/>
        <v>Avg</v>
      </c>
      <c r="AC6" s="63" t="str">
        <f t="shared" si="0"/>
        <v>SP</v>
      </c>
      <c r="AD6" s="63" t="str">
        <f t="shared" si="0"/>
        <v>NP</v>
      </c>
      <c r="AE6" s="63" t="str">
        <f t="shared" si="0"/>
        <v>SP</v>
      </c>
      <c r="AF6" s="63" t="str">
        <f t="shared" si="0"/>
        <v>NP</v>
      </c>
      <c r="AH6" s="35" t="s">
        <v>46</v>
      </c>
      <c r="AI6" s="35" t="s">
        <v>46</v>
      </c>
    </row>
    <row r="7" spans="1:35">
      <c r="A7" s="41"/>
      <c r="B7" s="41"/>
      <c r="R7" s="64"/>
    </row>
    <row r="8" spans="1:35">
      <c r="B8" s="65">
        <f>C8/V8</f>
        <v>1</v>
      </c>
      <c r="C8" s="65">
        <f>SUM(C10:C369)</f>
        <v>3652</v>
      </c>
      <c r="D8" s="65">
        <f ca="1">SUM(D10:D369)</f>
        <v>2570.1161446701376</v>
      </c>
      <c r="E8" s="66">
        <f t="shared" ref="E8:J8" ca="1" si="1">AA8/$D8</f>
        <v>78.251539871370525</v>
      </c>
      <c r="F8" s="66">
        <f t="shared" ca="1" si="1"/>
        <v>46.474571867863482</v>
      </c>
      <c r="G8" s="66">
        <f t="shared" ca="1" si="1"/>
        <v>78.49185722364318</v>
      </c>
      <c r="H8" s="66">
        <f t="shared" ca="1" si="1"/>
        <v>78.011222519097942</v>
      </c>
      <c r="I8" s="66">
        <f t="shared" ca="1" si="1"/>
        <v>43.886215052584646</v>
      </c>
      <c r="J8" s="66">
        <f t="shared" ca="1" si="1"/>
        <v>49.062928683142253</v>
      </c>
      <c r="M8" s="37" t="s">
        <v>0</v>
      </c>
      <c r="N8" s="37" t="s">
        <v>2</v>
      </c>
      <c r="O8" s="37"/>
      <c r="S8" s="67"/>
      <c r="T8" s="68"/>
      <c r="U8" s="69">
        <f>SUM(U10:U369)</f>
        <v>120</v>
      </c>
      <c r="V8" s="69">
        <f>SUM(V10:V369)</f>
        <v>3652</v>
      </c>
      <c r="X8" s="70">
        <v>0.03</v>
      </c>
      <c r="Y8" s="65">
        <f ca="1">SUM(Y10:Y369)</f>
        <v>2894.2598475560753</v>
      </c>
      <c r="AA8" s="65">
        <f t="shared" ref="AA8:AF8" ca="1" si="2">SUM(AA10:AA369)</f>
        <v>201115.54596870838</v>
      </c>
      <c r="AB8" s="65">
        <f t="shared" ca="1" si="2"/>
        <v>119445.04747422853</v>
      </c>
      <c r="AC8" s="65">
        <f t="shared" ca="1" si="2"/>
        <v>201733.18947562869</v>
      </c>
      <c r="AD8" s="65">
        <f t="shared" ca="1" si="2"/>
        <v>200497.90246178821</v>
      </c>
      <c r="AE8" s="65">
        <f t="shared" ca="1" si="2"/>
        <v>112792.66983511341</v>
      </c>
      <c r="AF8" s="65">
        <f t="shared" ca="1" si="2"/>
        <v>126097.42511334349</v>
      </c>
      <c r="AH8" s="65">
        <f>SUM(AH10:AH369)</f>
        <v>251185.07292305931</v>
      </c>
      <c r="AI8" s="65">
        <f ca="1">SUM(AI10:AI369)</f>
        <v>187055.75546565797</v>
      </c>
    </row>
    <row r="9" spans="1:35">
      <c r="B9" s="65"/>
      <c r="C9" s="65"/>
      <c r="D9" s="65"/>
      <c r="E9" s="66"/>
      <c r="F9" s="66"/>
      <c r="G9" s="66"/>
      <c r="H9" s="66"/>
      <c r="I9" s="66"/>
      <c r="J9" s="66"/>
      <c r="L9" s="35" t="s">
        <v>47</v>
      </c>
      <c r="M9" s="98">
        <f t="shared" ref="M9:M15" si="3">M20</f>
        <v>162.42684530458763</v>
      </c>
      <c r="N9" s="98">
        <f t="shared" ref="N9:N15" si="4">N20</f>
        <v>107.49484196046726</v>
      </c>
      <c r="O9" s="35">
        <f ca="1">SUMPRODUCT($D10:$D21,G10:G21)/SUM($D10:$D21)</f>
        <v>172.19688577701976</v>
      </c>
      <c r="T9" s="68"/>
    </row>
    <row r="10" spans="1:35">
      <c r="A10" s="71">
        <v>36892</v>
      </c>
      <c r="B10" s="72">
        <v>1</v>
      </c>
      <c r="C10" s="65">
        <f t="shared" ref="C10:C73" si="5">IF(U10=1,B10*P10,0)</f>
        <v>31</v>
      </c>
      <c r="D10" s="65">
        <f t="shared" ref="D10:D73" ca="1" si="6">C10*T10</f>
        <v>30.597014043869031</v>
      </c>
      <c r="E10" s="73">
        <f>AVERAGE(G10:H10)</f>
        <v>277.5</v>
      </c>
      <c r="F10" s="66">
        <f>AVERAGE(I10:J10)</f>
        <v>190.76612903225805</v>
      </c>
      <c r="G10" s="73">
        <v>270</v>
      </c>
      <c r="H10" s="73">
        <v>285</v>
      </c>
      <c r="I10" s="66">
        <v>126.45161290322578</v>
      </c>
      <c r="J10" s="66">
        <v>255.08064516129031</v>
      </c>
      <c r="K10" s="65"/>
      <c r="L10" s="65" t="s">
        <v>48</v>
      </c>
      <c r="M10" s="98">
        <f t="shared" si="3"/>
        <v>92.504026835608158</v>
      </c>
      <c r="N10" s="98">
        <f t="shared" si="4"/>
        <v>54.535571770686907</v>
      </c>
      <c r="O10" s="35">
        <f ca="1">SUMPRODUCT($D22:$D33,G22:G33)/SUM($D22:$D33)</f>
        <v>95.593011927933446</v>
      </c>
      <c r="P10" s="35">
        <f t="shared" ref="P10:P73" si="7">A11-A10</f>
        <v>31</v>
      </c>
      <c r="Q10" s="74">
        <f t="shared" ref="Q10:Q73" si="8">CHOOSE(F$3,A11+24,A10)</f>
        <v>36947</v>
      </c>
      <c r="R10" s="35">
        <f t="shared" ref="R10:R73" ca="1" si="9">Q10-C$3</f>
        <v>80</v>
      </c>
      <c r="S10" s="73">
        <v>6.0029543775562008E-2</v>
      </c>
      <c r="T10" s="75">
        <f t="shared" ref="T10:T73" ca="1" si="10">1/(1+CHOOSE(F$3,S11/2,S10/2))^(2*R10/365.25)</f>
        <v>0.9870004530280333</v>
      </c>
      <c r="U10" s="37">
        <f t="shared" ref="U10:U73" si="11">IF(AND(mthbeg&lt;=A10,mthend&gt;=A10),1,0)</f>
        <v>1</v>
      </c>
      <c r="V10" s="37">
        <f t="shared" ref="V10:V73" si="12">P10*U10</f>
        <v>31</v>
      </c>
      <c r="X10" s="75">
        <v>1</v>
      </c>
      <c r="Y10" s="65">
        <f t="shared" ref="Y10:Y73" ca="1" si="13">D10*X10</f>
        <v>30.597014043869031</v>
      </c>
      <c r="AA10" s="65">
        <f t="shared" ref="AA10:AA73" ca="1" si="14">$D10*E10</f>
        <v>8490.6713971736554</v>
      </c>
      <c r="AB10" s="65">
        <f t="shared" ref="AB10:AB73" ca="1" si="15">$D10*F10</f>
        <v>5836.8739290945314</v>
      </c>
      <c r="AC10" s="65">
        <f t="shared" ref="AC10:AC73" ca="1" si="16">$D10*G10</f>
        <v>8261.1937918446383</v>
      </c>
      <c r="AD10" s="65">
        <f t="shared" ref="AD10:AD73" ca="1" si="17">$D10*H10</f>
        <v>8720.1490025026742</v>
      </c>
      <c r="AE10" s="65">
        <f t="shared" ref="AE10:AE73" ca="1" si="18">$D10*I10</f>
        <v>3869.0417758698895</v>
      </c>
      <c r="AF10" s="65">
        <f t="shared" ref="AF10:AF73" ca="1" si="19">$D10*J10</f>
        <v>7804.7060823191723</v>
      </c>
    </row>
    <row r="11" spans="1:35">
      <c r="A11" s="76">
        <f t="shared" ref="A11:A74" si="20">EDATE(A10,1)</f>
        <v>36923</v>
      </c>
      <c r="B11" s="65">
        <f t="shared" ref="B11:B74" si="21">B10</f>
        <v>1</v>
      </c>
      <c r="C11" s="65">
        <f t="shared" si="5"/>
        <v>28</v>
      </c>
      <c r="D11" s="65">
        <f t="shared" ca="1" si="6"/>
        <v>27.50182274507074</v>
      </c>
      <c r="E11" s="73">
        <f t="shared" ref="E11:E74" si="22">AVERAGE(G11:H11)</f>
        <v>202.5</v>
      </c>
      <c r="F11" s="66">
        <f t="shared" ref="F11:F74" si="23">AVERAGE(I11:J11)</f>
        <v>146.25</v>
      </c>
      <c r="G11" s="73">
        <v>200</v>
      </c>
      <c r="H11" s="73">
        <v>205</v>
      </c>
      <c r="I11" s="66">
        <v>130.71428571428569</v>
      </c>
      <c r="J11" s="66">
        <v>161.78571428571428</v>
      </c>
      <c r="K11" s="65"/>
      <c r="L11" s="35" t="s">
        <v>49</v>
      </c>
      <c r="M11" s="98">
        <f t="shared" si="3"/>
        <v>74.805608313740137</v>
      </c>
      <c r="N11" s="98">
        <f t="shared" si="4"/>
        <v>38.337603441210213</v>
      </c>
      <c r="O11" s="35">
        <f ca="1">SUMPRODUCT($D34:$D45,G34:G45)/SUM($D34:$D45)</f>
        <v>71.44665685398067</v>
      </c>
      <c r="P11" s="35">
        <f t="shared" si="7"/>
        <v>28</v>
      </c>
      <c r="Q11" s="74">
        <f t="shared" si="8"/>
        <v>36975</v>
      </c>
      <c r="R11" s="35">
        <f t="shared" ca="1" si="9"/>
        <v>108</v>
      </c>
      <c r="S11" s="73">
        <v>6.0641374459038014E-2</v>
      </c>
      <c r="T11" s="75">
        <f t="shared" ca="1" si="10"/>
        <v>0.98220795518109782</v>
      </c>
      <c r="U11" s="37">
        <f t="shared" si="11"/>
        <v>1</v>
      </c>
      <c r="V11" s="37">
        <f t="shared" si="12"/>
        <v>28</v>
      </c>
      <c r="X11" s="75">
        <f t="shared" ref="X11:X74" si="24">IF(AND(CHOOSE(X$3,MONTH(A11)=MONTH(mthbeg),MONTH(A11)=1),YEAR(A11)&gt;YEAR(mthbeg)),X10*(1+escalator),X10)</f>
        <v>1</v>
      </c>
      <c r="Y11" s="65">
        <f t="shared" ca="1" si="13"/>
        <v>27.50182274507074</v>
      </c>
      <c r="AA11" s="65">
        <f t="shared" ca="1" si="14"/>
        <v>5569.1191058768245</v>
      </c>
      <c r="AB11" s="65">
        <f t="shared" ca="1" si="15"/>
        <v>4022.1415764665958</v>
      </c>
      <c r="AC11" s="65">
        <f t="shared" ca="1" si="16"/>
        <v>5500.364549014148</v>
      </c>
      <c r="AD11" s="65">
        <f t="shared" ca="1" si="17"/>
        <v>5637.8736627395019</v>
      </c>
      <c r="AE11" s="65">
        <f t="shared" ca="1" si="18"/>
        <v>3594.8811159628176</v>
      </c>
      <c r="AF11" s="65">
        <f t="shared" ca="1" si="19"/>
        <v>4449.402036970373</v>
      </c>
    </row>
    <row r="12" spans="1:35">
      <c r="A12" s="76">
        <f t="shared" si="20"/>
        <v>36951</v>
      </c>
      <c r="B12" s="65">
        <f t="shared" si="21"/>
        <v>1</v>
      </c>
      <c r="C12" s="65">
        <f t="shared" si="5"/>
        <v>31</v>
      </c>
      <c r="D12" s="65">
        <f t="shared" ca="1" si="6"/>
        <v>30.281010316622528</v>
      </c>
      <c r="E12" s="73">
        <f t="shared" si="22"/>
        <v>200</v>
      </c>
      <c r="F12" s="66">
        <f t="shared" si="23"/>
        <v>137.41935483870967</v>
      </c>
      <c r="G12" s="73">
        <v>200</v>
      </c>
      <c r="H12" s="73">
        <v>200</v>
      </c>
      <c r="I12" s="66">
        <v>118.54838709677418</v>
      </c>
      <c r="J12" s="66">
        <v>156.29032258064515</v>
      </c>
      <c r="K12" s="65"/>
      <c r="L12" s="65" t="s">
        <v>52</v>
      </c>
      <c r="M12" s="98">
        <f t="shared" si="3"/>
        <v>65.559404270660451</v>
      </c>
      <c r="N12" s="98">
        <f t="shared" si="4"/>
        <v>34.7319517901457</v>
      </c>
      <c r="O12" s="35">
        <f ca="1">SUMPRODUCT($D46:$D57,G46:G57)/SUM($D46:$D57)</f>
        <v>61.189044439773291</v>
      </c>
      <c r="P12" s="35">
        <f t="shared" si="7"/>
        <v>31</v>
      </c>
      <c r="Q12" s="74">
        <f t="shared" si="8"/>
        <v>37006</v>
      </c>
      <c r="R12" s="35">
        <f t="shared" ca="1" si="9"/>
        <v>139</v>
      </c>
      <c r="S12" s="73">
        <v>6.1644357448209022E-2</v>
      </c>
      <c r="T12" s="75">
        <f t="shared" ca="1" si="10"/>
        <v>0.97680678440717827</v>
      </c>
      <c r="U12" s="37">
        <f t="shared" si="11"/>
        <v>1</v>
      </c>
      <c r="V12" s="37">
        <f t="shared" si="12"/>
        <v>31</v>
      </c>
      <c r="X12" s="75">
        <f t="shared" si="24"/>
        <v>1</v>
      </c>
      <c r="Y12" s="65">
        <f t="shared" ca="1" si="13"/>
        <v>30.281010316622528</v>
      </c>
      <c r="AA12" s="65">
        <f t="shared" ca="1" si="14"/>
        <v>6056.2020633245056</v>
      </c>
      <c r="AB12" s="65">
        <f t="shared" ca="1" si="15"/>
        <v>4161.196901574579</v>
      </c>
      <c r="AC12" s="65">
        <f t="shared" ca="1" si="16"/>
        <v>6056.2020633245056</v>
      </c>
      <c r="AD12" s="65">
        <f t="shared" ca="1" si="17"/>
        <v>6056.2020633245056</v>
      </c>
      <c r="AE12" s="65">
        <f t="shared" ca="1" si="18"/>
        <v>3589.7649326963797</v>
      </c>
      <c r="AF12" s="65">
        <f t="shared" ca="1" si="19"/>
        <v>4732.6288704527788</v>
      </c>
      <c r="AH12" s="35">
        <f t="shared" ref="AH12:AH75" si="25">C12*E12</f>
        <v>6200</v>
      </c>
      <c r="AI12" s="35">
        <f t="shared" ref="AI12:AI75" ca="1" si="26">AH12*T12</f>
        <v>6056.2020633245056</v>
      </c>
    </row>
    <row r="13" spans="1:35">
      <c r="A13" s="76">
        <f t="shared" si="20"/>
        <v>36982</v>
      </c>
      <c r="B13" s="65">
        <f t="shared" si="21"/>
        <v>1</v>
      </c>
      <c r="C13" s="65">
        <f t="shared" si="5"/>
        <v>30</v>
      </c>
      <c r="D13" s="65">
        <f t="shared" ca="1" si="6"/>
        <v>29.145501325856639</v>
      </c>
      <c r="E13" s="73">
        <f t="shared" si="22"/>
        <v>144</v>
      </c>
      <c r="F13" s="66">
        <f t="shared" si="23"/>
        <v>80.666666666666657</v>
      </c>
      <c r="G13" s="73">
        <v>148</v>
      </c>
      <c r="H13" s="73">
        <v>140</v>
      </c>
      <c r="I13" s="66">
        <v>69.666666666666657</v>
      </c>
      <c r="J13" s="66">
        <v>91.666666666666657</v>
      </c>
      <c r="K13" s="65"/>
      <c r="L13" s="35" t="s">
        <v>53</v>
      </c>
      <c r="M13" s="98">
        <f t="shared" si="3"/>
        <v>60.384920898640033</v>
      </c>
      <c r="N13" s="98">
        <f t="shared" si="4"/>
        <v>32.986079962704629</v>
      </c>
      <c r="O13" s="35">
        <f ca="1">SUMPRODUCT($D58:$D69,G58:G69)/SUM($D58:$D69)</f>
        <v>55.175832472644565</v>
      </c>
      <c r="P13" s="35">
        <f t="shared" si="7"/>
        <v>30</v>
      </c>
      <c r="Q13" s="74">
        <f t="shared" si="8"/>
        <v>37036</v>
      </c>
      <c r="R13" s="35">
        <f t="shared" ca="1" si="9"/>
        <v>169</v>
      </c>
      <c r="S13" s="73">
        <v>6.2623051726057005E-2</v>
      </c>
      <c r="T13" s="75">
        <f t="shared" ca="1" si="10"/>
        <v>0.97151671086188796</v>
      </c>
      <c r="U13" s="37">
        <f t="shared" si="11"/>
        <v>1</v>
      </c>
      <c r="V13" s="37">
        <f t="shared" si="12"/>
        <v>30</v>
      </c>
      <c r="X13" s="75">
        <f t="shared" si="24"/>
        <v>1</v>
      </c>
      <c r="Y13" s="65">
        <f t="shared" ca="1" si="13"/>
        <v>29.145501325856639</v>
      </c>
      <c r="AA13" s="65">
        <f t="shared" ca="1" si="14"/>
        <v>4196.9521909233563</v>
      </c>
      <c r="AB13" s="65">
        <f t="shared" ca="1" si="15"/>
        <v>2351.0704402857687</v>
      </c>
      <c r="AC13" s="65">
        <f t="shared" ca="1" si="16"/>
        <v>4313.5341962267821</v>
      </c>
      <c r="AD13" s="65">
        <f t="shared" ca="1" si="17"/>
        <v>4080.3701856199295</v>
      </c>
      <c r="AE13" s="65">
        <f t="shared" ca="1" si="18"/>
        <v>2030.4699257013456</v>
      </c>
      <c r="AF13" s="65">
        <f t="shared" ca="1" si="19"/>
        <v>2671.6709548701915</v>
      </c>
      <c r="AH13" s="35">
        <f t="shared" si="25"/>
        <v>4320</v>
      </c>
      <c r="AI13" s="35">
        <f t="shared" ca="1" si="26"/>
        <v>4196.9521909233563</v>
      </c>
    </row>
    <row r="14" spans="1:35">
      <c r="A14" s="76">
        <f t="shared" si="20"/>
        <v>37012</v>
      </c>
      <c r="B14" s="65">
        <f t="shared" si="21"/>
        <v>1</v>
      </c>
      <c r="C14" s="65">
        <f t="shared" si="5"/>
        <v>31</v>
      </c>
      <c r="D14" s="65">
        <f t="shared" ca="1" si="6"/>
        <v>29.94767036282613</v>
      </c>
      <c r="E14" s="73">
        <f t="shared" si="22"/>
        <v>143</v>
      </c>
      <c r="F14" s="66">
        <f t="shared" si="23"/>
        <v>77.822580645161281</v>
      </c>
      <c r="G14" s="73">
        <v>148</v>
      </c>
      <c r="H14" s="73">
        <v>138</v>
      </c>
      <c r="I14" s="66">
        <v>70</v>
      </c>
      <c r="J14" s="66">
        <v>85.645161290322577</v>
      </c>
      <c r="K14" s="65"/>
      <c r="L14" s="65" t="s">
        <v>50</v>
      </c>
      <c r="M14" s="98">
        <f t="shared" si="3"/>
        <v>94.063204490359311</v>
      </c>
      <c r="N14" s="98">
        <f t="shared" si="4"/>
        <v>55.759291439929463</v>
      </c>
      <c r="O14" s="35">
        <f ca="1">SUMPRODUCT($D10:$D69,G10:G69)/SUM($D10:$D69)</f>
        <v>95.106858920068916</v>
      </c>
      <c r="P14" s="35">
        <f t="shared" si="7"/>
        <v>31</v>
      </c>
      <c r="Q14" s="74">
        <f t="shared" si="8"/>
        <v>37067</v>
      </c>
      <c r="R14" s="35">
        <f t="shared" ca="1" si="9"/>
        <v>200</v>
      </c>
      <c r="S14" s="73">
        <v>6.3438339301639002E-2</v>
      </c>
      <c r="T14" s="75">
        <f t="shared" ca="1" si="10"/>
        <v>0.96605388267181069</v>
      </c>
      <c r="U14" s="37">
        <f t="shared" si="11"/>
        <v>1</v>
      </c>
      <c r="V14" s="37">
        <f t="shared" si="12"/>
        <v>31</v>
      </c>
      <c r="X14" s="75">
        <f t="shared" si="24"/>
        <v>1</v>
      </c>
      <c r="Y14" s="65">
        <f t="shared" ca="1" si="13"/>
        <v>29.94767036282613</v>
      </c>
      <c r="AA14" s="65">
        <f t="shared" ca="1" si="14"/>
        <v>4282.5168618841362</v>
      </c>
      <c r="AB14" s="65">
        <f t="shared" ca="1" si="15"/>
        <v>2330.6049919457428</v>
      </c>
      <c r="AC14" s="65">
        <f t="shared" ca="1" si="16"/>
        <v>4432.2552136982677</v>
      </c>
      <c r="AD14" s="65">
        <f t="shared" ca="1" si="17"/>
        <v>4132.7785100700057</v>
      </c>
      <c r="AE14" s="65">
        <f t="shared" ca="1" si="18"/>
        <v>2096.336925397829</v>
      </c>
      <c r="AF14" s="65">
        <f t="shared" ca="1" si="19"/>
        <v>2564.873058493657</v>
      </c>
      <c r="AH14" s="35">
        <f t="shared" si="25"/>
        <v>4433</v>
      </c>
      <c r="AI14" s="35">
        <f t="shared" ca="1" si="26"/>
        <v>4282.5168618841371</v>
      </c>
    </row>
    <row r="15" spans="1:35">
      <c r="A15" s="76">
        <f t="shared" si="20"/>
        <v>37043</v>
      </c>
      <c r="B15" s="65">
        <f t="shared" si="21"/>
        <v>1</v>
      </c>
      <c r="C15" s="65">
        <f t="shared" si="5"/>
        <v>30</v>
      </c>
      <c r="D15" s="65">
        <f t="shared" ca="1" si="6"/>
        <v>28.820659844770656</v>
      </c>
      <c r="E15" s="73">
        <f t="shared" si="22"/>
        <v>170.5</v>
      </c>
      <c r="F15" s="66">
        <f t="shared" si="23"/>
        <v>78.633333333333326</v>
      </c>
      <c r="G15" s="73">
        <v>181</v>
      </c>
      <c r="H15" s="73">
        <v>160</v>
      </c>
      <c r="I15" s="66">
        <v>65.133333333333326</v>
      </c>
      <c r="J15" s="66">
        <v>92.133333333333326</v>
      </c>
      <c r="K15" s="65"/>
      <c r="L15" s="65" t="s">
        <v>51</v>
      </c>
      <c r="M15" s="98">
        <f t="shared" si="3"/>
        <v>79.449336363709762</v>
      </c>
      <c r="N15" s="98">
        <f t="shared" si="4"/>
        <v>46.037185627458896</v>
      </c>
      <c r="O15" s="35">
        <f ca="1">SUMPRODUCT($D10:$D129,G10:G129)/SUM($D10:$D129)</f>
        <v>78.49185722364318</v>
      </c>
      <c r="P15" s="35">
        <f t="shared" si="7"/>
        <v>30</v>
      </c>
      <c r="Q15" s="74">
        <f t="shared" si="8"/>
        <v>37097</v>
      </c>
      <c r="R15" s="35">
        <f t="shared" ca="1" si="9"/>
        <v>230</v>
      </c>
      <c r="S15" s="73">
        <v>6.407577912380201E-2</v>
      </c>
      <c r="T15" s="75">
        <f t="shared" ca="1" si="10"/>
        <v>0.96068866149235521</v>
      </c>
      <c r="U15" s="37">
        <f t="shared" si="11"/>
        <v>1</v>
      </c>
      <c r="V15" s="37">
        <f t="shared" si="12"/>
        <v>30</v>
      </c>
      <c r="X15" s="75">
        <f t="shared" si="24"/>
        <v>1</v>
      </c>
      <c r="Y15" s="65">
        <f t="shared" ca="1" si="13"/>
        <v>28.820659844770656</v>
      </c>
      <c r="AA15" s="65">
        <f t="shared" ca="1" si="14"/>
        <v>4913.9225035333966</v>
      </c>
      <c r="AB15" s="65">
        <f t="shared" ca="1" si="15"/>
        <v>2266.2645524604659</v>
      </c>
      <c r="AC15" s="65">
        <f t="shared" ca="1" si="16"/>
        <v>5216.5394319034885</v>
      </c>
      <c r="AD15" s="65">
        <f t="shared" ca="1" si="17"/>
        <v>4611.3055751633046</v>
      </c>
      <c r="AE15" s="65">
        <f t="shared" ca="1" si="18"/>
        <v>1877.1856445560618</v>
      </c>
      <c r="AF15" s="65">
        <f t="shared" ca="1" si="19"/>
        <v>2655.3434603648698</v>
      </c>
      <c r="AH15" s="35">
        <f t="shared" si="25"/>
        <v>5115</v>
      </c>
      <c r="AI15" s="35">
        <f t="shared" ca="1" si="26"/>
        <v>4913.9225035333966</v>
      </c>
    </row>
    <row r="16" spans="1:35">
      <c r="A16" s="76">
        <f t="shared" si="20"/>
        <v>37073</v>
      </c>
      <c r="B16" s="65">
        <f t="shared" si="21"/>
        <v>1</v>
      </c>
      <c r="C16" s="65">
        <f t="shared" si="5"/>
        <v>31</v>
      </c>
      <c r="D16" s="65">
        <f t="shared" ca="1" si="6"/>
        <v>29.608630486953693</v>
      </c>
      <c r="E16" s="73">
        <f t="shared" si="22"/>
        <v>173.5</v>
      </c>
      <c r="F16" s="66">
        <f t="shared" si="23"/>
        <v>111.91935483870968</v>
      </c>
      <c r="G16" s="73">
        <v>185</v>
      </c>
      <c r="H16" s="73">
        <v>162</v>
      </c>
      <c r="I16" s="66">
        <v>103.03225806451613</v>
      </c>
      <c r="J16" s="66">
        <v>120.80645161290323</v>
      </c>
      <c r="K16" s="65"/>
      <c r="P16" s="35">
        <f t="shared" si="7"/>
        <v>31</v>
      </c>
      <c r="Q16" s="74">
        <f t="shared" si="8"/>
        <v>37128</v>
      </c>
      <c r="R16" s="35">
        <f t="shared" ca="1" si="9"/>
        <v>261</v>
      </c>
      <c r="S16" s="73">
        <v>6.4713219080706014E-2</v>
      </c>
      <c r="T16" s="75">
        <f t="shared" ca="1" si="10"/>
        <v>0.95511711248237718</v>
      </c>
      <c r="U16" s="37">
        <f t="shared" si="11"/>
        <v>1</v>
      </c>
      <c r="V16" s="37">
        <f t="shared" si="12"/>
        <v>31</v>
      </c>
      <c r="X16" s="75">
        <f t="shared" si="24"/>
        <v>1</v>
      </c>
      <c r="Y16" s="65">
        <f t="shared" ca="1" si="13"/>
        <v>29.608630486953693</v>
      </c>
      <c r="AA16" s="65">
        <f t="shared" ca="1" si="14"/>
        <v>5137.0973894864655</v>
      </c>
      <c r="AB16" s="65">
        <f t="shared" ca="1" si="15"/>
        <v>3313.7788217576076</v>
      </c>
      <c r="AC16" s="65">
        <f t="shared" ca="1" si="16"/>
        <v>5477.5966400864336</v>
      </c>
      <c r="AD16" s="65">
        <f t="shared" ca="1" si="17"/>
        <v>4796.5981388864984</v>
      </c>
      <c r="AE16" s="65">
        <f t="shared" ca="1" si="18"/>
        <v>3050.6440572687129</v>
      </c>
      <c r="AF16" s="65">
        <f t="shared" ca="1" si="19"/>
        <v>3576.9135862465027</v>
      </c>
      <c r="AH16" s="35">
        <f t="shared" si="25"/>
        <v>5378.5</v>
      </c>
      <c r="AI16" s="35">
        <f t="shared" ca="1" si="26"/>
        <v>5137.0973894864655</v>
      </c>
    </row>
    <row r="17" spans="1:35">
      <c r="A17" s="76">
        <f t="shared" si="20"/>
        <v>37104</v>
      </c>
      <c r="B17" s="65">
        <f t="shared" si="21"/>
        <v>1</v>
      </c>
      <c r="C17" s="65">
        <f t="shared" si="5"/>
        <v>31</v>
      </c>
      <c r="D17" s="65">
        <f t="shared" ca="1" si="6"/>
        <v>29.434566819280558</v>
      </c>
      <c r="E17" s="73">
        <f t="shared" si="22"/>
        <v>192</v>
      </c>
      <c r="F17" s="66">
        <f t="shared" si="23"/>
        <v>111.29032258064515</v>
      </c>
      <c r="G17" s="73">
        <v>205</v>
      </c>
      <c r="H17" s="73">
        <v>179</v>
      </c>
      <c r="I17" s="66">
        <v>102.48387096774192</v>
      </c>
      <c r="J17" s="66">
        <v>120.09677419354838</v>
      </c>
      <c r="K17" s="65"/>
      <c r="L17" s="65"/>
      <c r="M17" s="65"/>
      <c r="N17" s="65"/>
      <c r="O17" s="65"/>
      <c r="P17" s="35">
        <f t="shared" si="7"/>
        <v>31</v>
      </c>
      <c r="Q17" s="74">
        <f t="shared" si="8"/>
        <v>37159</v>
      </c>
      <c r="R17" s="35">
        <f t="shared" ca="1" si="9"/>
        <v>292</v>
      </c>
      <c r="S17" s="73">
        <v>6.5307044899252015E-2</v>
      </c>
      <c r="T17" s="75">
        <f t="shared" ca="1" si="10"/>
        <v>0.94950215546066319</v>
      </c>
      <c r="U17" s="37">
        <f t="shared" si="11"/>
        <v>1</v>
      </c>
      <c r="V17" s="37">
        <f t="shared" si="12"/>
        <v>31</v>
      </c>
      <c r="X17" s="75">
        <f t="shared" si="24"/>
        <v>1</v>
      </c>
      <c r="Y17" s="65">
        <f t="shared" ca="1" si="13"/>
        <v>29.434566819280558</v>
      </c>
      <c r="AA17" s="65">
        <f t="shared" ca="1" si="14"/>
        <v>5651.436829301867</v>
      </c>
      <c r="AB17" s="65">
        <f t="shared" ca="1" si="15"/>
        <v>3275.7824363392879</v>
      </c>
      <c r="AC17" s="65">
        <f t="shared" ca="1" si="16"/>
        <v>6034.0861979525143</v>
      </c>
      <c r="AD17" s="65">
        <f t="shared" ca="1" si="17"/>
        <v>5268.7874606512196</v>
      </c>
      <c r="AE17" s="65">
        <f t="shared" ca="1" si="18"/>
        <v>3016.5683478985266</v>
      </c>
      <c r="AF17" s="65">
        <f t="shared" ca="1" si="19"/>
        <v>3534.9965247800487</v>
      </c>
      <c r="AH17" s="35">
        <f t="shared" si="25"/>
        <v>5952</v>
      </c>
      <c r="AI17" s="35">
        <f t="shared" ca="1" si="26"/>
        <v>5651.436829301867</v>
      </c>
    </row>
    <row r="18" spans="1:35">
      <c r="A18" s="76">
        <f t="shared" si="20"/>
        <v>37135</v>
      </c>
      <c r="B18" s="65">
        <f t="shared" si="21"/>
        <v>1</v>
      </c>
      <c r="C18" s="65">
        <f t="shared" si="5"/>
        <v>30</v>
      </c>
      <c r="D18" s="65">
        <f t="shared" ca="1" si="6"/>
        <v>28.320466130569635</v>
      </c>
      <c r="E18" s="73">
        <f t="shared" si="22"/>
        <v>175.5</v>
      </c>
      <c r="F18" s="66">
        <f t="shared" si="23"/>
        <v>111.85</v>
      </c>
      <c r="G18" s="73">
        <v>180</v>
      </c>
      <c r="H18" s="73">
        <v>171</v>
      </c>
      <c r="I18" s="66">
        <v>104.2</v>
      </c>
      <c r="J18" s="66">
        <v>119.5</v>
      </c>
      <c r="K18" s="65"/>
      <c r="L18" s="65" t="s">
        <v>78</v>
      </c>
      <c r="M18" s="65"/>
      <c r="N18" s="65"/>
      <c r="O18" s="65"/>
      <c r="P18" s="35">
        <f t="shared" si="7"/>
        <v>30</v>
      </c>
      <c r="Q18" s="74">
        <f t="shared" si="8"/>
        <v>37189</v>
      </c>
      <c r="R18" s="35">
        <f t="shared" ca="1" si="9"/>
        <v>322</v>
      </c>
      <c r="S18" s="73">
        <v>6.5877936365913006E-2</v>
      </c>
      <c r="T18" s="75">
        <f t="shared" ca="1" si="10"/>
        <v>0.94401553768565449</v>
      </c>
      <c r="U18" s="37">
        <f t="shared" si="11"/>
        <v>1</v>
      </c>
      <c r="V18" s="37">
        <f t="shared" si="12"/>
        <v>30</v>
      </c>
      <c r="X18" s="75">
        <f t="shared" si="24"/>
        <v>1</v>
      </c>
      <c r="Y18" s="65">
        <f t="shared" ca="1" si="13"/>
        <v>28.320466130569635</v>
      </c>
      <c r="AA18" s="65">
        <f t="shared" ca="1" si="14"/>
        <v>4970.2418059149713</v>
      </c>
      <c r="AB18" s="65">
        <f t="shared" ca="1" si="15"/>
        <v>3167.6441367042135</v>
      </c>
      <c r="AC18" s="65">
        <f t="shared" ca="1" si="16"/>
        <v>5097.6839035025341</v>
      </c>
      <c r="AD18" s="65">
        <f t="shared" ca="1" si="17"/>
        <v>4842.7997083274076</v>
      </c>
      <c r="AE18" s="65">
        <f t="shared" ca="1" si="18"/>
        <v>2950.9925708053561</v>
      </c>
      <c r="AF18" s="65">
        <f t="shared" ca="1" si="19"/>
        <v>3384.2957026030713</v>
      </c>
      <c r="AH18" s="35">
        <f t="shared" si="25"/>
        <v>5265</v>
      </c>
      <c r="AI18" s="35">
        <f t="shared" ca="1" si="26"/>
        <v>4970.2418059149713</v>
      </c>
    </row>
    <row r="19" spans="1:35">
      <c r="A19" s="76">
        <f t="shared" si="20"/>
        <v>37165</v>
      </c>
      <c r="B19" s="65">
        <f t="shared" si="21"/>
        <v>1</v>
      </c>
      <c r="C19" s="65">
        <f t="shared" si="5"/>
        <v>31</v>
      </c>
      <c r="D19" s="65">
        <f t="shared" ca="1" si="6"/>
        <v>29.087776994372568</v>
      </c>
      <c r="E19" s="73">
        <f t="shared" si="22"/>
        <v>117.5</v>
      </c>
      <c r="F19" s="66">
        <f t="shared" si="23"/>
        <v>81.048387096774206</v>
      </c>
      <c r="G19" s="73">
        <v>123</v>
      </c>
      <c r="H19" s="73">
        <v>112</v>
      </c>
      <c r="I19" s="66">
        <v>70.548387096774206</v>
      </c>
      <c r="J19" s="66">
        <v>91.548387096774192</v>
      </c>
      <c r="K19" s="65"/>
      <c r="L19" s="65"/>
      <c r="M19" s="65" t="s">
        <v>73</v>
      </c>
      <c r="N19" s="65" t="s">
        <v>74</v>
      </c>
      <c r="O19" s="65" t="s">
        <v>75</v>
      </c>
      <c r="P19" s="35">
        <f t="shared" si="7"/>
        <v>31</v>
      </c>
      <c r="Q19" s="74">
        <f t="shared" si="8"/>
        <v>37220</v>
      </c>
      <c r="R19" s="35">
        <f t="shared" ca="1" si="9"/>
        <v>353</v>
      </c>
      <c r="S19" s="73">
        <v>6.6430412081624007E-2</v>
      </c>
      <c r="T19" s="75">
        <f t="shared" ca="1" si="10"/>
        <v>0.93831538691524408</v>
      </c>
      <c r="U19" s="37">
        <f t="shared" si="11"/>
        <v>1</v>
      </c>
      <c r="V19" s="37">
        <f t="shared" si="12"/>
        <v>31</v>
      </c>
      <c r="X19" s="75">
        <f t="shared" si="24"/>
        <v>1</v>
      </c>
      <c r="Y19" s="65">
        <f t="shared" ca="1" si="13"/>
        <v>29.087776994372568</v>
      </c>
      <c r="AA19" s="65">
        <f t="shared" ca="1" si="14"/>
        <v>3417.8137968387769</v>
      </c>
      <c r="AB19" s="65">
        <f t="shared" ca="1" si="15"/>
        <v>2357.5174096245514</v>
      </c>
      <c r="AC19" s="65">
        <f t="shared" ca="1" si="16"/>
        <v>3577.7965703078257</v>
      </c>
      <c r="AD19" s="65">
        <f t="shared" ca="1" si="17"/>
        <v>3257.8310233697275</v>
      </c>
      <c r="AE19" s="65">
        <f t="shared" ca="1" si="18"/>
        <v>2052.0957511836391</v>
      </c>
      <c r="AF19" s="65">
        <f t="shared" ca="1" si="19"/>
        <v>2662.9390680654628</v>
      </c>
      <c r="AH19" s="35">
        <f t="shared" si="25"/>
        <v>3642.5</v>
      </c>
      <c r="AI19" s="35">
        <f t="shared" ca="1" si="26"/>
        <v>3417.8137968387764</v>
      </c>
    </row>
    <row r="20" spans="1:35">
      <c r="A20" s="76">
        <f t="shared" si="20"/>
        <v>37196</v>
      </c>
      <c r="B20" s="65">
        <f t="shared" si="21"/>
        <v>1</v>
      </c>
      <c r="C20" s="65">
        <f t="shared" si="5"/>
        <v>30</v>
      </c>
      <c r="D20" s="65">
        <f t="shared" ca="1" si="6"/>
        <v>27.983227977503777</v>
      </c>
      <c r="E20" s="73">
        <f t="shared" si="22"/>
        <v>113.5</v>
      </c>
      <c r="F20" s="66">
        <f t="shared" si="23"/>
        <v>79.625</v>
      </c>
      <c r="G20" s="73">
        <v>111</v>
      </c>
      <c r="H20" s="73">
        <v>116</v>
      </c>
      <c r="I20" s="66">
        <v>72.25</v>
      </c>
      <c r="J20" s="66">
        <v>87</v>
      </c>
      <c r="K20" s="65"/>
      <c r="L20" s="65">
        <v>2001</v>
      </c>
      <c r="M20" s="98">
        <v>162.42684530458763</v>
      </c>
      <c r="N20" s="98">
        <v>107.49484196046726</v>
      </c>
      <c r="O20" s="98">
        <v>144.11617752321416</v>
      </c>
      <c r="P20" s="35">
        <f t="shared" si="7"/>
        <v>30</v>
      </c>
      <c r="Q20" s="74">
        <f t="shared" si="8"/>
        <v>37250</v>
      </c>
      <c r="R20" s="35">
        <f t="shared" ca="1" si="9"/>
        <v>383</v>
      </c>
      <c r="S20" s="73">
        <v>6.6975645475392018E-2</v>
      </c>
      <c r="T20" s="75">
        <f t="shared" ca="1" si="10"/>
        <v>0.93277426591679258</v>
      </c>
      <c r="U20" s="37">
        <f t="shared" si="11"/>
        <v>1</v>
      </c>
      <c r="V20" s="37">
        <f t="shared" si="12"/>
        <v>30</v>
      </c>
      <c r="X20" s="75">
        <f t="shared" si="24"/>
        <v>1</v>
      </c>
      <c r="Y20" s="65">
        <f t="shared" ca="1" si="13"/>
        <v>27.983227977503777</v>
      </c>
      <c r="AA20" s="65">
        <f t="shared" ca="1" si="14"/>
        <v>3176.0963754466788</v>
      </c>
      <c r="AB20" s="65">
        <f t="shared" ca="1" si="15"/>
        <v>2228.1645277087382</v>
      </c>
      <c r="AC20" s="65">
        <f t="shared" ca="1" si="16"/>
        <v>3106.1383055029191</v>
      </c>
      <c r="AD20" s="65">
        <f t="shared" ca="1" si="17"/>
        <v>3246.0544453904381</v>
      </c>
      <c r="AE20" s="65">
        <f t="shared" ca="1" si="18"/>
        <v>2021.7882213746479</v>
      </c>
      <c r="AF20" s="65">
        <f t="shared" ca="1" si="19"/>
        <v>2434.5408340428285</v>
      </c>
      <c r="AH20" s="35">
        <f t="shared" si="25"/>
        <v>3405</v>
      </c>
      <c r="AI20" s="35">
        <f t="shared" ca="1" si="26"/>
        <v>3176.0963754466788</v>
      </c>
    </row>
    <row r="21" spans="1:35">
      <c r="A21" s="76">
        <f t="shared" si="20"/>
        <v>37226</v>
      </c>
      <c r="B21" s="65">
        <f t="shared" si="21"/>
        <v>1</v>
      </c>
      <c r="C21" s="65">
        <f t="shared" si="5"/>
        <v>31</v>
      </c>
      <c r="D21" s="65">
        <f t="shared" ca="1" si="6"/>
        <v>28.739218406136946</v>
      </c>
      <c r="E21" s="73">
        <f t="shared" si="22"/>
        <v>113</v>
      </c>
      <c r="F21" s="66">
        <f t="shared" si="23"/>
        <v>78.854838709677423</v>
      </c>
      <c r="G21" s="73">
        <v>108</v>
      </c>
      <c r="H21" s="73">
        <v>118</v>
      </c>
      <c r="I21" s="66">
        <v>72.677419354838719</v>
      </c>
      <c r="J21" s="66">
        <v>85.032258064516128</v>
      </c>
      <c r="K21" s="65"/>
      <c r="L21" s="65">
        <v>2002</v>
      </c>
      <c r="M21" s="98">
        <v>92.504026835608158</v>
      </c>
      <c r="N21" s="98">
        <v>54.535571770686907</v>
      </c>
      <c r="O21" s="98">
        <v>79.847875147301096</v>
      </c>
      <c r="P21" s="35">
        <f t="shared" si="7"/>
        <v>31</v>
      </c>
      <c r="Q21" s="74">
        <f t="shared" si="8"/>
        <v>37281</v>
      </c>
      <c r="R21" s="35">
        <f t="shared" ca="1" si="9"/>
        <v>414</v>
      </c>
      <c r="S21" s="73">
        <v>6.7480253342248012E-2</v>
      </c>
      <c r="T21" s="75">
        <f t="shared" ca="1" si="10"/>
        <v>0.92707156148828862</v>
      </c>
      <c r="U21" s="37">
        <f t="shared" si="11"/>
        <v>1</v>
      </c>
      <c r="V21" s="37">
        <f t="shared" si="12"/>
        <v>31</v>
      </c>
      <c r="X21" s="75">
        <f t="shared" si="24"/>
        <v>1</v>
      </c>
      <c r="Y21" s="65">
        <f t="shared" ca="1" si="13"/>
        <v>28.739218406136946</v>
      </c>
      <c r="AA21" s="65">
        <f t="shared" ca="1" si="14"/>
        <v>3247.531679893475</v>
      </c>
      <c r="AB21" s="65">
        <f t="shared" ca="1" si="15"/>
        <v>2266.2264320581216</v>
      </c>
      <c r="AC21" s="65">
        <f t="shared" ca="1" si="16"/>
        <v>3103.8355878627899</v>
      </c>
      <c r="AD21" s="65">
        <f t="shared" ca="1" si="17"/>
        <v>3391.2277719241597</v>
      </c>
      <c r="AE21" s="65">
        <f t="shared" ca="1" si="18"/>
        <v>2088.6922280331146</v>
      </c>
      <c r="AF21" s="65">
        <f t="shared" ca="1" si="19"/>
        <v>2443.7606360831287</v>
      </c>
      <c r="AH21" s="35">
        <f t="shared" si="25"/>
        <v>3503</v>
      </c>
      <c r="AI21" s="35">
        <f t="shared" ca="1" si="26"/>
        <v>3247.531679893475</v>
      </c>
    </row>
    <row r="22" spans="1:35">
      <c r="A22" s="76">
        <f t="shared" si="20"/>
        <v>37257</v>
      </c>
      <c r="B22" s="65">
        <f t="shared" si="21"/>
        <v>1</v>
      </c>
      <c r="C22" s="65">
        <f t="shared" si="5"/>
        <v>31</v>
      </c>
      <c r="D22" s="65">
        <f t="shared" ca="1" si="6"/>
        <v>28.561354189414068</v>
      </c>
      <c r="E22" s="73">
        <f t="shared" si="22"/>
        <v>91.5</v>
      </c>
      <c r="F22" s="66">
        <f t="shared" si="23"/>
        <v>63.16935483870968</v>
      </c>
      <c r="G22" s="73">
        <v>88</v>
      </c>
      <c r="H22" s="73">
        <v>95</v>
      </c>
      <c r="I22" s="66">
        <v>59.387096774193544</v>
      </c>
      <c r="J22" s="66">
        <v>66.951612903225808</v>
      </c>
      <c r="K22" s="65"/>
      <c r="L22" s="65">
        <v>2003</v>
      </c>
      <c r="M22" s="98">
        <v>74.805608313740137</v>
      </c>
      <c r="N22" s="98">
        <v>38.337603441210213</v>
      </c>
      <c r="O22" s="98">
        <v>62.649606689563505</v>
      </c>
      <c r="P22" s="35">
        <f t="shared" si="7"/>
        <v>31</v>
      </c>
      <c r="Q22" s="74">
        <f t="shared" si="8"/>
        <v>37312</v>
      </c>
      <c r="R22" s="35">
        <f t="shared" ca="1" si="9"/>
        <v>445</v>
      </c>
      <c r="S22" s="73">
        <v>6.7936028262189016E-2</v>
      </c>
      <c r="T22" s="75">
        <f t="shared" ca="1" si="10"/>
        <v>0.92133400611013128</v>
      </c>
      <c r="U22" s="37">
        <f t="shared" si="11"/>
        <v>1</v>
      </c>
      <c r="V22" s="37">
        <f t="shared" si="12"/>
        <v>31</v>
      </c>
      <c r="X22" s="75">
        <f t="shared" si="24"/>
        <v>1.03</v>
      </c>
      <c r="Y22" s="65">
        <f t="shared" ca="1" si="13"/>
        <v>29.418194815096491</v>
      </c>
      <c r="AA22" s="65">
        <f t="shared" ca="1" si="14"/>
        <v>2613.3639083313874</v>
      </c>
      <c r="AB22" s="65">
        <f t="shared" ca="1" si="15"/>
        <v>1804.2023174651645</v>
      </c>
      <c r="AC22" s="65">
        <f t="shared" ca="1" si="16"/>
        <v>2513.3991686684381</v>
      </c>
      <c r="AD22" s="65">
        <f t="shared" ca="1" si="17"/>
        <v>2713.3286479943363</v>
      </c>
      <c r="AE22" s="65">
        <f t="shared" ca="1" si="18"/>
        <v>1696.1759052487514</v>
      </c>
      <c r="AF22" s="65">
        <f t="shared" ca="1" si="19"/>
        <v>1912.2287296815773</v>
      </c>
      <c r="AH22" s="35">
        <f t="shared" si="25"/>
        <v>2836.5</v>
      </c>
      <c r="AI22" s="35">
        <f t="shared" ca="1" si="26"/>
        <v>2613.3639083313874</v>
      </c>
    </row>
    <row r="23" spans="1:35">
      <c r="A23" s="76">
        <f t="shared" si="20"/>
        <v>37288</v>
      </c>
      <c r="B23" s="65">
        <f t="shared" si="21"/>
        <v>1</v>
      </c>
      <c r="C23" s="65">
        <f t="shared" si="5"/>
        <v>28</v>
      </c>
      <c r="D23" s="65">
        <f t="shared" ca="1" si="6"/>
        <v>25.653232469556883</v>
      </c>
      <c r="E23" s="73">
        <f t="shared" si="22"/>
        <v>83.5</v>
      </c>
      <c r="F23" s="66">
        <f t="shared" si="23"/>
        <v>55.392857142857139</v>
      </c>
      <c r="G23" s="73">
        <v>80</v>
      </c>
      <c r="H23" s="73">
        <v>87</v>
      </c>
      <c r="I23" s="66">
        <v>48.428571428571431</v>
      </c>
      <c r="J23" s="66">
        <v>62.357142857142847</v>
      </c>
      <c r="K23" s="65"/>
      <c r="L23" s="65">
        <v>2004</v>
      </c>
      <c r="M23" s="98">
        <v>65.559404270660451</v>
      </c>
      <c r="N23" s="98">
        <v>34.7319517901457</v>
      </c>
      <c r="O23" s="98">
        <v>55.28358677715552</v>
      </c>
      <c r="P23" s="35">
        <f t="shared" si="7"/>
        <v>28</v>
      </c>
      <c r="Q23" s="74">
        <f t="shared" si="8"/>
        <v>37340</v>
      </c>
      <c r="R23" s="35">
        <f t="shared" ca="1" si="9"/>
        <v>473</v>
      </c>
      <c r="S23" s="73">
        <v>6.8392610175034022E-2</v>
      </c>
      <c r="T23" s="75">
        <f t="shared" ca="1" si="10"/>
        <v>0.91618687391274589</v>
      </c>
      <c r="U23" s="37">
        <f t="shared" si="11"/>
        <v>1</v>
      </c>
      <c r="V23" s="37">
        <f t="shared" si="12"/>
        <v>28</v>
      </c>
      <c r="X23" s="75">
        <f t="shared" si="24"/>
        <v>1.03</v>
      </c>
      <c r="Y23" s="65">
        <f t="shared" ca="1" si="13"/>
        <v>26.42282944364359</v>
      </c>
      <c r="AA23" s="65">
        <f t="shared" ca="1" si="14"/>
        <v>2142.0449112079996</v>
      </c>
      <c r="AB23" s="65">
        <f t="shared" ca="1" si="15"/>
        <v>1421.0058414386688</v>
      </c>
      <c r="AC23" s="65">
        <f t="shared" ca="1" si="16"/>
        <v>2052.2585975645507</v>
      </c>
      <c r="AD23" s="65">
        <f t="shared" ca="1" si="17"/>
        <v>2231.831224851449</v>
      </c>
      <c r="AE23" s="65">
        <f t="shared" ca="1" si="18"/>
        <v>1242.3494010256834</v>
      </c>
      <c r="AF23" s="65">
        <f t="shared" ca="1" si="19"/>
        <v>1599.6622818516539</v>
      </c>
      <c r="AH23" s="35">
        <f t="shared" si="25"/>
        <v>2338</v>
      </c>
      <c r="AI23" s="35">
        <f t="shared" ca="1" si="26"/>
        <v>2142.044911208</v>
      </c>
    </row>
    <row r="24" spans="1:35">
      <c r="A24" s="76">
        <f t="shared" si="20"/>
        <v>37316</v>
      </c>
      <c r="B24" s="65">
        <f t="shared" si="21"/>
        <v>1</v>
      </c>
      <c r="C24" s="65">
        <f t="shared" si="5"/>
        <v>31</v>
      </c>
      <c r="D24" s="65">
        <f t="shared" ca="1" si="6"/>
        <v>28.225428122272486</v>
      </c>
      <c r="E24" s="73">
        <f t="shared" si="22"/>
        <v>79.5</v>
      </c>
      <c r="F24" s="66">
        <f t="shared" si="23"/>
        <v>50.201612903225808</v>
      </c>
      <c r="G24" s="73">
        <v>78</v>
      </c>
      <c r="H24" s="73">
        <v>81</v>
      </c>
      <c r="I24" s="66">
        <v>48.58064516129032</v>
      </c>
      <c r="J24" s="66">
        <v>51.822580645161295</v>
      </c>
      <c r="K24" s="65"/>
      <c r="L24" s="65">
        <v>2005</v>
      </c>
      <c r="M24" s="98">
        <v>60.384920898640033</v>
      </c>
      <c r="N24" s="98">
        <v>32.986079962704629</v>
      </c>
      <c r="O24" s="98">
        <v>51.25197391999491</v>
      </c>
      <c r="P24" s="35">
        <f t="shared" si="7"/>
        <v>31</v>
      </c>
      <c r="Q24" s="74">
        <f t="shared" si="8"/>
        <v>37371</v>
      </c>
      <c r="R24" s="35">
        <f t="shared" ca="1" si="9"/>
        <v>504</v>
      </c>
      <c r="S24" s="73">
        <v>6.8749584527792007E-2</v>
      </c>
      <c r="T24" s="75">
        <f t="shared" ca="1" si="10"/>
        <v>0.91049768136362863</v>
      </c>
      <c r="U24" s="37">
        <f t="shared" si="11"/>
        <v>1</v>
      </c>
      <c r="V24" s="37">
        <f t="shared" si="12"/>
        <v>31</v>
      </c>
      <c r="X24" s="75">
        <f t="shared" si="24"/>
        <v>1.03</v>
      </c>
      <c r="Y24" s="65">
        <f t="shared" ca="1" si="13"/>
        <v>29.072190965940663</v>
      </c>
      <c r="AA24" s="65">
        <f t="shared" ca="1" si="14"/>
        <v>2243.9215357206626</v>
      </c>
      <c r="AB24" s="65">
        <f t="shared" ca="1" si="15"/>
        <v>1416.9620166221471</v>
      </c>
      <c r="AC24" s="65">
        <f t="shared" ca="1" si="16"/>
        <v>2201.5833935372539</v>
      </c>
      <c r="AD24" s="65">
        <f t="shared" ca="1" si="17"/>
        <v>2286.2596779040714</v>
      </c>
      <c r="AE24" s="65">
        <f t="shared" ca="1" si="18"/>
        <v>1371.2095081336247</v>
      </c>
      <c r="AF24" s="65">
        <f t="shared" ca="1" si="19"/>
        <v>1462.7145251106695</v>
      </c>
      <c r="AH24" s="35">
        <f t="shared" si="25"/>
        <v>2464.5</v>
      </c>
      <c r="AI24" s="35">
        <f t="shared" ca="1" si="26"/>
        <v>2243.9215357206626</v>
      </c>
    </row>
    <row r="25" spans="1:35">
      <c r="A25" s="76">
        <f t="shared" si="20"/>
        <v>37347</v>
      </c>
      <c r="B25" s="65">
        <f t="shared" si="21"/>
        <v>1</v>
      </c>
      <c r="C25" s="65">
        <f t="shared" si="5"/>
        <v>30</v>
      </c>
      <c r="D25" s="65">
        <f t="shared" ca="1" si="6"/>
        <v>27.150126685549075</v>
      </c>
      <c r="E25" s="73">
        <f t="shared" si="22"/>
        <v>76</v>
      </c>
      <c r="F25" s="66">
        <f t="shared" si="23"/>
        <v>50.666666666666664</v>
      </c>
      <c r="G25" s="73">
        <v>72</v>
      </c>
      <c r="H25" s="73">
        <v>80</v>
      </c>
      <c r="I25" s="66">
        <v>50.2</v>
      </c>
      <c r="J25" s="66">
        <v>51.133333333333326</v>
      </c>
      <c r="K25" s="65"/>
      <c r="L25" s="65" t="s">
        <v>76</v>
      </c>
      <c r="M25" s="98">
        <v>94.063204490359311</v>
      </c>
      <c r="N25" s="98">
        <v>55.759291439929463</v>
      </c>
      <c r="O25" s="98">
        <v>81.295233473549359</v>
      </c>
      <c r="P25" s="35">
        <f t="shared" si="7"/>
        <v>30</v>
      </c>
      <c r="Q25" s="74">
        <f t="shared" si="8"/>
        <v>37401</v>
      </c>
      <c r="R25" s="35">
        <f t="shared" ca="1" si="9"/>
        <v>534</v>
      </c>
      <c r="S25" s="73">
        <v>6.9118458069934011E-2</v>
      </c>
      <c r="T25" s="75">
        <f t="shared" ca="1" si="10"/>
        <v>0.90500422285163584</v>
      </c>
      <c r="U25" s="37">
        <f t="shared" si="11"/>
        <v>1</v>
      </c>
      <c r="V25" s="37">
        <f t="shared" si="12"/>
        <v>30</v>
      </c>
      <c r="X25" s="75">
        <f t="shared" si="24"/>
        <v>1.03</v>
      </c>
      <c r="Y25" s="65">
        <f t="shared" ca="1" si="13"/>
        <v>27.964630486115549</v>
      </c>
      <c r="AA25" s="65">
        <f t="shared" ca="1" si="14"/>
        <v>2063.4096281017296</v>
      </c>
      <c r="AB25" s="65">
        <f t="shared" ca="1" si="15"/>
        <v>1375.6064187344864</v>
      </c>
      <c r="AC25" s="65">
        <f t="shared" ca="1" si="16"/>
        <v>1954.8091213595335</v>
      </c>
      <c r="AD25" s="65">
        <f t="shared" ca="1" si="17"/>
        <v>2172.0101348439262</v>
      </c>
      <c r="AE25" s="65">
        <f t="shared" ca="1" si="18"/>
        <v>1362.9363596145636</v>
      </c>
      <c r="AF25" s="65">
        <f t="shared" ca="1" si="19"/>
        <v>1388.2764778544092</v>
      </c>
      <c r="AH25" s="35">
        <f t="shared" si="25"/>
        <v>2280</v>
      </c>
      <c r="AI25" s="35">
        <f t="shared" ca="1" si="26"/>
        <v>2063.4096281017296</v>
      </c>
    </row>
    <row r="26" spans="1:35">
      <c r="A26" s="76">
        <f t="shared" si="20"/>
        <v>37377</v>
      </c>
      <c r="B26" s="65">
        <f t="shared" si="21"/>
        <v>1</v>
      </c>
      <c r="C26" s="65">
        <f t="shared" si="5"/>
        <v>31</v>
      </c>
      <c r="D26" s="65">
        <f t="shared" ca="1" si="6"/>
        <v>27.880579877308072</v>
      </c>
      <c r="E26" s="73">
        <f t="shared" si="22"/>
        <v>77</v>
      </c>
      <c r="F26" s="66">
        <f t="shared" si="23"/>
        <v>50.145161290322577</v>
      </c>
      <c r="G26" s="73">
        <v>74</v>
      </c>
      <c r="H26" s="73">
        <v>80</v>
      </c>
      <c r="I26" s="66">
        <v>49.548387096774192</v>
      </c>
      <c r="J26" s="66">
        <v>50.741935483870961</v>
      </c>
      <c r="K26" s="65"/>
      <c r="L26" s="65" t="s">
        <v>77</v>
      </c>
      <c r="M26" s="98">
        <v>79.449336363709762</v>
      </c>
      <c r="N26" s="98">
        <v>46.037185627458896</v>
      </c>
      <c r="O26" s="98">
        <v>68.311952784959487</v>
      </c>
      <c r="P26" s="35">
        <f t="shared" si="7"/>
        <v>31</v>
      </c>
      <c r="Q26" s="74">
        <f t="shared" si="8"/>
        <v>37432</v>
      </c>
      <c r="R26" s="35">
        <f t="shared" ca="1" si="9"/>
        <v>565</v>
      </c>
      <c r="S26" s="73">
        <v>6.945146343375902E-2</v>
      </c>
      <c r="T26" s="75">
        <f t="shared" ca="1" si="10"/>
        <v>0.89937354442929263</v>
      </c>
      <c r="U26" s="37">
        <f t="shared" si="11"/>
        <v>1</v>
      </c>
      <c r="V26" s="37">
        <f t="shared" si="12"/>
        <v>31</v>
      </c>
      <c r="X26" s="75">
        <f t="shared" si="24"/>
        <v>1.03</v>
      </c>
      <c r="Y26" s="65">
        <f t="shared" ca="1" si="13"/>
        <v>28.716997273627314</v>
      </c>
      <c r="AA26" s="65">
        <f t="shared" ca="1" si="14"/>
        <v>2146.8046505527218</v>
      </c>
      <c r="AB26" s="65">
        <f t="shared" ca="1" si="15"/>
        <v>1398.0761748153354</v>
      </c>
      <c r="AC26" s="65">
        <f t="shared" ca="1" si="16"/>
        <v>2063.1629109207975</v>
      </c>
      <c r="AD26" s="65">
        <f t="shared" ca="1" si="17"/>
        <v>2230.4463901846457</v>
      </c>
      <c r="AE26" s="65">
        <f t="shared" ca="1" si="18"/>
        <v>1381.4377642433935</v>
      </c>
      <c r="AF26" s="65">
        <f t="shared" ca="1" si="19"/>
        <v>1414.7145853872771</v>
      </c>
      <c r="AH26" s="35">
        <f t="shared" si="25"/>
        <v>2387</v>
      </c>
      <c r="AI26" s="35">
        <f t="shared" ca="1" si="26"/>
        <v>2146.8046505527213</v>
      </c>
    </row>
    <row r="27" spans="1:35">
      <c r="A27" s="76">
        <f t="shared" si="20"/>
        <v>37408</v>
      </c>
      <c r="B27" s="65">
        <f t="shared" si="21"/>
        <v>1</v>
      </c>
      <c r="C27" s="65">
        <f t="shared" si="5"/>
        <v>30</v>
      </c>
      <c r="D27" s="65">
        <f t="shared" ca="1" si="6"/>
        <v>26.817079316245071</v>
      </c>
      <c r="E27" s="73">
        <f t="shared" si="22"/>
        <v>91</v>
      </c>
      <c r="F27" s="66">
        <f t="shared" si="23"/>
        <v>47.249999999999993</v>
      </c>
      <c r="G27" s="73">
        <v>98</v>
      </c>
      <c r="H27" s="73">
        <v>84</v>
      </c>
      <c r="I27" s="66">
        <v>40.833333333333329</v>
      </c>
      <c r="J27" s="66">
        <v>53.666666666666657</v>
      </c>
      <c r="K27" s="65"/>
      <c r="L27" s="65"/>
      <c r="M27" s="65"/>
      <c r="N27" s="65"/>
      <c r="O27" s="65"/>
      <c r="P27" s="35">
        <f t="shared" si="7"/>
        <v>30</v>
      </c>
      <c r="Q27" s="74">
        <f t="shared" si="8"/>
        <v>37462</v>
      </c>
      <c r="R27" s="35">
        <f t="shared" ca="1" si="9"/>
        <v>595</v>
      </c>
      <c r="S27" s="73">
        <v>6.9750225109860009E-2</v>
      </c>
      <c r="T27" s="75">
        <f t="shared" ca="1" si="10"/>
        <v>0.89390264387483565</v>
      </c>
      <c r="U27" s="37">
        <f t="shared" si="11"/>
        <v>1</v>
      </c>
      <c r="V27" s="37">
        <f t="shared" si="12"/>
        <v>30</v>
      </c>
      <c r="X27" s="75">
        <f t="shared" si="24"/>
        <v>1.03</v>
      </c>
      <c r="Y27" s="65">
        <f t="shared" ca="1" si="13"/>
        <v>27.621591695732423</v>
      </c>
      <c r="AA27" s="65">
        <f t="shared" ca="1" si="14"/>
        <v>2440.3542177783015</v>
      </c>
      <c r="AB27" s="65">
        <f t="shared" ca="1" si="15"/>
        <v>1267.1069976925794</v>
      </c>
      <c r="AC27" s="65">
        <f t="shared" ca="1" si="16"/>
        <v>2628.073772992017</v>
      </c>
      <c r="AD27" s="65">
        <f t="shared" ca="1" si="17"/>
        <v>2252.6346625645861</v>
      </c>
      <c r="AE27" s="65">
        <f t="shared" ca="1" si="18"/>
        <v>1095.0307387466737</v>
      </c>
      <c r="AF27" s="65">
        <f t="shared" ca="1" si="19"/>
        <v>1439.1832566384853</v>
      </c>
      <c r="AH27" s="35">
        <f t="shared" si="25"/>
        <v>2730</v>
      </c>
      <c r="AI27" s="35">
        <f t="shared" ca="1" si="26"/>
        <v>2440.3542177783015</v>
      </c>
    </row>
    <row r="28" spans="1:35">
      <c r="A28" s="76">
        <f t="shared" si="20"/>
        <v>37438</v>
      </c>
      <c r="B28" s="65">
        <f t="shared" si="21"/>
        <v>1</v>
      </c>
      <c r="C28" s="65">
        <f t="shared" si="5"/>
        <v>31</v>
      </c>
      <c r="D28" s="65">
        <f t="shared" ca="1" si="6"/>
        <v>27.537451083832188</v>
      </c>
      <c r="E28" s="73">
        <f t="shared" si="22"/>
        <v>131.5</v>
      </c>
      <c r="F28" s="66">
        <f t="shared" si="23"/>
        <v>61.427419354838705</v>
      </c>
      <c r="G28" s="73">
        <v>136</v>
      </c>
      <c r="H28" s="73">
        <v>127</v>
      </c>
      <c r="I28" s="66">
        <v>57.032258064516128</v>
      </c>
      <c r="J28" s="66">
        <v>65.822580645161281</v>
      </c>
      <c r="K28" s="65"/>
      <c r="L28" s="65"/>
      <c r="M28" s="65"/>
      <c r="N28" s="65"/>
      <c r="O28" s="65"/>
      <c r="P28" s="35">
        <f t="shared" si="7"/>
        <v>31</v>
      </c>
      <c r="Q28" s="74">
        <f t="shared" si="8"/>
        <v>37493</v>
      </c>
      <c r="R28" s="35">
        <f t="shared" ca="1" si="9"/>
        <v>626</v>
      </c>
      <c r="S28" s="73">
        <v>7.0048986815479011E-2</v>
      </c>
      <c r="T28" s="75">
        <f t="shared" ca="1" si="10"/>
        <v>0.88830487367200606</v>
      </c>
      <c r="U28" s="37">
        <f t="shared" si="11"/>
        <v>1</v>
      </c>
      <c r="V28" s="37">
        <f t="shared" si="12"/>
        <v>31</v>
      </c>
      <c r="X28" s="75">
        <f t="shared" si="24"/>
        <v>1.03</v>
      </c>
      <c r="Y28" s="65">
        <f t="shared" ca="1" si="13"/>
        <v>28.363574616347154</v>
      </c>
      <c r="AA28" s="65">
        <f t="shared" ca="1" si="14"/>
        <v>3621.1748175239327</v>
      </c>
      <c r="AB28" s="65">
        <f t="shared" ca="1" si="15"/>
        <v>1691.5545556899174</v>
      </c>
      <c r="AC28" s="65">
        <f t="shared" ca="1" si="16"/>
        <v>3745.0933474011777</v>
      </c>
      <c r="AD28" s="65">
        <f t="shared" ca="1" si="17"/>
        <v>3497.2562876466877</v>
      </c>
      <c r="AE28" s="65">
        <f t="shared" ca="1" si="18"/>
        <v>1570.5230166521067</v>
      </c>
      <c r="AF28" s="65">
        <f t="shared" ca="1" si="19"/>
        <v>1812.5860947277281</v>
      </c>
      <c r="AH28" s="35">
        <f t="shared" si="25"/>
        <v>4076.5</v>
      </c>
      <c r="AI28" s="35">
        <f t="shared" ca="1" si="26"/>
        <v>3621.1748175239327</v>
      </c>
    </row>
    <row r="29" spans="1:35">
      <c r="A29" s="76">
        <f t="shared" si="20"/>
        <v>37469</v>
      </c>
      <c r="B29" s="65">
        <f t="shared" si="21"/>
        <v>1</v>
      </c>
      <c r="C29" s="65">
        <f t="shared" si="5"/>
        <v>31</v>
      </c>
      <c r="D29" s="65">
        <f t="shared" ca="1" si="6"/>
        <v>27.365309044424642</v>
      </c>
      <c r="E29" s="73">
        <f t="shared" si="22"/>
        <v>142.5</v>
      </c>
      <c r="F29" s="66">
        <f t="shared" si="23"/>
        <v>63.629032258064512</v>
      </c>
      <c r="G29" s="73">
        <v>141</v>
      </c>
      <c r="H29" s="73">
        <v>144</v>
      </c>
      <c r="I29" s="66">
        <v>58.258064516129032</v>
      </c>
      <c r="J29" s="66">
        <v>69</v>
      </c>
      <c r="K29" s="65"/>
      <c r="L29" s="65"/>
      <c r="M29" s="65"/>
      <c r="N29" s="65"/>
      <c r="O29" s="65"/>
      <c r="P29" s="35">
        <f t="shared" si="7"/>
        <v>31</v>
      </c>
      <c r="Q29" s="74">
        <f t="shared" si="8"/>
        <v>37524</v>
      </c>
      <c r="R29" s="35">
        <f t="shared" ca="1" si="9"/>
        <v>657</v>
      </c>
      <c r="S29" s="73">
        <v>7.0313701341214993E-2</v>
      </c>
      <c r="T29" s="75">
        <f t="shared" ca="1" si="10"/>
        <v>0.88275190465885944</v>
      </c>
      <c r="U29" s="37">
        <f t="shared" si="11"/>
        <v>1</v>
      </c>
      <c r="V29" s="37">
        <f t="shared" si="12"/>
        <v>31</v>
      </c>
      <c r="X29" s="75">
        <f t="shared" si="24"/>
        <v>1.03</v>
      </c>
      <c r="Y29" s="65">
        <f t="shared" ca="1" si="13"/>
        <v>28.186268315757381</v>
      </c>
      <c r="AA29" s="65">
        <f t="shared" ca="1" si="14"/>
        <v>3899.5565388305113</v>
      </c>
      <c r="AB29" s="65">
        <f t="shared" ca="1" si="15"/>
        <v>1741.2281319396002</v>
      </c>
      <c r="AC29" s="65">
        <f t="shared" ca="1" si="16"/>
        <v>3858.5085752638743</v>
      </c>
      <c r="AD29" s="65">
        <f t="shared" ca="1" si="17"/>
        <v>3940.6045023971483</v>
      </c>
      <c r="AE29" s="65">
        <f t="shared" ca="1" si="18"/>
        <v>1594.2499398139</v>
      </c>
      <c r="AF29" s="65">
        <f t="shared" ca="1" si="19"/>
        <v>1888.2063240653004</v>
      </c>
      <c r="AH29" s="35">
        <f t="shared" si="25"/>
        <v>4417.5</v>
      </c>
      <c r="AI29" s="35">
        <f t="shared" ca="1" si="26"/>
        <v>3899.5565388305117</v>
      </c>
    </row>
    <row r="30" spans="1:35">
      <c r="A30" s="76">
        <f t="shared" si="20"/>
        <v>37500</v>
      </c>
      <c r="B30" s="65">
        <f t="shared" si="21"/>
        <v>1</v>
      </c>
      <c r="C30" s="65">
        <f t="shared" si="5"/>
        <v>30</v>
      </c>
      <c r="D30" s="65">
        <f t="shared" ca="1" si="6"/>
        <v>26.321375526204392</v>
      </c>
      <c r="E30" s="73">
        <f t="shared" si="22"/>
        <v>132</v>
      </c>
      <c r="F30" s="66">
        <f t="shared" si="23"/>
        <v>61.9</v>
      </c>
      <c r="G30" s="73">
        <v>134</v>
      </c>
      <c r="H30" s="73">
        <v>130</v>
      </c>
      <c r="I30" s="66">
        <v>55</v>
      </c>
      <c r="J30" s="66">
        <v>68.8</v>
      </c>
      <c r="K30" s="65"/>
      <c r="L30" s="65"/>
      <c r="M30" s="65"/>
      <c r="N30" s="65"/>
      <c r="O30" s="65"/>
      <c r="P30" s="35">
        <f t="shared" si="7"/>
        <v>30</v>
      </c>
      <c r="Q30" s="74">
        <f t="shared" si="8"/>
        <v>37554</v>
      </c>
      <c r="R30" s="35">
        <f t="shared" ca="1" si="9"/>
        <v>687</v>
      </c>
      <c r="S30" s="73">
        <v>7.0547109408427996E-2</v>
      </c>
      <c r="T30" s="75">
        <f t="shared" ca="1" si="10"/>
        <v>0.87737918420681305</v>
      </c>
      <c r="U30" s="37">
        <f t="shared" si="11"/>
        <v>1</v>
      </c>
      <c r="V30" s="37">
        <f t="shared" si="12"/>
        <v>30</v>
      </c>
      <c r="X30" s="75">
        <f t="shared" si="24"/>
        <v>1.03</v>
      </c>
      <c r="Y30" s="65">
        <f t="shared" ca="1" si="13"/>
        <v>27.111016791990526</v>
      </c>
      <c r="AA30" s="65">
        <f t="shared" ca="1" si="14"/>
        <v>3474.4215694589798</v>
      </c>
      <c r="AB30" s="65">
        <f t="shared" ca="1" si="15"/>
        <v>1629.2931450720519</v>
      </c>
      <c r="AC30" s="65">
        <f t="shared" ca="1" si="16"/>
        <v>3527.0643205113884</v>
      </c>
      <c r="AD30" s="65">
        <f t="shared" ca="1" si="17"/>
        <v>3421.7788184065707</v>
      </c>
      <c r="AE30" s="65">
        <f t="shared" ca="1" si="18"/>
        <v>1447.6756539412415</v>
      </c>
      <c r="AF30" s="65">
        <f t="shared" ca="1" si="19"/>
        <v>1810.9106362028622</v>
      </c>
      <c r="AH30" s="35">
        <f t="shared" si="25"/>
        <v>3960</v>
      </c>
      <c r="AI30" s="35">
        <f t="shared" ca="1" si="26"/>
        <v>3474.4215694589798</v>
      </c>
    </row>
    <row r="31" spans="1:35">
      <c r="A31" s="76">
        <f t="shared" si="20"/>
        <v>37530</v>
      </c>
      <c r="B31" s="65">
        <f t="shared" si="21"/>
        <v>1</v>
      </c>
      <c r="C31" s="65">
        <f t="shared" si="5"/>
        <v>31</v>
      </c>
      <c r="D31" s="65">
        <f t="shared" ca="1" si="6"/>
        <v>27.027413314205639</v>
      </c>
      <c r="E31" s="73">
        <f t="shared" si="22"/>
        <v>94.5</v>
      </c>
      <c r="F31" s="66">
        <f t="shared" si="23"/>
        <v>48.387096774193552</v>
      </c>
      <c r="G31" s="73">
        <v>96</v>
      </c>
      <c r="H31" s="73">
        <v>93</v>
      </c>
      <c r="I31" s="66">
        <v>41.806451612903231</v>
      </c>
      <c r="J31" s="66">
        <v>54.967741935483872</v>
      </c>
      <c r="K31" s="65"/>
      <c r="L31" s="65"/>
      <c r="M31" s="65"/>
      <c r="N31" s="65"/>
      <c r="O31" s="65"/>
      <c r="P31" s="35">
        <f t="shared" si="7"/>
        <v>31</v>
      </c>
      <c r="Q31" s="74">
        <f t="shared" si="8"/>
        <v>37585</v>
      </c>
      <c r="R31" s="35">
        <f t="shared" ca="1" si="9"/>
        <v>718</v>
      </c>
      <c r="S31" s="73">
        <v>7.0772988200299022E-2</v>
      </c>
      <c r="T31" s="75">
        <f t="shared" ca="1" si="10"/>
        <v>0.87185204239373026</v>
      </c>
      <c r="U31" s="37">
        <f t="shared" si="11"/>
        <v>1</v>
      </c>
      <c r="V31" s="37">
        <f t="shared" si="12"/>
        <v>31</v>
      </c>
      <c r="X31" s="75">
        <f t="shared" si="24"/>
        <v>1.03</v>
      </c>
      <c r="Y31" s="65">
        <f t="shared" ca="1" si="13"/>
        <v>27.838235713631807</v>
      </c>
      <c r="AA31" s="65">
        <f t="shared" ca="1" si="14"/>
        <v>2554.090558192433</v>
      </c>
      <c r="AB31" s="65">
        <f t="shared" ca="1" si="15"/>
        <v>1307.7780635905956</v>
      </c>
      <c r="AC31" s="65">
        <f t="shared" ca="1" si="16"/>
        <v>2594.6316781637415</v>
      </c>
      <c r="AD31" s="65">
        <f t="shared" ca="1" si="17"/>
        <v>2513.5494382211245</v>
      </c>
      <c r="AE31" s="65">
        <f t="shared" ca="1" si="18"/>
        <v>1129.9202469422746</v>
      </c>
      <c r="AF31" s="65">
        <f t="shared" ca="1" si="19"/>
        <v>1485.6358802389163</v>
      </c>
      <c r="AH31" s="35">
        <f t="shared" si="25"/>
        <v>2929.5</v>
      </c>
      <c r="AI31" s="35">
        <f t="shared" ca="1" si="26"/>
        <v>2554.090558192433</v>
      </c>
    </row>
    <row r="32" spans="1:35">
      <c r="A32" s="76">
        <f t="shared" si="20"/>
        <v>37561</v>
      </c>
      <c r="B32" s="65">
        <f t="shared" si="21"/>
        <v>1</v>
      </c>
      <c r="C32" s="65">
        <f t="shared" si="5"/>
        <v>30</v>
      </c>
      <c r="D32" s="65">
        <f t="shared" ca="1" si="6"/>
        <v>25.995830762887721</v>
      </c>
      <c r="E32" s="73">
        <f t="shared" si="22"/>
        <v>78.5</v>
      </c>
      <c r="F32" s="66">
        <f t="shared" si="23"/>
        <v>51.041666666666664</v>
      </c>
      <c r="G32" s="73">
        <v>76</v>
      </c>
      <c r="H32" s="73">
        <v>81</v>
      </c>
      <c r="I32" s="66">
        <v>45</v>
      </c>
      <c r="J32" s="66">
        <v>57.083333333333329</v>
      </c>
      <c r="K32" s="65"/>
      <c r="L32" s="65"/>
      <c r="M32" s="65"/>
      <c r="N32" s="65"/>
      <c r="O32" s="65"/>
      <c r="P32" s="35">
        <f t="shared" si="7"/>
        <v>30</v>
      </c>
      <c r="Q32" s="74">
        <f t="shared" si="8"/>
        <v>37615</v>
      </c>
      <c r="R32" s="35">
        <f t="shared" ca="1" si="9"/>
        <v>748</v>
      </c>
      <c r="S32" s="73">
        <v>7.099243852376301E-2</v>
      </c>
      <c r="T32" s="75">
        <f t="shared" ca="1" si="10"/>
        <v>0.86652769209625735</v>
      </c>
      <c r="U32" s="37">
        <f t="shared" si="11"/>
        <v>1</v>
      </c>
      <c r="V32" s="37">
        <f t="shared" si="12"/>
        <v>30</v>
      </c>
      <c r="X32" s="75">
        <f t="shared" si="24"/>
        <v>1.03</v>
      </c>
      <c r="Y32" s="65">
        <f t="shared" ca="1" si="13"/>
        <v>26.775705685774351</v>
      </c>
      <c r="AA32" s="65">
        <f t="shared" ca="1" si="14"/>
        <v>2040.672714886686</v>
      </c>
      <c r="AB32" s="65">
        <f t="shared" ca="1" si="15"/>
        <v>1326.8705285223941</v>
      </c>
      <c r="AC32" s="65">
        <f t="shared" ca="1" si="16"/>
        <v>1975.6831379794667</v>
      </c>
      <c r="AD32" s="65">
        <f t="shared" ca="1" si="17"/>
        <v>2105.6622917939053</v>
      </c>
      <c r="AE32" s="65">
        <f t="shared" ca="1" si="18"/>
        <v>1169.8123843299475</v>
      </c>
      <c r="AF32" s="65">
        <f t="shared" ca="1" si="19"/>
        <v>1483.9286727148406</v>
      </c>
      <c r="AH32" s="35">
        <f t="shared" si="25"/>
        <v>2355</v>
      </c>
      <c r="AI32" s="35">
        <f t="shared" ca="1" si="26"/>
        <v>2040.672714886686</v>
      </c>
    </row>
    <row r="33" spans="1:35">
      <c r="A33" s="76">
        <f t="shared" si="20"/>
        <v>37591</v>
      </c>
      <c r="B33" s="65">
        <f t="shared" si="21"/>
        <v>1</v>
      </c>
      <c r="C33" s="65">
        <f t="shared" si="5"/>
        <v>31</v>
      </c>
      <c r="D33" s="65">
        <f t="shared" ca="1" si="6"/>
        <v>26.69340276267447</v>
      </c>
      <c r="E33" s="73">
        <f t="shared" si="22"/>
        <v>78</v>
      </c>
      <c r="F33" s="66">
        <f t="shared" si="23"/>
        <v>50.870967741935488</v>
      </c>
      <c r="G33" s="73">
        <v>74</v>
      </c>
      <c r="H33" s="73">
        <v>82</v>
      </c>
      <c r="I33" s="66">
        <v>45.096774193548399</v>
      </c>
      <c r="J33" s="66">
        <v>56.645161290322584</v>
      </c>
      <c r="K33" s="65"/>
      <c r="L33" s="65"/>
      <c r="M33" s="65"/>
      <c r="N33" s="65"/>
      <c r="O33" s="65"/>
      <c r="P33" s="35">
        <f t="shared" si="7"/>
        <v>31</v>
      </c>
      <c r="Q33" s="74">
        <f t="shared" si="8"/>
        <v>37646</v>
      </c>
      <c r="R33" s="35">
        <f t="shared" ca="1" si="9"/>
        <v>779</v>
      </c>
      <c r="S33" s="73">
        <v>7.1192562706055007E-2</v>
      </c>
      <c r="T33" s="75">
        <f t="shared" ca="1" si="10"/>
        <v>0.86107750847337006</v>
      </c>
      <c r="U33" s="37">
        <f t="shared" si="11"/>
        <v>1</v>
      </c>
      <c r="V33" s="37">
        <f t="shared" si="12"/>
        <v>31</v>
      </c>
      <c r="X33" s="75">
        <f t="shared" si="24"/>
        <v>1.03</v>
      </c>
      <c r="Y33" s="65">
        <f t="shared" ca="1" si="13"/>
        <v>27.494204845554705</v>
      </c>
      <c r="AA33" s="65">
        <f t="shared" ca="1" si="14"/>
        <v>2082.0854154886088</v>
      </c>
      <c r="AB33" s="65">
        <f t="shared" ca="1" si="15"/>
        <v>1357.9192308625045</v>
      </c>
      <c r="AC33" s="65">
        <f t="shared" ca="1" si="16"/>
        <v>1975.3118044379107</v>
      </c>
      <c r="AD33" s="65">
        <f t="shared" ca="1" si="17"/>
        <v>2188.8590265393063</v>
      </c>
      <c r="AE33" s="65">
        <f t="shared" ca="1" si="18"/>
        <v>1203.7863568457715</v>
      </c>
      <c r="AF33" s="65">
        <f t="shared" ca="1" si="19"/>
        <v>1512.0521048792377</v>
      </c>
      <c r="AH33" s="35">
        <f t="shared" si="25"/>
        <v>2418</v>
      </c>
      <c r="AI33" s="35">
        <f t="shared" ca="1" si="26"/>
        <v>2082.0854154886088</v>
      </c>
    </row>
    <row r="34" spans="1:35">
      <c r="A34" s="76">
        <f t="shared" si="20"/>
        <v>37622</v>
      </c>
      <c r="B34" s="65">
        <f t="shared" si="21"/>
        <v>1</v>
      </c>
      <c r="C34" s="65">
        <f t="shared" si="5"/>
        <v>31</v>
      </c>
      <c r="D34" s="65">
        <f t="shared" ca="1" si="6"/>
        <v>26.52506696971259</v>
      </c>
      <c r="E34" s="73">
        <f t="shared" si="22"/>
        <v>59.75</v>
      </c>
      <c r="F34" s="66">
        <f t="shared" si="23"/>
        <v>37.5</v>
      </c>
      <c r="G34" s="73">
        <v>58.5</v>
      </c>
      <c r="H34" s="73">
        <v>61</v>
      </c>
      <c r="I34" s="66">
        <v>36</v>
      </c>
      <c r="J34" s="66">
        <v>39</v>
      </c>
      <c r="K34" s="65"/>
      <c r="L34" s="65"/>
      <c r="M34" s="65"/>
      <c r="N34" s="65"/>
      <c r="O34" s="65"/>
      <c r="P34" s="35">
        <f t="shared" si="7"/>
        <v>31</v>
      </c>
      <c r="Q34" s="74">
        <f t="shared" si="8"/>
        <v>37677</v>
      </c>
      <c r="R34" s="35">
        <f t="shared" ca="1" si="9"/>
        <v>810</v>
      </c>
      <c r="S34" s="73">
        <v>7.1373320043372004E-2</v>
      </c>
      <c r="T34" s="75">
        <f t="shared" ca="1" si="10"/>
        <v>0.85564732160363188</v>
      </c>
      <c r="U34" s="37">
        <f t="shared" si="11"/>
        <v>1</v>
      </c>
      <c r="V34" s="37">
        <f t="shared" si="12"/>
        <v>31</v>
      </c>
      <c r="X34" s="75">
        <f t="shared" si="24"/>
        <v>1.0609</v>
      </c>
      <c r="Y34" s="65">
        <f t="shared" ca="1" si="13"/>
        <v>28.140443548168086</v>
      </c>
      <c r="AA34" s="65">
        <f t="shared" ca="1" si="14"/>
        <v>1584.8727514403272</v>
      </c>
      <c r="AB34" s="65">
        <f t="shared" ca="1" si="15"/>
        <v>994.69001136422207</v>
      </c>
      <c r="AC34" s="65">
        <f t="shared" ca="1" si="16"/>
        <v>1551.7164177281866</v>
      </c>
      <c r="AD34" s="65">
        <f t="shared" ca="1" si="17"/>
        <v>1618.029085152468</v>
      </c>
      <c r="AE34" s="65">
        <f t="shared" ca="1" si="18"/>
        <v>954.90241090965321</v>
      </c>
      <c r="AF34" s="65">
        <f t="shared" ca="1" si="19"/>
        <v>1034.477611818791</v>
      </c>
      <c r="AH34" s="35">
        <f t="shared" si="25"/>
        <v>1852.25</v>
      </c>
      <c r="AI34" s="35">
        <f t="shared" ca="1" si="26"/>
        <v>1584.8727514403272</v>
      </c>
    </row>
    <row r="35" spans="1:35">
      <c r="A35" s="76">
        <f t="shared" si="20"/>
        <v>37653</v>
      </c>
      <c r="B35" s="65">
        <f t="shared" si="21"/>
        <v>1</v>
      </c>
      <c r="C35" s="65">
        <f t="shared" si="5"/>
        <v>28</v>
      </c>
      <c r="D35" s="65">
        <f t="shared" ca="1" si="6"/>
        <v>23.822410622662311</v>
      </c>
      <c r="E35" s="73">
        <f t="shared" si="22"/>
        <v>58</v>
      </c>
      <c r="F35" s="66">
        <f t="shared" si="23"/>
        <v>36.5</v>
      </c>
      <c r="G35" s="73">
        <v>57</v>
      </c>
      <c r="H35" s="73">
        <v>59</v>
      </c>
      <c r="I35" s="66">
        <v>35</v>
      </c>
      <c r="J35" s="66">
        <v>38</v>
      </c>
      <c r="K35" s="65"/>
      <c r="L35" s="65"/>
      <c r="M35" s="65"/>
      <c r="N35" s="65"/>
      <c r="O35" s="65"/>
      <c r="P35" s="35">
        <f t="shared" si="7"/>
        <v>28</v>
      </c>
      <c r="Q35" s="74">
        <f t="shared" si="8"/>
        <v>37705</v>
      </c>
      <c r="R35" s="35">
        <f t="shared" ca="1" si="9"/>
        <v>838</v>
      </c>
      <c r="S35" s="73">
        <v>7.1548052069703008E-2</v>
      </c>
      <c r="T35" s="75">
        <f t="shared" ca="1" si="10"/>
        <v>0.85080037938079678</v>
      </c>
      <c r="U35" s="37">
        <f t="shared" si="11"/>
        <v>1</v>
      </c>
      <c r="V35" s="37">
        <f t="shared" si="12"/>
        <v>28</v>
      </c>
      <c r="X35" s="75">
        <f t="shared" si="24"/>
        <v>1.0609</v>
      </c>
      <c r="Y35" s="65">
        <f t="shared" ca="1" si="13"/>
        <v>25.273195429582444</v>
      </c>
      <c r="AA35" s="65">
        <f t="shared" ca="1" si="14"/>
        <v>1381.699816114414</v>
      </c>
      <c r="AB35" s="65">
        <f t="shared" ca="1" si="15"/>
        <v>869.51798772717439</v>
      </c>
      <c r="AC35" s="65">
        <f t="shared" ca="1" si="16"/>
        <v>1357.8774054917517</v>
      </c>
      <c r="AD35" s="65">
        <f t="shared" ca="1" si="17"/>
        <v>1405.5222267370764</v>
      </c>
      <c r="AE35" s="65">
        <f t="shared" ca="1" si="18"/>
        <v>833.78437179318087</v>
      </c>
      <c r="AF35" s="65">
        <f t="shared" ca="1" si="19"/>
        <v>905.25160366116779</v>
      </c>
      <c r="AH35" s="35">
        <f t="shared" si="25"/>
        <v>1624</v>
      </c>
      <c r="AI35" s="35">
        <f t="shared" ca="1" si="26"/>
        <v>1381.699816114414</v>
      </c>
    </row>
    <row r="36" spans="1:35">
      <c r="A36" s="76">
        <f t="shared" si="20"/>
        <v>37681</v>
      </c>
      <c r="B36" s="65">
        <f t="shared" si="21"/>
        <v>1</v>
      </c>
      <c r="C36" s="65">
        <f t="shared" si="5"/>
        <v>31</v>
      </c>
      <c r="D36" s="65">
        <f t="shared" ca="1" si="6"/>
        <v>26.209440151929954</v>
      </c>
      <c r="E36" s="73">
        <f t="shared" si="22"/>
        <v>57</v>
      </c>
      <c r="F36" s="66">
        <f t="shared" si="23"/>
        <v>35.5</v>
      </c>
      <c r="G36" s="73">
        <v>56</v>
      </c>
      <c r="H36" s="73">
        <v>58</v>
      </c>
      <c r="I36" s="66">
        <v>35</v>
      </c>
      <c r="J36" s="66">
        <v>36</v>
      </c>
      <c r="K36" s="65"/>
      <c r="L36" s="65"/>
      <c r="M36" s="65"/>
      <c r="N36" s="65"/>
      <c r="O36" s="65"/>
      <c r="P36" s="35">
        <f t="shared" si="7"/>
        <v>31</v>
      </c>
      <c r="Q36" s="74">
        <f t="shared" si="8"/>
        <v>37736</v>
      </c>
      <c r="R36" s="35">
        <f t="shared" ca="1" si="9"/>
        <v>869</v>
      </c>
      <c r="S36" s="73">
        <v>7.1679754898904019E-2</v>
      </c>
      <c r="T36" s="75">
        <f t="shared" ca="1" si="10"/>
        <v>0.84546581135257914</v>
      </c>
      <c r="U36" s="37">
        <f t="shared" si="11"/>
        <v>1</v>
      </c>
      <c r="V36" s="37">
        <f t="shared" si="12"/>
        <v>31</v>
      </c>
      <c r="X36" s="75">
        <f t="shared" si="24"/>
        <v>1.0609</v>
      </c>
      <c r="Y36" s="65">
        <f t="shared" ca="1" si="13"/>
        <v>27.805595057182487</v>
      </c>
      <c r="AA36" s="65">
        <f t="shared" ca="1" si="14"/>
        <v>1493.9380886600075</v>
      </c>
      <c r="AB36" s="65">
        <f t="shared" ca="1" si="15"/>
        <v>930.43512539351332</v>
      </c>
      <c r="AC36" s="65">
        <f t="shared" ca="1" si="16"/>
        <v>1467.7286485080774</v>
      </c>
      <c r="AD36" s="65">
        <f t="shared" ca="1" si="17"/>
        <v>1520.1475288119373</v>
      </c>
      <c r="AE36" s="65">
        <f t="shared" ca="1" si="18"/>
        <v>917.33040531754841</v>
      </c>
      <c r="AF36" s="65">
        <f t="shared" ca="1" si="19"/>
        <v>943.53984546947834</v>
      </c>
      <c r="AH36" s="35">
        <f t="shared" si="25"/>
        <v>1767</v>
      </c>
      <c r="AI36" s="35">
        <f t="shared" ca="1" si="26"/>
        <v>1493.9380886600075</v>
      </c>
    </row>
    <row r="37" spans="1:35">
      <c r="A37" s="76">
        <f t="shared" si="20"/>
        <v>37712</v>
      </c>
      <c r="B37" s="65">
        <f t="shared" si="21"/>
        <v>1</v>
      </c>
      <c r="C37" s="65">
        <f t="shared" si="5"/>
        <v>30</v>
      </c>
      <c r="D37" s="65">
        <f t="shared" ca="1" si="6"/>
        <v>25.210218888789026</v>
      </c>
      <c r="E37" s="73">
        <f t="shared" si="22"/>
        <v>56.5</v>
      </c>
      <c r="F37" s="66">
        <f t="shared" si="23"/>
        <v>35</v>
      </c>
      <c r="G37" s="73">
        <v>56</v>
      </c>
      <c r="H37" s="73">
        <v>57</v>
      </c>
      <c r="I37" s="66">
        <v>34</v>
      </c>
      <c r="J37" s="66">
        <v>36</v>
      </c>
      <c r="K37" s="65"/>
      <c r="L37" s="65"/>
      <c r="M37" s="65"/>
      <c r="N37" s="65"/>
      <c r="O37" s="65"/>
      <c r="P37" s="35">
        <f t="shared" si="7"/>
        <v>30</v>
      </c>
      <c r="Q37" s="74">
        <f t="shared" si="8"/>
        <v>37766</v>
      </c>
      <c r="R37" s="35">
        <f t="shared" ca="1" si="9"/>
        <v>899</v>
      </c>
      <c r="S37" s="73">
        <v>7.1815847828433005E-2</v>
      </c>
      <c r="T37" s="75">
        <f t="shared" ca="1" si="10"/>
        <v>0.84034062962630085</v>
      </c>
      <c r="U37" s="37">
        <f t="shared" si="11"/>
        <v>1</v>
      </c>
      <c r="V37" s="37">
        <f t="shared" si="12"/>
        <v>30</v>
      </c>
      <c r="X37" s="75">
        <f t="shared" si="24"/>
        <v>1.0609</v>
      </c>
      <c r="Y37" s="65">
        <f t="shared" ca="1" si="13"/>
        <v>26.745521219116277</v>
      </c>
      <c r="AA37" s="65">
        <f t="shared" ca="1" si="14"/>
        <v>1424.3773672165798</v>
      </c>
      <c r="AB37" s="65">
        <f t="shared" ca="1" si="15"/>
        <v>882.35766110761585</v>
      </c>
      <c r="AC37" s="65">
        <f t="shared" ca="1" si="16"/>
        <v>1411.7722577721854</v>
      </c>
      <c r="AD37" s="65">
        <f t="shared" ca="1" si="17"/>
        <v>1436.9824766609745</v>
      </c>
      <c r="AE37" s="65">
        <f t="shared" ca="1" si="18"/>
        <v>857.14744221882688</v>
      </c>
      <c r="AF37" s="65">
        <f t="shared" ca="1" si="19"/>
        <v>907.56787999640494</v>
      </c>
      <c r="AH37" s="35">
        <f t="shared" si="25"/>
        <v>1695</v>
      </c>
      <c r="AI37" s="35">
        <f t="shared" ca="1" si="26"/>
        <v>1424.3773672165798</v>
      </c>
    </row>
    <row r="38" spans="1:35">
      <c r="A38" s="76">
        <f t="shared" si="20"/>
        <v>37742</v>
      </c>
      <c r="B38" s="65">
        <f t="shared" si="21"/>
        <v>1</v>
      </c>
      <c r="C38" s="65">
        <f t="shared" si="5"/>
        <v>31</v>
      </c>
      <c r="D38" s="65">
        <f t="shared" ca="1" si="6"/>
        <v>25.888100899241966</v>
      </c>
      <c r="E38" s="73">
        <f t="shared" si="22"/>
        <v>58.5</v>
      </c>
      <c r="F38" s="66">
        <f t="shared" si="23"/>
        <v>33</v>
      </c>
      <c r="G38" s="73">
        <v>58</v>
      </c>
      <c r="H38" s="73">
        <v>59</v>
      </c>
      <c r="I38" s="66">
        <v>34</v>
      </c>
      <c r="J38" s="66">
        <v>32</v>
      </c>
      <c r="K38" s="65"/>
      <c r="L38" s="65"/>
      <c r="M38" s="65"/>
      <c r="N38" s="65"/>
      <c r="O38" s="65"/>
      <c r="P38" s="35">
        <f t="shared" si="7"/>
        <v>31</v>
      </c>
      <c r="Q38" s="74">
        <f t="shared" si="8"/>
        <v>37797</v>
      </c>
      <c r="R38" s="35">
        <f t="shared" ca="1" si="9"/>
        <v>930</v>
      </c>
      <c r="S38" s="73">
        <v>7.193588998962501E-2</v>
      </c>
      <c r="T38" s="75">
        <f t="shared" ca="1" si="10"/>
        <v>0.83510002900780533</v>
      </c>
      <c r="U38" s="37">
        <f t="shared" si="11"/>
        <v>1</v>
      </c>
      <c r="V38" s="37">
        <f t="shared" si="12"/>
        <v>31</v>
      </c>
      <c r="X38" s="75">
        <f t="shared" si="24"/>
        <v>1.0609</v>
      </c>
      <c r="Y38" s="65">
        <f t="shared" ca="1" si="13"/>
        <v>27.464686244005801</v>
      </c>
      <c r="AA38" s="65">
        <f t="shared" ca="1" si="14"/>
        <v>1514.453902605655</v>
      </c>
      <c r="AB38" s="65">
        <f t="shared" ca="1" si="15"/>
        <v>854.30732967498489</v>
      </c>
      <c r="AC38" s="65">
        <f t="shared" ca="1" si="16"/>
        <v>1501.509852156034</v>
      </c>
      <c r="AD38" s="65">
        <f t="shared" ca="1" si="17"/>
        <v>1527.397953055276</v>
      </c>
      <c r="AE38" s="65">
        <f t="shared" ca="1" si="18"/>
        <v>880.19543057422686</v>
      </c>
      <c r="AF38" s="65">
        <f t="shared" ca="1" si="19"/>
        <v>828.41922877574291</v>
      </c>
      <c r="AH38" s="35">
        <f t="shared" si="25"/>
        <v>1813.5</v>
      </c>
      <c r="AI38" s="35">
        <f t="shared" ca="1" si="26"/>
        <v>1514.453902605655</v>
      </c>
    </row>
    <row r="39" spans="1:35">
      <c r="A39" s="76">
        <f t="shared" si="20"/>
        <v>37773</v>
      </c>
      <c r="B39" s="65">
        <f t="shared" si="21"/>
        <v>1</v>
      </c>
      <c r="C39" s="65">
        <f t="shared" si="5"/>
        <v>30</v>
      </c>
      <c r="D39" s="65">
        <f t="shared" ca="1" si="6"/>
        <v>24.901167546197122</v>
      </c>
      <c r="E39" s="73">
        <f t="shared" si="22"/>
        <v>70</v>
      </c>
      <c r="F39" s="66">
        <f t="shared" si="23"/>
        <v>33.5</v>
      </c>
      <c r="G39" s="73">
        <v>74</v>
      </c>
      <c r="H39" s="73">
        <v>66</v>
      </c>
      <c r="I39" s="66">
        <v>32</v>
      </c>
      <c r="J39" s="66">
        <v>35</v>
      </c>
      <c r="K39" s="65"/>
      <c r="L39" s="65"/>
      <c r="M39" s="65"/>
      <c r="N39" s="65"/>
      <c r="O39" s="65"/>
      <c r="P39" s="35">
        <f t="shared" si="7"/>
        <v>30</v>
      </c>
      <c r="Q39" s="74">
        <f t="shared" si="8"/>
        <v>37827</v>
      </c>
      <c r="R39" s="35">
        <f t="shared" ca="1" si="9"/>
        <v>960</v>
      </c>
      <c r="S39" s="73">
        <v>7.2040702974983009E-2</v>
      </c>
      <c r="T39" s="75">
        <f t="shared" ca="1" si="10"/>
        <v>0.83003891820657072</v>
      </c>
      <c r="U39" s="37">
        <f t="shared" si="11"/>
        <v>1</v>
      </c>
      <c r="V39" s="37">
        <f t="shared" si="12"/>
        <v>30</v>
      </c>
      <c r="X39" s="75">
        <f t="shared" si="24"/>
        <v>1.0609</v>
      </c>
      <c r="Y39" s="65">
        <f t="shared" ca="1" si="13"/>
        <v>26.417648649760526</v>
      </c>
      <c r="AA39" s="65">
        <f t="shared" ca="1" si="14"/>
        <v>1743.0817282337985</v>
      </c>
      <c r="AB39" s="65">
        <f t="shared" ca="1" si="15"/>
        <v>834.18911279760357</v>
      </c>
      <c r="AC39" s="65">
        <f t="shared" ca="1" si="16"/>
        <v>1842.686398418587</v>
      </c>
      <c r="AD39" s="65">
        <f t="shared" ca="1" si="17"/>
        <v>1643.4770580490101</v>
      </c>
      <c r="AE39" s="65">
        <f t="shared" ca="1" si="18"/>
        <v>796.83736147830791</v>
      </c>
      <c r="AF39" s="65">
        <f t="shared" ca="1" si="19"/>
        <v>871.54086411689923</v>
      </c>
      <c r="AH39" s="35">
        <f t="shared" si="25"/>
        <v>2100</v>
      </c>
      <c r="AI39" s="35">
        <f t="shared" ca="1" si="26"/>
        <v>1743.0817282337985</v>
      </c>
    </row>
    <row r="40" spans="1:35">
      <c r="A40" s="76">
        <f t="shared" si="20"/>
        <v>37803</v>
      </c>
      <c r="B40" s="65">
        <f t="shared" si="21"/>
        <v>1</v>
      </c>
      <c r="C40" s="65">
        <f t="shared" si="5"/>
        <v>31</v>
      </c>
      <c r="D40" s="65">
        <f t="shared" ca="1" si="6"/>
        <v>25.570717406496236</v>
      </c>
      <c r="E40" s="73">
        <f t="shared" si="22"/>
        <v>101</v>
      </c>
      <c r="F40" s="66">
        <f t="shared" si="23"/>
        <v>45.5</v>
      </c>
      <c r="G40" s="73">
        <v>104</v>
      </c>
      <c r="H40" s="73">
        <v>98</v>
      </c>
      <c r="I40" s="66">
        <v>46</v>
      </c>
      <c r="J40" s="66">
        <v>45</v>
      </c>
      <c r="K40" s="65"/>
      <c r="L40" s="65"/>
      <c r="M40" s="65"/>
      <c r="N40" s="65"/>
      <c r="O40" s="65"/>
      <c r="P40" s="35">
        <f t="shared" si="7"/>
        <v>31</v>
      </c>
      <c r="Q40" s="74">
        <f t="shared" si="8"/>
        <v>37858</v>
      </c>
      <c r="R40" s="35">
        <f t="shared" ca="1" si="9"/>
        <v>991</v>
      </c>
      <c r="S40" s="73">
        <v>7.2145515963970008E-2</v>
      </c>
      <c r="T40" s="75">
        <f t="shared" ca="1" si="10"/>
        <v>0.82486185182245919</v>
      </c>
      <c r="U40" s="37">
        <f t="shared" si="11"/>
        <v>1</v>
      </c>
      <c r="V40" s="37">
        <f t="shared" si="12"/>
        <v>31</v>
      </c>
      <c r="X40" s="75">
        <f t="shared" si="24"/>
        <v>1.0609</v>
      </c>
      <c r="Y40" s="65">
        <f t="shared" ca="1" si="13"/>
        <v>27.127974096551856</v>
      </c>
      <c r="AA40" s="65">
        <f t="shared" ca="1" si="14"/>
        <v>2582.6424580561197</v>
      </c>
      <c r="AB40" s="65">
        <f t="shared" ca="1" si="15"/>
        <v>1163.4676419955788</v>
      </c>
      <c r="AC40" s="65">
        <f t="shared" ca="1" si="16"/>
        <v>2659.3546102756086</v>
      </c>
      <c r="AD40" s="65">
        <f t="shared" ca="1" si="17"/>
        <v>2505.9303058366313</v>
      </c>
      <c r="AE40" s="65">
        <f t="shared" ca="1" si="18"/>
        <v>1176.2530006988268</v>
      </c>
      <c r="AF40" s="65">
        <f t="shared" ca="1" si="19"/>
        <v>1150.6822832923306</v>
      </c>
      <c r="AH40" s="35">
        <f t="shared" si="25"/>
        <v>3131</v>
      </c>
      <c r="AI40" s="35">
        <f t="shared" ca="1" si="26"/>
        <v>2582.6424580561197</v>
      </c>
    </row>
    <row r="41" spans="1:35">
      <c r="A41" s="76">
        <f t="shared" si="20"/>
        <v>37834</v>
      </c>
      <c r="B41" s="65">
        <f t="shared" si="21"/>
        <v>1</v>
      </c>
      <c r="C41" s="65">
        <f t="shared" si="5"/>
        <v>31</v>
      </c>
      <c r="D41" s="65">
        <f t="shared" ca="1" si="6"/>
        <v>25.411551439047429</v>
      </c>
      <c r="E41" s="73">
        <f t="shared" si="22"/>
        <v>111.5</v>
      </c>
      <c r="F41" s="66">
        <f t="shared" si="23"/>
        <v>48.5</v>
      </c>
      <c r="G41" s="73">
        <v>112</v>
      </c>
      <c r="H41" s="73">
        <v>111</v>
      </c>
      <c r="I41" s="66">
        <v>50</v>
      </c>
      <c r="J41" s="66">
        <v>47</v>
      </c>
      <c r="K41" s="65"/>
      <c r="L41" s="65"/>
      <c r="M41" s="65"/>
      <c r="N41" s="65"/>
      <c r="O41" s="65"/>
      <c r="P41" s="35">
        <f t="shared" si="7"/>
        <v>31</v>
      </c>
      <c r="Q41" s="74">
        <f t="shared" si="8"/>
        <v>37889</v>
      </c>
      <c r="R41" s="35">
        <f t="shared" ca="1" si="9"/>
        <v>1022</v>
      </c>
      <c r="S41" s="73">
        <v>7.2237657801919999E-2</v>
      </c>
      <c r="T41" s="75">
        <f t="shared" ca="1" si="10"/>
        <v>0.81972746577572353</v>
      </c>
      <c r="U41" s="37">
        <f t="shared" si="11"/>
        <v>1</v>
      </c>
      <c r="V41" s="37">
        <f t="shared" si="12"/>
        <v>31</v>
      </c>
      <c r="X41" s="75">
        <f t="shared" si="24"/>
        <v>1.0609</v>
      </c>
      <c r="Y41" s="65">
        <f t="shared" ca="1" si="13"/>
        <v>26.959114921685416</v>
      </c>
      <c r="AA41" s="65">
        <f t="shared" ca="1" si="14"/>
        <v>2833.3879854537881</v>
      </c>
      <c r="AB41" s="65">
        <f t="shared" ca="1" si="15"/>
        <v>1232.4602447938003</v>
      </c>
      <c r="AC41" s="65">
        <f t="shared" ca="1" si="16"/>
        <v>2846.093761173312</v>
      </c>
      <c r="AD41" s="65">
        <f t="shared" ca="1" si="17"/>
        <v>2820.6822097342647</v>
      </c>
      <c r="AE41" s="65">
        <f t="shared" ca="1" si="18"/>
        <v>1270.5775719523715</v>
      </c>
      <c r="AF41" s="65">
        <f t="shared" ca="1" si="19"/>
        <v>1194.3429176352292</v>
      </c>
      <c r="AH41" s="35">
        <f t="shared" si="25"/>
        <v>3456.5</v>
      </c>
      <c r="AI41" s="35">
        <f t="shared" ca="1" si="26"/>
        <v>2833.3879854537886</v>
      </c>
    </row>
    <row r="42" spans="1:35">
      <c r="A42" s="76">
        <f t="shared" si="20"/>
        <v>37865</v>
      </c>
      <c r="B42" s="65">
        <f t="shared" si="21"/>
        <v>1</v>
      </c>
      <c r="C42" s="65">
        <f t="shared" si="5"/>
        <v>30</v>
      </c>
      <c r="D42" s="65">
        <f t="shared" ca="1" si="6"/>
        <v>24.443362181419079</v>
      </c>
      <c r="E42" s="73">
        <f t="shared" si="22"/>
        <v>101.5</v>
      </c>
      <c r="F42" s="66">
        <f t="shared" si="23"/>
        <v>46</v>
      </c>
      <c r="G42" s="73">
        <v>104</v>
      </c>
      <c r="H42" s="73">
        <v>99</v>
      </c>
      <c r="I42" s="66">
        <v>47</v>
      </c>
      <c r="J42" s="66">
        <v>45</v>
      </c>
      <c r="K42" s="65"/>
      <c r="L42" s="65"/>
      <c r="M42" s="65"/>
      <c r="N42" s="65"/>
      <c r="O42" s="65"/>
      <c r="P42" s="35">
        <f t="shared" si="7"/>
        <v>30</v>
      </c>
      <c r="Q42" s="74">
        <f t="shared" si="8"/>
        <v>37919</v>
      </c>
      <c r="R42" s="35">
        <f t="shared" ca="1" si="9"/>
        <v>1052</v>
      </c>
      <c r="S42" s="73">
        <v>7.2319519733633014E-2</v>
      </c>
      <c r="T42" s="75">
        <f t="shared" ca="1" si="10"/>
        <v>0.81477873938063594</v>
      </c>
      <c r="U42" s="37">
        <f t="shared" si="11"/>
        <v>1</v>
      </c>
      <c r="V42" s="37">
        <f t="shared" si="12"/>
        <v>30</v>
      </c>
      <c r="X42" s="75">
        <f t="shared" si="24"/>
        <v>1.0609</v>
      </c>
      <c r="Y42" s="65">
        <f t="shared" ca="1" si="13"/>
        <v>25.9319629382675</v>
      </c>
      <c r="AA42" s="65">
        <f t="shared" ca="1" si="14"/>
        <v>2481.0012614140364</v>
      </c>
      <c r="AB42" s="65">
        <f t="shared" ca="1" si="15"/>
        <v>1124.3946603452775</v>
      </c>
      <c r="AC42" s="65">
        <f t="shared" ca="1" si="16"/>
        <v>2542.1096668675841</v>
      </c>
      <c r="AD42" s="65">
        <f t="shared" ca="1" si="17"/>
        <v>2419.8928559604888</v>
      </c>
      <c r="AE42" s="65">
        <f t="shared" ca="1" si="18"/>
        <v>1148.8380225266967</v>
      </c>
      <c r="AF42" s="65">
        <f t="shared" ca="1" si="19"/>
        <v>1099.9512981638586</v>
      </c>
      <c r="AH42" s="35">
        <f t="shared" si="25"/>
        <v>3045</v>
      </c>
      <c r="AI42" s="35">
        <f t="shared" ca="1" si="26"/>
        <v>2481.0012614140364</v>
      </c>
    </row>
    <row r="43" spans="1:35">
      <c r="A43" s="76">
        <f t="shared" si="20"/>
        <v>37895</v>
      </c>
      <c r="B43" s="65">
        <f t="shared" si="21"/>
        <v>1</v>
      </c>
      <c r="C43" s="65">
        <f t="shared" si="5"/>
        <v>31</v>
      </c>
      <c r="D43" s="65">
        <f t="shared" ca="1" si="6"/>
        <v>25.100316073769886</v>
      </c>
      <c r="E43" s="73">
        <f t="shared" si="22"/>
        <v>64</v>
      </c>
      <c r="F43" s="66">
        <f t="shared" si="23"/>
        <v>39</v>
      </c>
      <c r="G43" s="73">
        <v>67</v>
      </c>
      <c r="H43" s="73">
        <v>61</v>
      </c>
      <c r="I43" s="66">
        <v>40</v>
      </c>
      <c r="J43" s="66">
        <v>38</v>
      </c>
      <c r="K43" s="65"/>
      <c r="L43" s="65"/>
      <c r="M43" s="65"/>
      <c r="N43" s="65"/>
      <c r="O43" s="65"/>
      <c r="P43" s="35">
        <f t="shared" si="7"/>
        <v>31</v>
      </c>
      <c r="Q43" s="74">
        <f t="shared" si="8"/>
        <v>37950</v>
      </c>
      <c r="R43" s="35">
        <f t="shared" ca="1" si="9"/>
        <v>1083</v>
      </c>
      <c r="S43" s="73">
        <v>7.2398740959978017E-2</v>
      </c>
      <c r="T43" s="75">
        <f t="shared" ca="1" si="10"/>
        <v>0.80968761528289956</v>
      </c>
      <c r="U43" s="37">
        <f t="shared" si="11"/>
        <v>1</v>
      </c>
      <c r="V43" s="37">
        <f t="shared" si="12"/>
        <v>31</v>
      </c>
      <c r="X43" s="75">
        <f t="shared" si="24"/>
        <v>1.0609</v>
      </c>
      <c r="Y43" s="65">
        <f t="shared" ca="1" si="13"/>
        <v>26.628925322662472</v>
      </c>
      <c r="AA43" s="65">
        <f t="shared" ca="1" si="14"/>
        <v>1606.4202287212727</v>
      </c>
      <c r="AB43" s="65">
        <f t="shared" ca="1" si="15"/>
        <v>978.91232687702552</v>
      </c>
      <c r="AC43" s="65">
        <f t="shared" ca="1" si="16"/>
        <v>1681.7211769425824</v>
      </c>
      <c r="AD43" s="65">
        <f t="shared" ca="1" si="17"/>
        <v>1531.119280499963</v>
      </c>
      <c r="AE43" s="65">
        <f t="shared" ca="1" si="18"/>
        <v>1004.0126429507955</v>
      </c>
      <c r="AF43" s="65">
        <f t="shared" ca="1" si="19"/>
        <v>953.8120108032557</v>
      </c>
      <c r="AH43" s="35">
        <f t="shared" si="25"/>
        <v>1984</v>
      </c>
      <c r="AI43" s="35">
        <f t="shared" ca="1" si="26"/>
        <v>1606.4202287212727</v>
      </c>
    </row>
    <row r="44" spans="1:35">
      <c r="A44" s="76">
        <f t="shared" si="20"/>
        <v>37926</v>
      </c>
      <c r="B44" s="65">
        <f t="shared" si="21"/>
        <v>1</v>
      </c>
      <c r="C44" s="65">
        <f t="shared" si="5"/>
        <v>30</v>
      </c>
      <c r="D44" s="65">
        <f t="shared" ca="1" si="6"/>
        <v>24.143308577329282</v>
      </c>
      <c r="E44" s="73">
        <f t="shared" si="22"/>
        <v>58</v>
      </c>
      <c r="F44" s="66">
        <f t="shared" si="23"/>
        <v>35</v>
      </c>
      <c r="G44" s="73">
        <v>56</v>
      </c>
      <c r="H44" s="73">
        <v>60</v>
      </c>
      <c r="I44" s="66">
        <v>35</v>
      </c>
      <c r="J44" s="66">
        <v>35</v>
      </c>
      <c r="K44" s="65"/>
      <c r="L44" s="65"/>
      <c r="M44" s="65"/>
      <c r="N44" s="65"/>
      <c r="O44" s="65"/>
      <c r="P44" s="35">
        <f t="shared" si="7"/>
        <v>30</v>
      </c>
      <c r="Q44" s="74">
        <f t="shared" si="8"/>
        <v>37980</v>
      </c>
      <c r="R44" s="35">
        <f t="shared" ca="1" si="9"/>
        <v>1113</v>
      </c>
      <c r="S44" s="73">
        <v>7.2479803586876987E-2</v>
      </c>
      <c r="T44" s="75">
        <f t="shared" ca="1" si="10"/>
        <v>0.8047769525776427</v>
      </c>
      <c r="U44" s="37">
        <f t="shared" si="11"/>
        <v>1</v>
      </c>
      <c r="V44" s="37">
        <f t="shared" si="12"/>
        <v>30</v>
      </c>
      <c r="X44" s="75">
        <f t="shared" si="24"/>
        <v>1.0609</v>
      </c>
      <c r="Y44" s="65">
        <f t="shared" ca="1" si="13"/>
        <v>25.613636069688635</v>
      </c>
      <c r="AA44" s="65">
        <f t="shared" ca="1" si="14"/>
        <v>1400.3118974850984</v>
      </c>
      <c r="AB44" s="65">
        <f t="shared" ca="1" si="15"/>
        <v>845.01580020652489</v>
      </c>
      <c r="AC44" s="65">
        <f t="shared" ca="1" si="16"/>
        <v>1352.0252803304397</v>
      </c>
      <c r="AD44" s="65">
        <f t="shared" ca="1" si="17"/>
        <v>1448.598514639757</v>
      </c>
      <c r="AE44" s="65">
        <f t="shared" ca="1" si="18"/>
        <v>845.01580020652489</v>
      </c>
      <c r="AF44" s="65">
        <f t="shared" ca="1" si="19"/>
        <v>845.01580020652489</v>
      </c>
      <c r="AH44" s="35">
        <f t="shared" si="25"/>
        <v>1740</v>
      </c>
      <c r="AI44" s="35">
        <f t="shared" ca="1" si="26"/>
        <v>1400.3118974850984</v>
      </c>
    </row>
    <row r="45" spans="1:35">
      <c r="A45" s="76">
        <f t="shared" si="20"/>
        <v>37956</v>
      </c>
      <c r="B45" s="65">
        <f t="shared" si="21"/>
        <v>1</v>
      </c>
      <c r="C45" s="65">
        <f t="shared" si="5"/>
        <v>31</v>
      </c>
      <c r="D45" s="65">
        <f t="shared" ca="1" si="6"/>
        <v>24.792200876445499</v>
      </c>
      <c r="E45" s="73">
        <f t="shared" si="22"/>
        <v>57</v>
      </c>
      <c r="F45" s="66">
        <f t="shared" si="23"/>
        <v>35</v>
      </c>
      <c r="G45" s="73">
        <v>55</v>
      </c>
      <c r="H45" s="73">
        <v>59</v>
      </c>
      <c r="I45" s="66">
        <v>35</v>
      </c>
      <c r="J45" s="66">
        <v>35</v>
      </c>
      <c r="K45" s="65"/>
      <c r="L45" s="65"/>
      <c r="M45" s="65"/>
      <c r="N45" s="65"/>
      <c r="O45" s="65"/>
      <c r="P45" s="35">
        <f t="shared" si="7"/>
        <v>31</v>
      </c>
      <c r="Q45" s="74">
        <f t="shared" si="8"/>
        <v>38011</v>
      </c>
      <c r="R45" s="35">
        <f t="shared" ca="1" si="9"/>
        <v>1144</v>
      </c>
      <c r="S45" s="73">
        <v>7.255989562621401E-2</v>
      </c>
      <c r="T45" s="75">
        <f t="shared" ca="1" si="10"/>
        <v>0.7997484153692096</v>
      </c>
      <c r="U45" s="37">
        <f t="shared" si="11"/>
        <v>1</v>
      </c>
      <c r="V45" s="37">
        <f t="shared" si="12"/>
        <v>31</v>
      </c>
      <c r="X45" s="75">
        <f t="shared" si="24"/>
        <v>1.0609</v>
      </c>
      <c r="Y45" s="65">
        <f t="shared" ca="1" si="13"/>
        <v>26.302045909821029</v>
      </c>
      <c r="AA45" s="65">
        <f t="shared" ca="1" si="14"/>
        <v>1413.1554499573933</v>
      </c>
      <c r="AB45" s="65">
        <f t="shared" ca="1" si="15"/>
        <v>867.72703067559246</v>
      </c>
      <c r="AC45" s="65">
        <f t="shared" ca="1" si="16"/>
        <v>1363.5710482045024</v>
      </c>
      <c r="AD45" s="65">
        <f t="shared" ca="1" si="17"/>
        <v>1462.7398517102845</v>
      </c>
      <c r="AE45" s="65">
        <f t="shared" ca="1" si="18"/>
        <v>867.72703067559246</v>
      </c>
      <c r="AF45" s="65">
        <f t="shared" ca="1" si="19"/>
        <v>867.72703067559246</v>
      </c>
      <c r="AH45" s="35">
        <f t="shared" si="25"/>
        <v>1767</v>
      </c>
      <c r="AI45" s="35">
        <f t="shared" ca="1" si="26"/>
        <v>1413.1554499573933</v>
      </c>
    </row>
    <row r="46" spans="1:35">
      <c r="A46" s="76">
        <f t="shared" si="20"/>
        <v>37987</v>
      </c>
      <c r="B46" s="65">
        <f t="shared" si="21"/>
        <v>1</v>
      </c>
      <c r="C46" s="65">
        <f t="shared" si="5"/>
        <v>31</v>
      </c>
      <c r="D46" s="65">
        <f t="shared" ca="1" si="6"/>
        <v>24.637371579005602</v>
      </c>
      <c r="E46" s="73">
        <f t="shared" si="22"/>
        <v>51.875</v>
      </c>
      <c r="F46" s="66">
        <f t="shared" si="23"/>
        <v>33.9</v>
      </c>
      <c r="G46" s="73">
        <v>50</v>
      </c>
      <c r="H46" s="73">
        <v>53.75</v>
      </c>
      <c r="I46" s="66">
        <v>31.75</v>
      </c>
      <c r="J46" s="66">
        <v>36.049999999999997</v>
      </c>
      <c r="K46" s="65"/>
      <c r="L46" s="65"/>
      <c r="M46" s="65"/>
      <c r="N46" s="65"/>
      <c r="O46" s="65"/>
      <c r="P46" s="35">
        <f t="shared" si="7"/>
        <v>31</v>
      </c>
      <c r="Q46" s="74">
        <f t="shared" si="8"/>
        <v>38042</v>
      </c>
      <c r="R46" s="35">
        <f t="shared" ca="1" si="9"/>
        <v>1175</v>
      </c>
      <c r="S46" s="73">
        <v>7.2632236824854993E-2</v>
      </c>
      <c r="T46" s="75">
        <f t="shared" ca="1" si="10"/>
        <v>0.79475392190340655</v>
      </c>
      <c r="U46" s="37">
        <f t="shared" si="11"/>
        <v>1</v>
      </c>
      <c r="V46" s="37">
        <f t="shared" si="12"/>
        <v>31</v>
      </c>
      <c r="X46" s="75">
        <f t="shared" si="24"/>
        <v>1.092727</v>
      </c>
      <c r="Y46" s="65">
        <f t="shared" ca="1" si="13"/>
        <v>26.921921133412056</v>
      </c>
      <c r="AA46" s="65">
        <f t="shared" ca="1" si="14"/>
        <v>1278.0636506609155</v>
      </c>
      <c r="AB46" s="65">
        <f t="shared" ca="1" si="15"/>
        <v>835.20689652828992</v>
      </c>
      <c r="AC46" s="65">
        <f t="shared" ca="1" si="16"/>
        <v>1231.8685789502802</v>
      </c>
      <c r="AD46" s="65">
        <f t="shared" ca="1" si="17"/>
        <v>1324.2587223715511</v>
      </c>
      <c r="AE46" s="65">
        <f t="shared" ca="1" si="18"/>
        <v>782.2365476334279</v>
      </c>
      <c r="AF46" s="65">
        <f t="shared" ca="1" si="19"/>
        <v>888.17724542315193</v>
      </c>
      <c r="AH46" s="35">
        <f t="shared" si="25"/>
        <v>1608.125</v>
      </c>
      <c r="AI46" s="35">
        <f t="shared" ca="1" si="26"/>
        <v>1278.0636506609158</v>
      </c>
    </row>
    <row r="47" spans="1:35">
      <c r="A47" s="76">
        <f t="shared" si="20"/>
        <v>38018</v>
      </c>
      <c r="B47" s="65">
        <f t="shared" si="21"/>
        <v>1</v>
      </c>
      <c r="C47" s="65">
        <f t="shared" si="5"/>
        <v>29</v>
      </c>
      <c r="D47" s="65">
        <f t="shared" ca="1" si="6"/>
        <v>22.913997958799445</v>
      </c>
      <c r="E47" s="73">
        <f t="shared" si="22"/>
        <v>50.125</v>
      </c>
      <c r="F47" s="66">
        <f t="shared" si="23"/>
        <v>32.9</v>
      </c>
      <c r="G47" s="73">
        <v>48.5</v>
      </c>
      <c r="H47" s="73">
        <v>51.75</v>
      </c>
      <c r="I47" s="66">
        <v>30.75</v>
      </c>
      <c r="J47" s="66">
        <v>35.049999999999997</v>
      </c>
      <c r="K47" s="65"/>
      <c r="L47" s="65"/>
      <c r="M47" s="65"/>
      <c r="N47" s="65"/>
      <c r="O47" s="65"/>
      <c r="P47" s="35">
        <f t="shared" si="7"/>
        <v>29</v>
      </c>
      <c r="Q47" s="74">
        <f t="shared" si="8"/>
        <v>38071</v>
      </c>
      <c r="R47" s="35">
        <f t="shared" ca="1" si="9"/>
        <v>1204</v>
      </c>
      <c r="S47" s="73">
        <v>7.2699699721177999E-2</v>
      </c>
      <c r="T47" s="75">
        <f t="shared" ca="1" si="10"/>
        <v>0.79013786064825675</v>
      </c>
      <c r="U47" s="37">
        <f t="shared" si="11"/>
        <v>1</v>
      </c>
      <c r="V47" s="37">
        <f t="shared" si="12"/>
        <v>29</v>
      </c>
      <c r="X47" s="75">
        <f t="shared" si="24"/>
        <v>1.092727</v>
      </c>
      <c r="Y47" s="65">
        <f t="shared" ca="1" si="13"/>
        <v>25.038744247525042</v>
      </c>
      <c r="AA47" s="65">
        <f t="shared" ca="1" si="14"/>
        <v>1148.5641476848223</v>
      </c>
      <c r="AB47" s="65">
        <f t="shared" ca="1" si="15"/>
        <v>753.87053284450167</v>
      </c>
      <c r="AC47" s="65">
        <f t="shared" ca="1" si="16"/>
        <v>1111.3289010017731</v>
      </c>
      <c r="AD47" s="65">
        <f t="shared" ca="1" si="17"/>
        <v>1185.7993943678714</v>
      </c>
      <c r="AE47" s="65">
        <f t="shared" ca="1" si="18"/>
        <v>704.60543723308297</v>
      </c>
      <c r="AF47" s="65">
        <f t="shared" ca="1" si="19"/>
        <v>803.13562845592048</v>
      </c>
      <c r="AH47" s="35">
        <f t="shared" si="25"/>
        <v>1453.625</v>
      </c>
      <c r="AI47" s="35">
        <f t="shared" ca="1" si="26"/>
        <v>1148.5641476848223</v>
      </c>
    </row>
    <row r="48" spans="1:35">
      <c r="A48" s="76">
        <f t="shared" si="20"/>
        <v>38047</v>
      </c>
      <c r="B48" s="65">
        <f t="shared" si="21"/>
        <v>1</v>
      </c>
      <c r="C48" s="65">
        <f t="shared" si="5"/>
        <v>31</v>
      </c>
      <c r="D48" s="65">
        <f t="shared" ca="1" si="6"/>
        <v>24.342162796400199</v>
      </c>
      <c r="E48" s="73">
        <f t="shared" si="22"/>
        <v>49.125</v>
      </c>
      <c r="F48" s="66">
        <f t="shared" si="23"/>
        <v>31.9</v>
      </c>
      <c r="G48" s="73">
        <v>47.5</v>
      </c>
      <c r="H48" s="73">
        <v>50.75</v>
      </c>
      <c r="I48" s="66">
        <v>30.75</v>
      </c>
      <c r="J48" s="66">
        <v>33.049999999999997</v>
      </c>
      <c r="K48" s="65"/>
      <c r="L48" s="65"/>
      <c r="M48" s="65"/>
      <c r="N48" s="65"/>
      <c r="O48" s="65"/>
      <c r="P48" s="35">
        <f t="shared" si="7"/>
        <v>31</v>
      </c>
      <c r="Q48" s="74">
        <f t="shared" si="8"/>
        <v>38102</v>
      </c>
      <c r="R48" s="35">
        <f t="shared" ca="1" si="9"/>
        <v>1235</v>
      </c>
      <c r="S48" s="73">
        <v>7.2748539153436015E-2</v>
      </c>
      <c r="T48" s="75">
        <f t="shared" ca="1" si="10"/>
        <v>0.78523105794839354</v>
      </c>
      <c r="U48" s="37">
        <f t="shared" si="11"/>
        <v>1</v>
      </c>
      <c r="V48" s="37">
        <f t="shared" si="12"/>
        <v>31</v>
      </c>
      <c r="X48" s="75">
        <f t="shared" si="24"/>
        <v>1.092727</v>
      </c>
      <c r="Y48" s="65">
        <f t="shared" ca="1" si="13"/>
        <v>26.599338526022002</v>
      </c>
      <c r="AA48" s="65">
        <f t="shared" ca="1" si="14"/>
        <v>1195.8087473731598</v>
      </c>
      <c r="AB48" s="65">
        <f t="shared" ca="1" si="15"/>
        <v>776.51499320516632</v>
      </c>
      <c r="AC48" s="65">
        <f t="shared" ca="1" si="16"/>
        <v>1156.2527328290096</v>
      </c>
      <c r="AD48" s="65">
        <f t="shared" ca="1" si="17"/>
        <v>1235.36476191731</v>
      </c>
      <c r="AE48" s="65">
        <f t="shared" ca="1" si="18"/>
        <v>748.52150598930609</v>
      </c>
      <c r="AF48" s="65">
        <f t="shared" ca="1" si="19"/>
        <v>804.50848042102655</v>
      </c>
      <c r="AH48" s="35">
        <f t="shared" si="25"/>
        <v>1522.875</v>
      </c>
      <c r="AI48" s="35">
        <f t="shared" ca="1" si="26"/>
        <v>1195.8087473731598</v>
      </c>
    </row>
    <row r="49" spans="1:35">
      <c r="A49" s="76">
        <f t="shared" si="20"/>
        <v>38078</v>
      </c>
      <c r="B49" s="65">
        <f t="shared" si="21"/>
        <v>1</v>
      </c>
      <c r="C49" s="65">
        <f t="shared" si="5"/>
        <v>30</v>
      </c>
      <c r="D49" s="65">
        <f t="shared" ca="1" si="6"/>
        <v>23.415451655161782</v>
      </c>
      <c r="E49" s="73">
        <f t="shared" si="22"/>
        <v>47.924999999999997</v>
      </c>
      <c r="F49" s="66">
        <f t="shared" si="23"/>
        <v>31.4</v>
      </c>
      <c r="G49" s="73">
        <v>47.35</v>
      </c>
      <c r="H49" s="73">
        <v>48.5</v>
      </c>
      <c r="I49" s="66">
        <v>29.75</v>
      </c>
      <c r="J49" s="66">
        <v>33.049999999999997</v>
      </c>
      <c r="K49" s="65"/>
      <c r="L49" s="65"/>
      <c r="M49" s="65"/>
      <c r="N49" s="65"/>
      <c r="O49" s="65"/>
      <c r="P49" s="35">
        <f t="shared" si="7"/>
        <v>30</v>
      </c>
      <c r="Q49" s="74">
        <f t="shared" si="8"/>
        <v>38132</v>
      </c>
      <c r="R49" s="35">
        <f t="shared" ca="1" si="9"/>
        <v>1265</v>
      </c>
      <c r="S49" s="73">
        <v>7.2799006567596997E-2</v>
      </c>
      <c r="T49" s="75">
        <f t="shared" ca="1" si="10"/>
        <v>0.78051505517205944</v>
      </c>
      <c r="U49" s="37">
        <f t="shared" si="11"/>
        <v>1</v>
      </c>
      <c r="V49" s="37">
        <f t="shared" si="12"/>
        <v>30</v>
      </c>
      <c r="X49" s="75">
        <f t="shared" si="24"/>
        <v>1.092727</v>
      </c>
      <c r="Y49" s="65">
        <f t="shared" ca="1" si="13"/>
        <v>25.586696240789969</v>
      </c>
      <c r="AA49" s="65">
        <f t="shared" ca="1" si="14"/>
        <v>1122.1855205736283</v>
      </c>
      <c r="AB49" s="65">
        <f t="shared" ca="1" si="15"/>
        <v>735.24518197207988</v>
      </c>
      <c r="AC49" s="65">
        <f t="shared" ca="1" si="16"/>
        <v>1108.7216358719104</v>
      </c>
      <c r="AD49" s="65">
        <f t="shared" ca="1" si="17"/>
        <v>1135.6494052753465</v>
      </c>
      <c r="AE49" s="65">
        <f t="shared" ca="1" si="18"/>
        <v>696.609686741063</v>
      </c>
      <c r="AF49" s="65">
        <f t="shared" ca="1" si="19"/>
        <v>773.88067720309687</v>
      </c>
      <c r="AH49" s="35">
        <f t="shared" si="25"/>
        <v>1437.75</v>
      </c>
      <c r="AI49" s="35">
        <f t="shared" ca="1" si="26"/>
        <v>1122.1855205736285</v>
      </c>
    </row>
    <row r="50" spans="1:35">
      <c r="A50" s="76">
        <f t="shared" si="20"/>
        <v>38108</v>
      </c>
      <c r="B50" s="65">
        <f t="shared" si="21"/>
        <v>1</v>
      </c>
      <c r="C50" s="65">
        <f t="shared" si="5"/>
        <v>31</v>
      </c>
      <c r="D50" s="65">
        <f t="shared" ca="1" si="6"/>
        <v>24.046077197234116</v>
      </c>
      <c r="E50" s="73">
        <f t="shared" si="22"/>
        <v>49.924999999999997</v>
      </c>
      <c r="F50" s="66">
        <f t="shared" si="23"/>
        <v>29.4</v>
      </c>
      <c r="G50" s="73">
        <v>49.35</v>
      </c>
      <c r="H50" s="73">
        <v>50.5</v>
      </c>
      <c r="I50" s="66">
        <v>29.75</v>
      </c>
      <c r="J50" s="66">
        <v>29.05</v>
      </c>
      <c r="K50" s="65"/>
      <c r="L50" s="65"/>
      <c r="M50" s="65"/>
      <c r="N50" s="65"/>
      <c r="O50" s="65"/>
      <c r="P50" s="35">
        <f t="shared" si="7"/>
        <v>31</v>
      </c>
      <c r="Q50" s="74">
        <f t="shared" si="8"/>
        <v>38163</v>
      </c>
      <c r="R50" s="35">
        <f t="shared" ca="1" si="9"/>
        <v>1296</v>
      </c>
      <c r="S50" s="73">
        <v>7.2844149663419011E-2</v>
      </c>
      <c r="T50" s="75">
        <f t="shared" ca="1" si="10"/>
        <v>0.77567990958819732</v>
      </c>
      <c r="U50" s="37">
        <f t="shared" si="11"/>
        <v>1</v>
      </c>
      <c r="V50" s="37">
        <f t="shared" si="12"/>
        <v>31</v>
      </c>
      <c r="X50" s="75">
        <f t="shared" si="24"/>
        <v>1.092727</v>
      </c>
      <c r="Y50" s="65">
        <f t="shared" ca="1" si="13"/>
        <v>26.275797797502044</v>
      </c>
      <c r="AA50" s="65">
        <f t="shared" ca="1" si="14"/>
        <v>1200.5004040719132</v>
      </c>
      <c r="AB50" s="65">
        <f t="shared" ca="1" si="15"/>
        <v>706.95466959868293</v>
      </c>
      <c r="AC50" s="65">
        <f t="shared" ca="1" si="16"/>
        <v>1186.6739096835036</v>
      </c>
      <c r="AD50" s="65">
        <f t="shared" ca="1" si="17"/>
        <v>1214.3268984603228</v>
      </c>
      <c r="AE50" s="65">
        <f t="shared" ca="1" si="18"/>
        <v>715.37079661771497</v>
      </c>
      <c r="AF50" s="65">
        <f t="shared" ca="1" si="19"/>
        <v>698.53854257965111</v>
      </c>
      <c r="AH50" s="35">
        <f t="shared" si="25"/>
        <v>1547.675</v>
      </c>
      <c r="AI50" s="35">
        <f t="shared" ca="1" si="26"/>
        <v>1200.5004040719132</v>
      </c>
    </row>
    <row r="51" spans="1:35">
      <c r="A51" s="76">
        <f t="shared" si="20"/>
        <v>38139</v>
      </c>
      <c r="B51" s="65">
        <f t="shared" si="21"/>
        <v>1</v>
      </c>
      <c r="C51" s="65">
        <f t="shared" si="5"/>
        <v>30</v>
      </c>
      <c r="D51" s="65">
        <f t="shared" ca="1" si="6"/>
        <v>23.130620714326867</v>
      </c>
      <c r="E51" s="73">
        <f t="shared" si="22"/>
        <v>61.424999999999997</v>
      </c>
      <c r="F51" s="66">
        <f t="shared" si="23"/>
        <v>29.9</v>
      </c>
      <c r="G51" s="73">
        <v>65.349999999999994</v>
      </c>
      <c r="H51" s="73">
        <v>57.5</v>
      </c>
      <c r="I51" s="66">
        <v>27.75</v>
      </c>
      <c r="J51" s="66">
        <v>32.049999999999997</v>
      </c>
      <c r="K51" s="65"/>
      <c r="L51" s="65"/>
      <c r="M51" s="65"/>
      <c r="N51" s="65"/>
      <c r="O51" s="65"/>
      <c r="P51" s="35">
        <f t="shared" si="7"/>
        <v>30</v>
      </c>
      <c r="Q51" s="74">
        <f t="shared" si="8"/>
        <v>38193</v>
      </c>
      <c r="R51" s="35">
        <f t="shared" ca="1" si="9"/>
        <v>1326</v>
      </c>
      <c r="S51" s="73">
        <v>7.2885475947292014E-2</v>
      </c>
      <c r="T51" s="75">
        <f t="shared" ca="1" si="10"/>
        <v>0.77102069047756217</v>
      </c>
      <c r="U51" s="37">
        <f t="shared" si="11"/>
        <v>1</v>
      </c>
      <c r="V51" s="37">
        <f t="shared" si="12"/>
        <v>30</v>
      </c>
      <c r="X51" s="75">
        <f t="shared" si="24"/>
        <v>1.092727</v>
      </c>
      <c r="Y51" s="65">
        <f t="shared" ca="1" si="13"/>
        <v>25.275453781304254</v>
      </c>
      <c r="AA51" s="65">
        <f t="shared" ca="1" si="14"/>
        <v>1420.7983773775277</v>
      </c>
      <c r="AB51" s="65">
        <f t="shared" ca="1" si="15"/>
        <v>691.60555935837328</v>
      </c>
      <c r="AC51" s="65">
        <f t="shared" ca="1" si="16"/>
        <v>1511.5860636812606</v>
      </c>
      <c r="AD51" s="65">
        <f t="shared" ca="1" si="17"/>
        <v>1330.0106910737948</v>
      </c>
      <c r="AE51" s="65">
        <f t="shared" ca="1" si="18"/>
        <v>641.87472482257056</v>
      </c>
      <c r="AF51" s="65">
        <f t="shared" ca="1" si="19"/>
        <v>741.33639389417601</v>
      </c>
      <c r="AH51" s="35">
        <f t="shared" si="25"/>
        <v>1842.75</v>
      </c>
      <c r="AI51" s="35">
        <f t="shared" ca="1" si="26"/>
        <v>1420.7983773775277</v>
      </c>
    </row>
    <row r="52" spans="1:35">
      <c r="A52" s="76">
        <f t="shared" si="20"/>
        <v>38169</v>
      </c>
      <c r="B52" s="65">
        <f t="shared" si="21"/>
        <v>1</v>
      </c>
      <c r="C52" s="65">
        <f t="shared" si="5"/>
        <v>31</v>
      </c>
      <c r="D52" s="65">
        <f t="shared" ca="1" si="6"/>
        <v>23.753106342074148</v>
      </c>
      <c r="E52" s="73">
        <f t="shared" si="22"/>
        <v>86.75</v>
      </c>
      <c r="F52" s="66">
        <f t="shared" si="23"/>
        <v>41.9</v>
      </c>
      <c r="G52" s="73">
        <v>89</v>
      </c>
      <c r="H52" s="73">
        <v>84.5</v>
      </c>
      <c r="I52" s="66">
        <v>41.75</v>
      </c>
      <c r="J52" s="66">
        <v>42.05</v>
      </c>
      <c r="K52" s="65"/>
      <c r="L52" s="65"/>
      <c r="M52" s="65"/>
      <c r="N52" s="65"/>
      <c r="O52" s="65"/>
      <c r="P52" s="35">
        <f t="shared" si="7"/>
        <v>31</v>
      </c>
      <c r="Q52" s="74">
        <f t="shared" si="8"/>
        <v>38224</v>
      </c>
      <c r="R52" s="35">
        <f t="shared" ca="1" si="9"/>
        <v>1357</v>
      </c>
      <c r="S52" s="73">
        <v>7.2926802231728011E-2</v>
      </c>
      <c r="T52" s="75">
        <f t="shared" ca="1" si="10"/>
        <v>0.76622923684110156</v>
      </c>
      <c r="U52" s="37">
        <f t="shared" si="11"/>
        <v>1</v>
      </c>
      <c r="V52" s="37">
        <f t="shared" si="12"/>
        <v>31</v>
      </c>
      <c r="X52" s="75">
        <f t="shared" si="24"/>
        <v>1.092727</v>
      </c>
      <c r="Y52" s="65">
        <f t="shared" ca="1" si="13"/>
        <v>25.955660633855658</v>
      </c>
      <c r="AA52" s="65">
        <f t="shared" ca="1" si="14"/>
        <v>2060.5819751749323</v>
      </c>
      <c r="AB52" s="65">
        <f t="shared" ca="1" si="15"/>
        <v>995.2551557329067</v>
      </c>
      <c r="AC52" s="65">
        <f t="shared" ca="1" si="16"/>
        <v>2114.0264644445992</v>
      </c>
      <c r="AD52" s="65">
        <f t="shared" ca="1" si="17"/>
        <v>2007.1374859052655</v>
      </c>
      <c r="AE52" s="65">
        <f t="shared" ca="1" si="18"/>
        <v>991.69218978159563</v>
      </c>
      <c r="AF52" s="65">
        <f t="shared" ca="1" si="19"/>
        <v>998.81812168421789</v>
      </c>
      <c r="AH52" s="35">
        <f t="shared" si="25"/>
        <v>2689.25</v>
      </c>
      <c r="AI52" s="35">
        <f t="shared" ca="1" si="26"/>
        <v>2060.5819751749323</v>
      </c>
    </row>
    <row r="53" spans="1:35">
      <c r="A53" s="76">
        <f t="shared" si="20"/>
        <v>38200</v>
      </c>
      <c r="B53" s="65">
        <f t="shared" si="21"/>
        <v>1</v>
      </c>
      <c r="C53" s="65">
        <f t="shared" si="5"/>
        <v>31</v>
      </c>
      <c r="D53" s="65">
        <f t="shared" ca="1" si="6"/>
        <v>23.604866809308714</v>
      </c>
      <c r="E53" s="73">
        <f t="shared" si="22"/>
        <v>97.25</v>
      </c>
      <c r="F53" s="66">
        <f t="shared" si="23"/>
        <v>44.9</v>
      </c>
      <c r="G53" s="73">
        <v>97</v>
      </c>
      <c r="H53" s="73">
        <v>97.5</v>
      </c>
      <c r="I53" s="66">
        <v>45.75</v>
      </c>
      <c r="J53" s="66">
        <v>44.05</v>
      </c>
      <c r="K53" s="65"/>
      <c r="L53" s="65"/>
      <c r="M53" s="65"/>
      <c r="N53" s="65"/>
      <c r="O53" s="65"/>
      <c r="P53" s="35">
        <f t="shared" si="7"/>
        <v>31</v>
      </c>
      <c r="Q53" s="74">
        <f t="shared" si="8"/>
        <v>38255</v>
      </c>
      <c r="R53" s="35">
        <f t="shared" ca="1" si="9"/>
        <v>1388</v>
      </c>
      <c r="S53" s="73">
        <v>7.2969890603447024E-2</v>
      </c>
      <c r="T53" s="75">
        <f t="shared" ca="1" si="10"/>
        <v>0.76144731642931329</v>
      </c>
      <c r="U53" s="37">
        <f t="shared" si="11"/>
        <v>1</v>
      </c>
      <c r="V53" s="37">
        <f t="shared" si="12"/>
        <v>31</v>
      </c>
      <c r="X53" s="75">
        <f t="shared" si="24"/>
        <v>1.092727</v>
      </c>
      <c r="Y53" s="65">
        <f t="shared" ca="1" si="13"/>
        <v>25.793675293935483</v>
      </c>
      <c r="AA53" s="65">
        <f t="shared" ca="1" si="14"/>
        <v>2295.5732972052724</v>
      </c>
      <c r="AB53" s="65">
        <f t="shared" ca="1" si="15"/>
        <v>1059.8585197379612</v>
      </c>
      <c r="AC53" s="65">
        <f t="shared" ca="1" si="16"/>
        <v>2289.6720805029454</v>
      </c>
      <c r="AD53" s="65">
        <f t="shared" ca="1" si="17"/>
        <v>2301.4745139075994</v>
      </c>
      <c r="AE53" s="65">
        <f t="shared" ca="1" si="18"/>
        <v>1079.9226565258737</v>
      </c>
      <c r="AF53" s="65">
        <f t="shared" ca="1" si="19"/>
        <v>1039.7943829500489</v>
      </c>
      <c r="AH53" s="35">
        <f t="shared" si="25"/>
        <v>3014.75</v>
      </c>
      <c r="AI53" s="35">
        <f t="shared" ca="1" si="26"/>
        <v>2295.5732972052724</v>
      </c>
    </row>
    <row r="54" spans="1:35">
      <c r="A54" s="76">
        <f t="shared" si="20"/>
        <v>38231</v>
      </c>
      <c r="B54" s="65">
        <f t="shared" si="21"/>
        <v>1</v>
      </c>
      <c r="C54" s="65">
        <f t="shared" si="5"/>
        <v>30</v>
      </c>
      <c r="D54" s="65">
        <f t="shared" ca="1" si="6"/>
        <v>22.705270723163615</v>
      </c>
      <c r="E54" s="73">
        <f t="shared" si="22"/>
        <v>87.25</v>
      </c>
      <c r="F54" s="66">
        <f t="shared" si="23"/>
        <v>42.4</v>
      </c>
      <c r="G54" s="73">
        <v>89</v>
      </c>
      <c r="H54" s="73">
        <v>85.5</v>
      </c>
      <c r="I54" s="66">
        <v>42.75</v>
      </c>
      <c r="J54" s="66">
        <v>42.05</v>
      </c>
      <c r="K54" s="65"/>
      <c r="L54" s="65"/>
      <c r="M54" s="65"/>
      <c r="N54" s="65"/>
      <c r="O54" s="65"/>
      <c r="P54" s="35">
        <f t="shared" si="7"/>
        <v>30</v>
      </c>
      <c r="Q54" s="74">
        <f t="shared" si="8"/>
        <v>38285</v>
      </c>
      <c r="R54" s="35">
        <f t="shared" ca="1" si="9"/>
        <v>1418</v>
      </c>
      <c r="S54" s="73">
        <v>7.3018306163082011E-2</v>
      </c>
      <c r="T54" s="75">
        <f t="shared" ca="1" si="10"/>
        <v>0.75684235743878714</v>
      </c>
      <c r="U54" s="37">
        <f t="shared" si="11"/>
        <v>1</v>
      </c>
      <c r="V54" s="37">
        <f t="shared" si="12"/>
        <v>30</v>
      </c>
      <c r="X54" s="75">
        <f t="shared" si="24"/>
        <v>1.092727</v>
      </c>
      <c r="Y54" s="65">
        <f t="shared" ca="1" si="13"/>
        <v>24.810662361510406</v>
      </c>
      <c r="AA54" s="65">
        <f t="shared" ca="1" si="14"/>
        <v>1981.0348705960255</v>
      </c>
      <c r="AB54" s="65">
        <f t="shared" ca="1" si="15"/>
        <v>962.70347866213729</v>
      </c>
      <c r="AC54" s="65">
        <f t="shared" ca="1" si="16"/>
        <v>2020.7690943615617</v>
      </c>
      <c r="AD54" s="65">
        <f t="shared" ca="1" si="17"/>
        <v>1941.3006468304891</v>
      </c>
      <c r="AE54" s="65">
        <f t="shared" ca="1" si="18"/>
        <v>970.65032341524454</v>
      </c>
      <c r="AF54" s="65">
        <f t="shared" ca="1" si="19"/>
        <v>954.75663390902992</v>
      </c>
      <c r="AH54" s="35">
        <f t="shared" si="25"/>
        <v>2617.5</v>
      </c>
      <c r="AI54" s="35">
        <f t="shared" ca="1" si="26"/>
        <v>1981.0348705960253</v>
      </c>
    </row>
    <row r="55" spans="1:35">
      <c r="A55" s="76">
        <f t="shared" si="20"/>
        <v>38261</v>
      </c>
      <c r="B55" s="65">
        <f t="shared" si="21"/>
        <v>1</v>
      </c>
      <c r="C55" s="65">
        <f t="shared" si="5"/>
        <v>31</v>
      </c>
      <c r="D55" s="65">
        <f t="shared" ca="1" si="6"/>
        <v>23.315983712834161</v>
      </c>
      <c r="E55" s="73">
        <f t="shared" si="22"/>
        <v>55.875</v>
      </c>
      <c r="F55" s="66">
        <f t="shared" si="23"/>
        <v>35.4</v>
      </c>
      <c r="G55" s="73">
        <v>58.25</v>
      </c>
      <c r="H55" s="73">
        <v>53.5</v>
      </c>
      <c r="I55" s="66">
        <v>35.75</v>
      </c>
      <c r="J55" s="66">
        <v>35.049999999999997</v>
      </c>
      <c r="K55" s="65"/>
      <c r="L55" s="65"/>
      <c r="M55" s="65"/>
      <c r="N55" s="65"/>
      <c r="O55" s="65"/>
      <c r="P55" s="35">
        <f t="shared" si="7"/>
        <v>31</v>
      </c>
      <c r="Q55" s="74">
        <f t="shared" si="8"/>
        <v>38316</v>
      </c>
      <c r="R55" s="35">
        <f t="shared" ca="1" si="9"/>
        <v>1449</v>
      </c>
      <c r="S55" s="73">
        <v>7.3065159931208004E-2</v>
      </c>
      <c r="T55" s="75">
        <f t="shared" ca="1" si="10"/>
        <v>0.75212850686561805</v>
      </c>
      <c r="U55" s="37">
        <f t="shared" si="11"/>
        <v>1</v>
      </c>
      <c r="V55" s="37">
        <f t="shared" si="12"/>
        <v>31</v>
      </c>
      <c r="X55" s="75">
        <f t="shared" si="24"/>
        <v>1.092727</v>
      </c>
      <c r="Y55" s="65">
        <f t="shared" ca="1" si="13"/>
        <v>25.478004934574134</v>
      </c>
      <c r="AA55" s="65">
        <f t="shared" ca="1" si="14"/>
        <v>1302.7805899546088</v>
      </c>
      <c r="AB55" s="65">
        <f t="shared" ca="1" si="15"/>
        <v>825.38582343432927</v>
      </c>
      <c r="AC55" s="65">
        <f t="shared" ca="1" si="16"/>
        <v>1358.1560512725898</v>
      </c>
      <c r="AD55" s="65">
        <f t="shared" ca="1" si="17"/>
        <v>1247.4051286366275</v>
      </c>
      <c r="AE55" s="65">
        <f t="shared" ca="1" si="18"/>
        <v>833.54641773382127</v>
      </c>
      <c r="AF55" s="65">
        <f t="shared" ca="1" si="19"/>
        <v>817.22522913483726</v>
      </c>
      <c r="AH55" s="35">
        <f t="shared" si="25"/>
        <v>1732.125</v>
      </c>
      <c r="AI55" s="35">
        <f t="shared" ca="1" si="26"/>
        <v>1302.7805899546086</v>
      </c>
    </row>
    <row r="56" spans="1:35">
      <c r="A56" s="76">
        <f t="shared" si="20"/>
        <v>38292</v>
      </c>
      <c r="B56" s="65">
        <f t="shared" si="21"/>
        <v>1</v>
      </c>
      <c r="C56" s="65">
        <f t="shared" si="5"/>
        <v>30</v>
      </c>
      <c r="D56" s="65">
        <f t="shared" ca="1" si="6"/>
        <v>22.428269476247728</v>
      </c>
      <c r="E56" s="73">
        <f t="shared" si="22"/>
        <v>49.875</v>
      </c>
      <c r="F56" s="66">
        <f t="shared" si="23"/>
        <v>31.4</v>
      </c>
      <c r="G56" s="73">
        <v>47.25</v>
      </c>
      <c r="H56" s="73">
        <v>52.5</v>
      </c>
      <c r="I56" s="66">
        <v>30.75</v>
      </c>
      <c r="J56" s="66">
        <v>32.049999999999997</v>
      </c>
      <c r="K56" s="65"/>
      <c r="L56" s="65"/>
      <c r="M56" s="65"/>
      <c r="N56" s="65"/>
      <c r="O56" s="65"/>
      <c r="P56" s="35">
        <f t="shared" si="7"/>
        <v>30</v>
      </c>
      <c r="Q56" s="74">
        <f t="shared" si="8"/>
        <v>38346</v>
      </c>
      <c r="R56" s="35">
        <f t="shared" ca="1" si="9"/>
        <v>1479</v>
      </c>
      <c r="S56" s="73">
        <v>7.3106205108712005E-2</v>
      </c>
      <c r="T56" s="75">
        <f t="shared" ca="1" si="10"/>
        <v>0.74760898254159092</v>
      </c>
      <c r="U56" s="37">
        <f t="shared" si="11"/>
        <v>1</v>
      </c>
      <c r="V56" s="37">
        <f t="shared" si="12"/>
        <v>30</v>
      </c>
      <c r="X56" s="75">
        <f t="shared" si="24"/>
        <v>1.092727</v>
      </c>
      <c r="Y56" s="65">
        <f t="shared" ca="1" si="13"/>
        <v>24.507975619971752</v>
      </c>
      <c r="AA56" s="65">
        <f t="shared" ca="1" si="14"/>
        <v>1118.6099401278555</v>
      </c>
      <c r="AB56" s="65">
        <f t="shared" ca="1" si="15"/>
        <v>704.24766155417865</v>
      </c>
      <c r="AC56" s="65">
        <f t="shared" ca="1" si="16"/>
        <v>1059.7357327527052</v>
      </c>
      <c r="AD56" s="65">
        <f t="shared" ca="1" si="17"/>
        <v>1177.4841475030057</v>
      </c>
      <c r="AE56" s="65">
        <f t="shared" ca="1" si="18"/>
        <v>689.66928639461764</v>
      </c>
      <c r="AF56" s="65">
        <f t="shared" ca="1" si="19"/>
        <v>718.82603671373965</v>
      </c>
      <c r="AH56" s="35">
        <f t="shared" si="25"/>
        <v>1496.25</v>
      </c>
      <c r="AI56" s="35">
        <f t="shared" ca="1" si="26"/>
        <v>1118.6099401278555</v>
      </c>
    </row>
    <row r="57" spans="1:35">
      <c r="A57" s="76">
        <f t="shared" si="20"/>
        <v>38322</v>
      </c>
      <c r="B57" s="65">
        <f t="shared" si="21"/>
        <v>1</v>
      </c>
      <c r="C57" s="65">
        <f t="shared" si="5"/>
        <v>31</v>
      </c>
      <c r="D57" s="65">
        <f t="shared" ca="1" si="6"/>
        <v>23.032158488230703</v>
      </c>
      <c r="E57" s="73">
        <f t="shared" si="22"/>
        <v>48.875</v>
      </c>
      <c r="F57" s="66">
        <f t="shared" si="23"/>
        <v>31.4</v>
      </c>
      <c r="G57" s="73">
        <v>46.25</v>
      </c>
      <c r="H57" s="73">
        <v>51.5</v>
      </c>
      <c r="I57" s="66">
        <v>30.75</v>
      </c>
      <c r="J57" s="66">
        <v>32.049999999999997</v>
      </c>
      <c r="K57" s="65"/>
      <c r="L57" s="65"/>
      <c r="M57" s="65"/>
      <c r="N57" s="65"/>
      <c r="O57" s="65"/>
      <c r="P57" s="35">
        <f t="shared" si="7"/>
        <v>31</v>
      </c>
      <c r="Q57" s="74">
        <f t="shared" si="8"/>
        <v>38377</v>
      </c>
      <c r="R57" s="35">
        <f t="shared" ca="1" si="9"/>
        <v>1510</v>
      </c>
      <c r="S57" s="73">
        <v>7.313938854412301E-2</v>
      </c>
      <c r="T57" s="75">
        <f t="shared" ca="1" si="10"/>
        <v>0.74297285445905492</v>
      </c>
      <c r="U57" s="37">
        <f t="shared" si="11"/>
        <v>1</v>
      </c>
      <c r="V57" s="37">
        <f t="shared" si="12"/>
        <v>31</v>
      </c>
      <c r="X57" s="75">
        <f t="shared" si="24"/>
        <v>1.092727</v>
      </c>
      <c r="Y57" s="65">
        <f t="shared" ca="1" si="13"/>
        <v>25.167861448368871</v>
      </c>
      <c r="AA57" s="65">
        <f t="shared" ca="1" si="14"/>
        <v>1125.6967461122756</v>
      </c>
      <c r="AB57" s="65">
        <f t="shared" ca="1" si="15"/>
        <v>723.20977653044406</v>
      </c>
      <c r="AC57" s="65">
        <f t="shared" ca="1" si="16"/>
        <v>1065.2373300806701</v>
      </c>
      <c r="AD57" s="65">
        <f t="shared" ca="1" si="17"/>
        <v>1186.1561621438811</v>
      </c>
      <c r="AE57" s="65">
        <f t="shared" ca="1" si="18"/>
        <v>708.23887351309406</v>
      </c>
      <c r="AF57" s="65">
        <f t="shared" ca="1" si="19"/>
        <v>738.18067954779394</v>
      </c>
      <c r="AH57" s="35">
        <f t="shared" si="25"/>
        <v>1515.125</v>
      </c>
      <c r="AI57" s="35">
        <f t="shared" ca="1" si="26"/>
        <v>1125.6967461122756</v>
      </c>
    </row>
    <row r="58" spans="1:35">
      <c r="A58" s="76">
        <f t="shared" si="20"/>
        <v>38353</v>
      </c>
      <c r="B58" s="65">
        <f t="shared" si="21"/>
        <v>1</v>
      </c>
      <c r="C58" s="65">
        <f t="shared" si="5"/>
        <v>31</v>
      </c>
      <c r="D58" s="65">
        <f t="shared" ca="1" si="6"/>
        <v>22.889538804173988</v>
      </c>
      <c r="E58" s="73">
        <f t="shared" si="22"/>
        <v>47.75</v>
      </c>
      <c r="F58" s="66">
        <f t="shared" si="23"/>
        <v>32.099999999999994</v>
      </c>
      <c r="G58" s="73">
        <v>45.25</v>
      </c>
      <c r="H58" s="73">
        <v>50.25</v>
      </c>
      <c r="I58" s="66">
        <v>30.65</v>
      </c>
      <c r="J58" s="66">
        <v>33.549999999999997</v>
      </c>
      <c r="K58" s="65"/>
      <c r="L58" s="65"/>
      <c r="M58" s="65"/>
      <c r="N58" s="65"/>
      <c r="O58" s="65"/>
      <c r="P58" s="35">
        <f t="shared" si="7"/>
        <v>31</v>
      </c>
      <c r="Q58" s="74">
        <f t="shared" si="8"/>
        <v>38408</v>
      </c>
      <c r="R58" s="35">
        <f t="shared" ca="1" si="9"/>
        <v>1541</v>
      </c>
      <c r="S58" s="73">
        <v>7.3170431113062012E-2</v>
      </c>
      <c r="T58" s="75">
        <f t="shared" ca="1" si="10"/>
        <v>0.73837221948948351</v>
      </c>
      <c r="U58" s="37">
        <f t="shared" si="11"/>
        <v>1</v>
      </c>
      <c r="V58" s="37">
        <f t="shared" si="12"/>
        <v>31</v>
      </c>
      <c r="X58" s="75">
        <f t="shared" si="24"/>
        <v>1.1255088100000001</v>
      </c>
      <c r="Y58" s="65">
        <f t="shared" ca="1" si="13"/>
        <v>25.76237758093469</v>
      </c>
      <c r="AA58" s="65">
        <f t="shared" ca="1" si="14"/>
        <v>1092.9754778993079</v>
      </c>
      <c r="AB58" s="65">
        <f t="shared" ca="1" si="15"/>
        <v>734.75419561398485</v>
      </c>
      <c r="AC58" s="65">
        <f t="shared" ca="1" si="16"/>
        <v>1035.751630888873</v>
      </c>
      <c r="AD58" s="65">
        <f t="shared" ca="1" si="17"/>
        <v>1150.1993249097429</v>
      </c>
      <c r="AE58" s="65">
        <f t="shared" ca="1" si="18"/>
        <v>701.56436434793272</v>
      </c>
      <c r="AF58" s="65">
        <f t="shared" ca="1" si="19"/>
        <v>767.9440268800372</v>
      </c>
      <c r="AH58" s="35">
        <f t="shared" si="25"/>
        <v>1480.25</v>
      </c>
      <c r="AI58" s="35">
        <f t="shared" ca="1" si="26"/>
        <v>1092.9754778993079</v>
      </c>
    </row>
    <row r="59" spans="1:35">
      <c r="A59" s="76">
        <f t="shared" si="20"/>
        <v>38384</v>
      </c>
      <c r="B59" s="65">
        <f t="shared" si="21"/>
        <v>1</v>
      </c>
      <c r="C59" s="65">
        <f t="shared" si="5"/>
        <v>28</v>
      </c>
      <c r="D59" s="65">
        <f t="shared" ca="1" si="6"/>
        <v>20.559020633869</v>
      </c>
      <c r="E59" s="73">
        <f t="shared" si="22"/>
        <v>46</v>
      </c>
      <c r="F59" s="66">
        <f t="shared" si="23"/>
        <v>31.155000000000001</v>
      </c>
      <c r="G59" s="73">
        <v>43.75</v>
      </c>
      <c r="H59" s="73">
        <v>48.25</v>
      </c>
      <c r="I59" s="66">
        <v>29.76</v>
      </c>
      <c r="J59" s="66">
        <v>32.549999999999997</v>
      </c>
      <c r="K59" s="65"/>
      <c r="L59" s="65"/>
      <c r="M59" s="65"/>
      <c r="N59" s="65"/>
      <c r="O59" s="65"/>
      <c r="P59" s="35">
        <f t="shared" si="7"/>
        <v>28</v>
      </c>
      <c r="Q59" s="74">
        <f t="shared" si="8"/>
        <v>38436</v>
      </c>
      <c r="R59" s="35">
        <f t="shared" ca="1" si="9"/>
        <v>1569</v>
      </c>
      <c r="S59" s="73">
        <v>7.3197981323269018E-2</v>
      </c>
      <c r="T59" s="75">
        <f t="shared" ca="1" si="10"/>
        <v>0.73425073692389287</v>
      </c>
      <c r="U59" s="37">
        <f t="shared" si="11"/>
        <v>1</v>
      </c>
      <c r="V59" s="37">
        <f t="shared" si="12"/>
        <v>28</v>
      </c>
      <c r="X59" s="75">
        <f t="shared" si="24"/>
        <v>1.1255088100000001</v>
      </c>
      <c r="Y59" s="65">
        <f t="shared" ca="1" si="13"/>
        <v>23.139358848391346</v>
      </c>
      <c r="AA59" s="65">
        <f t="shared" ca="1" si="14"/>
        <v>945.71494915797405</v>
      </c>
      <c r="AB59" s="65">
        <f t="shared" ca="1" si="15"/>
        <v>640.51628784818877</v>
      </c>
      <c r="AC59" s="65">
        <f t="shared" ca="1" si="16"/>
        <v>899.45715273176882</v>
      </c>
      <c r="AD59" s="65">
        <f t="shared" ca="1" si="17"/>
        <v>991.97274558417928</v>
      </c>
      <c r="AE59" s="65">
        <f t="shared" ca="1" si="18"/>
        <v>611.83645406394146</v>
      </c>
      <c r="AF59" s="65">
        <f t="shared" ca="1" si="19"/>
        <v>669.19612163243585</v>
      </c>
      <c r="AH59" s="35">
        <f t="shared" si="25"/>
        <v>1288</v>
      </c>
      <c r="AI59" s="35">
        <f t="shared" ca="1" si="26"/>
        <v>945.71494915797405</v>
      </c>
    </row>
    <row r="60" spans="1:35">
      <c r="A60" s="76">
        <f t="shared" si="20"/>
        <v>38412</v>
      </c>
      <c r="B60" s="65">
        <f t="shared" si="21"/>
        <v>1</v>
      </c>
      <c r="C60" s="65">
        <f t="shared" si="5"/>
        <v>31</v>
      </c>
      <c r="D60" s="65">
        <f t="shared" ca="1" si="6"/>
        <v>22.621215140788337</v>
      </c>
      <c r="E60" s="73">
        <f t="shared" si="22"/>
        <v>45</v>
      </c>
      <c r="F60" s="66">
        <f t="shared" si="23"/>
        <v>30.155000000000001</v>
      </c>
      <c r="G60" s="73">
        <v>42.75</v>
      </c>
      <c r="H60" s="73">
        <v>47.25</v>
      </c>
      <c r="I60" s="66">
        <v>29.76</v>
      </c>
      <c r="J60" s="66">
        <v>30.55</v>
      </c>
      <c r="K60" s="65"/>
      <c r="L60" s="65"/>
      <c r="M60" s="65"/>
      <c r="N60" s="65"/>
      <c r="O60" s="65"/>
      <c r="P60" s="35">
        <f t="shared" si="7"/>
        <v>31</v>
      </c>
      <c r="Q60" s="74">
        <f t="shared" si="8"/>
        <v>38467</v>
      </c>
      <c r="R60" s="35">
        <f t="shared" ca="1" si="9"/>
        <v>1600</v>
      </c>
      <c r="S60" s="73">
        <v>7.3218827874343015E-2</v>
      </c>
      <c r="T60" s="75">
        <f t="shared" ca="1" si="10"/>
        <v>0.72971661744478511</v>
      </c>
      <c r="U60" s="37">
        <f t="shared" si="11"/>
        <v>1</v>
      </c>
      <c r="V60" s="37">
        <f t="shared" si="12"/>
        <v>31</v>
      </c>
      <c r="X60" s="75">
        <f t="shared" si="24"/>
        <v>1.1255088100000001</v>
      </c>
      <c r="Y60" s="65">
        <f t="shared" ca="1" si="13"/>
        <v>25.460376933862666</v>
      </c>
      <c r="AA60" s="65">
        <f t="shared" ca="1" si="14"/>
        <v>1017.9546813354751</v>
      </c>
      <c r="AB60" s="65">
        <f t="shared" ca="1" si="15"/>
        <v>682.14274257047236</v>
      </c>
      <c r="AC60" s="65">
        <f t="shared" ca="1" si="16"/>
        <v>967.05694726870138</v>
      </c>
      <c r="AD60" s="65">
        <f t="shared" ca="1" si="17"/>
        <v>1068.8524154022489</v>
      </c>
      <c r="AE60" s="65">
        <f t="shared" ca="1" si="18"/>
        <v>673.20736258986096</v>
      </c>
      <c r="AF60" s="65">
        <f t="shared" ca="1" si="19"/>
        <v>691.07812255108365</v>
      </c>
      <c r="AH60" s="35">
        <f t="shared" si="25"/>
        <v>1395</v>
      </c>
      <c r="AI60" s="35">
        <f t="shared" ca="1" si="26"/>
        <v>1017.9546813354752</v>
      </c>
    </row>
    <row r="61" spans="1:35">
      <c r="A61" s="76">
        <f t="shared" si="20"/>
        <v>38443</v>
      </c>
      <c r="B61" s="65">
        <f t="shared" si="21"/>
        <v>1</v>
      </c>
      <c r="C61" s="65">
        <f t="shared" si="5"/>
        <v>30</v>
      </c>
      <c r="D61" s="65">
        <f t="shared" ca="1" si="6"/>
        <v>21.760589546237927</v>
      </c>
      <c r="E61" s="73">
        <f t="shared" si="22"/>
        <v>43.45</v>
      </c>
      <c r="F61" s="66">
        <f t="shared" si="23"/>
        <v>29.655000000000001</v>
      </c>
      <c r="G61" s="73">
        <v>42.5</v>
      </c>
      <c r="H61" s="73">
        <v>44.4</v>
      </c>
      <c r="I61" s="66">
        <v>28.76</v>
      </c>
      <c r="J61" s="66">
        <v>30.55</v>
      </c>
      <c r="K61" s="65"/>
      <c r="L61" s="65"/>
      <c r="M61" s="65"/>
      <c r="N61" s="65"/>
      <c r="O61" s="65"/>
      <c r="P61" s="35">
        <f t="shared" si="7"/>
        <v>30</v>
      </c>
      <c r="Q61" s="74">
        <f t="shared" si="8"/>
        <v>38497</v>
      </c>
      <c r="R61" s="35">
        <f t="shared" ca="1" si="9"/>
        <v>1630</v>
      </c>
      <c r="S61" s="73">
        <v>7.3240369310605E-2</v>
      </c>
      <c r="T61" s="75">
        <f t="shared" ca="1" si="10"/>
        <v>0.72535298487459754</v>
      </c>
      <c r="U61" s="37">
        <f t="shared" si="11"/>
        <v>1</v>
      </c>
      <c r="V61" s="37">
        <f t="shared" si="12"/>
        <v>30</v>
      </c>
      <c r="X61" s="75">
        <f t="shared" si="24"/>
        <v>1.1255088100000001</v>
      </c>
      <c r="Y61" s="65">
        <f t="shared" ca="1" si="13"/>
        <v>24.491735245084694</v>
      </c>
      <c r="AA61" s="65">
        <f t="shared" ca="1" si="14"/>
        <v>945.49761578403798</v>
      </c>
      <c r="AB61" s="65">
        <f t="shared" ca="1" si="15"/>
        <v>645.31028299368575</v>
      </c>
      <c r="AC61" s="65">
        <f t="shared" ca="1" si="16"/>
        <v>924.82505571511194</v>
      </c>
      <c r="AD61" s="65">
        <f t="shared" ca="1" si="17"/>
        <v>966.17017585296389</v>
      </c>
      <c r="AE61" s="65">
        <f t="shared" ca="1" si="18"/>
        <v>625.83455534980283</v>
      </c>
      <c r="AF61" s="65">
        <f t="shared" ca="1" si="19"/>
        <v>664.78601063756867</v>
      </c>
      <c r="AH61" s="35">
        <f t="shared" si="25"/>
        <v>1303.5</v>
      </c>
      <c r="AI61" s="35">
        <f t="shared" ca="1" si="26"/>
        <v>945.49761578403786</v>
      </c>
    </row>
    <row r="62" spans="1:35">
      <c r="A62" s="76">
        <f t="shared" si="20"/>
        <v>38473</v>
      </c>
      <c r="B62" s="65">
        <f t="shared" si="21"/>
        <v>1</v>
      </c>
      <c r="C62" s="65">
        <f t="shared" si="5"/>
        <v>31</v>
      </c>
      <c r="D62" s="65">
        <f t="shared" ca="1" si="6"/>
        <v>22.346933056185051</v>
      </c>
      <c r="E62" s="73">
        <f t="shared" si="22"/>
        <v>45.45</v>
      </c>
      <c r="F62" s="66">
        <f t="shared" si="23"/>
        <v>27.655000000000001</v>
      </c>
      <c r="G62" s="73">
        <v>44.5</v>
      </c>
      <c r="H62" s="73">
        <v>46.4</v>
      </c>
      <c r="I62" s="66">
        <v>28.76</v>
      </c>
      <c r="J62" s="66">
        <v>26.55</v>
      </c>
      <c r="K62" s="65"/>
      <c r="L62" s="65"/>
      <c r="M62" s="65"/>
      <c r="N62" s="65"/>
      <c r="O62" s="65"/>
      <c r="P62" s="35">
        <f t="shared" si="7"/>
        <v>31</v>
      </c>
      <c r="Q62" s="74">
        <f t="shared" si="8"/>
        <v>38528</v>
      </c>
      <c r="R62" s="35">
        <f t="shared" ca="1" si="9"/>
        <v>1661</v>
      </c>
      <c r="S62" s="73">
        <v>7.3261215861971027E-2</v>
      </c>
      <c r="T62" s="75">
        <f t="shared" ca="1" si="10"/>
        <v>0.72086880826403388</v>
      </c>
      <c r="U62" s="37">
        <f t="shared" si="11"/>
        <v>1</v>
      </c>
      <c r="V62" s="37">
        <f t="shared" si="12"/>
        <v>31</v>
      </c>
      <c r="X62" s="75">
        <f t="shared" si="24"/>
        <v>1.1255088100000001</v>
      </c>
      <c r="Y62" s="65">
        <f t="shared" ca="1" si="13"/>
        <v>25.151670031216504</v>
      </c>
      <c r="AA62" s="65">
        <f t="shared" ca="1" si="14"/>
        <v>1015.6681074036106</v>
      </c>
      <c r="AB62" s="65">
        <f t="shared" ca="1" si="15"/>
        <v>618.00443366879756</v>
      </c>
      <c r="AC62" s="65">
        <f t="shared" ca="1" si="16"/>
        <v>994.4385210002348</v>
      </c>
      <c r="AD62" s="65">
        <f t="shared" ca="1" si="17"/>
        <v>1036.8976938069864</v>
      </c>
      <c r="AE62" s="65">
        <f t="shared" ca="1" si="18"/>
        <v>642.69779469588207</v>
      </c>
      <c r="AF62" s="65">
        <f t="shared" ca="1" si="19"/>
        <v>593.31107264171317</v>
      </c>
      <c r="AH62" s="35">
        <f t="shared" si="25"/>
        <v>1408.95</v>
      </c>
      <c r="AI62" s="35">
        <f t="shared" ca="1" si="26"/>
        <v>1015.6681074036105</v>
      </c>
    </row>
    <row r="63" spans="1:35">
      <c r="A63" s="76">
        <f t="shared" si="20"/>
        <v>38504</v>
      </c>
      <c r="B63" s="65">
        <f t="shared" si="21"/>
        <v>1</v>
      </c>
      <c r="C63" s="65">
        <f t="shared" si="5"/>
        <v>30</v>
      </c>
      <c r="D63" s="65">
        <f t="shared" ca="1" si="6"/>
        <v>21.496531475458923</v>
      </c>
      <c r="E63" s="73">
        <f t="shared" si="22"/>
        <v>56.95</v>
      </c>
      <c r="F63" s="66">
        <f t="shared" si="23"/>
        <v>28.155000000000001</v>
      </c>
      <c r="G63" s="73">
        <v>60.5</v>
      </c>
      <c r="H63" s="73">
        <v>53.4</v>
      </c>
      <c r="I63" s="66">
        <v>26.76</v>
      </c>
      <c r="J63" s="66">
        <v>29.55</v>
      </c>
      <c r="K63" s="65"/>
      <c r="L63" s="65"/>
      <c r="M63" s="65"/>
      <c r="N63" s="65"/>
      <c r="O63" s="65"/>
      <c r="P63" s="35">
        <f t="shared" si="7"/>
        <v>30</v>
      </c>
      <c r="Q63" s="74">
        <f t="shared" si="8"/>
        <v>38558</v>
      </c>
      <c r="R63" s="35">
        <f t="shared" ca="1" si="9"/>
        <v>1691</v>
      </c>
      <c r="S63" s="73">
        <v>7.3282757298534021E-2</v>
      </c>
      <c r="T63" s="75">
        <f t="shared" ca="1" si="10"/>
        <v>0.71655104918196411</v>
      </c>
      <c r="U63" s="37">
        <f t="shared" si="11"/>
        <v>1</v>
      </c>
      <c r="V63" s="37">
        <f t="shared" si="12"/>
        <v>30</v>
      </c>
      <c r="X63" s="75">
        <f t="shared" si="24"/>
        <v>1.1255088100000001</v>
      </c>
      <c r="Y63" s="65">
        <f t="shared" ca="1" si="13"/>
        <v>24.194535560071319</v>
      </c>
      <c r="AA63" s="65">
        <f t="shared" ca="1" si="14"/>
        <v>1224.2274675273857</v>
      </c>
      <c r="AB63" s="65">
        <f t="shared" ca="1" si="15"/>
        <v>605.23484369154596</v>
      </c>
      <c r="AC63" s="65">
        <f t="shared" ca="1" si="16"/>
        <v>1300.5401542652648</v>
      </c>
      <c r="AD63" s="65">
        <f t="shared" ca="1" si="17"/>
        <v>1147.9147807895065</v>
      </c>
      <c r="AE63" s="65">
        <f t="shared" ca="1" si="18"/>
        <v>575.24718228328084</v>
      </c>
      <c r="AF63" s="65">
        <f t="shared" ca="1" si="19"/>
        <v>635.2225050998112</v>
      </c>
      <c r="AH63" s="35">
        <f t="shared" si="25"/>
        <v>1708.5</v>
      </c>
      <c r="AI63" s="35">
        <f t="shared" ca="1" si="26"/>
        <v>1224.2274675273857</v>
      </c>
    </row>
    <row r="64" spans="1:35">
      <c r="A64" s="76">
        <f t="shared" si="20"/>
        <v>38534</v>
      </c>
      <c r="B64" s="65">
        <f t="shared" si="21"/>
        <v>1</v>
      </c>
      <c r="C64" s="65">
        <f t="shared" si="5"/>
        <v>31</v>
      </c>
      <c r="D64" s="65">
        <f t="shared" ca="1" si="6"/>
        <v>22.07567521453656</v>
      </c>
      <c r="E64" s="73">
        <f t="shared" si="22"/>
        <v>77.5</v>
      </c>
      <c r="F64" s="66">
        <f t="shared" si="23"/>
        <v>40.155000000000001</v>
      </c>
      <c r="G64" s="73">
        <v>79</v>
      </c>
      <c r="H64" s="73">
        <v>76</v>
      </c>
      <c r="I64" s="66">
        <v>40.76</v>
      </c>
      <c r="J64" s="66">
        <v>39.549999999999997</v>
      </c>
      <c r="K64" s="65"/>
      <c r="L64" s="65"/>
      <c r="M64" s="65"/>
      <c r="N64" s="65"/>
      <c r="O64" s="65"/>
      <c r="P64" s="35">
        <f t="shared" si="7"/>
        <v>31</v>
      </c>
      <c r="Q64" s="74">
        <f t="shared" si="8"/>
        <v>38589</v>
      </c>
      <c r="R64" s="35">
        <f t="shared" ca="1" si="9"/>
        <v>1722</v>
      </c>
      <c r="S64" s="73">
        <v>7.3304298735250004E-2</v>
      </c>
      <c r="T64" s="75">
        <f t="shared" ca="1" si="10"/>
        <v>0.71211855530763091</v>
      </c>
      <c r="U64" s="37">
        <f t="shared" si="11"/>
        <v>1</v>
      </c>
      <c r="V64" s="37">
        <f t="shared" si="12"/>
        <v>31</v>
      </c>
      <c r="X64" s="75">
        <f t="shared" si="24"/>
        <v>1.1255088100000001</v>
      </c>
      <c r="Y64" s="65">
        <f t="shared" ca="1" si="13"/>
        <v>24.846366940659539</v>
      </c>
      <c r="AA64" s="65">
        <f t="shared" ca="1" si="14"/>
        <v>1710.8648291265833</v>
      </c>
      <c r="AB64" s="65">
        <f t="shared" ca="1" si="15"/>
        <v>886.44873823971557</v>
      </c>
      <c r="AC64" s="65">
        <f t="shared" ca="1" si="16"/>
        <v>1743.9783419483881</v>
      </c>
      <c r="AD64" s="65">
        <f t="shared" ca="1" si="17"/>
        <v>1677.7513163047786</v>
      </c>
      <c r="AE64" s="65">
        <f t="shared" ca="1" si="18"/>
        <v>899.80452174451011</v>
      </c>
      <c r="AF64" s="65">
        <f t="shared" ca="1" si="19"/>
        <v>873.09295473492091</v>
      </c>
      <c r="AH64" s="35">
        <f t="shared" si="25"/>
        <v>2402.5</v>
      </c>
      <c r="AI64" s="35">
        <f t="shared" ca="1" si="26"/>
        <v>1710.8648291265833</v>
      </c>
    </row>
    <row r="65" spans="1:35">
      <c r="A65" s="76">
        <f t="shared" si="20"/>
        <v>38565</v>
      </c>
      <c r="B65" s="65">
        <f t="shared" si="21"/>
        <v>1</v>
      </c>
      <c r="C65" s="65">
        <f t="shared" si="5"/>
        <v>31</v>
      </c>
      <c r="D65" s="65">
        <f t="shared" ca="1" si="6"/>
        <v>21.938972441049728</v>
      </c>
      <c r="E65" s="73">
        <f t="shared" si="22"/>
        <v>88</v>
      </c>
      <c r="F65" s="66">
        <f t="shared" si="23"/>
        <v>43.155000000000001</v>
      </c>
      <c r="G65" s="73">
        <v>87</v>
      </c>
      <c r="H65" s="73">
        <v>89</v>
      </c>
      <c r="I65" s="66">
        <v>44.76</v>
      </c>
      <c r="J65" s="66">
        <v>41.55</v>
      </c>
      <c r="K65" s="65"/>
      <c r="L65" s="65"/>
      <c r="M65" s="65"/>
      <c r="N65" s="65"/>
      <c r="O65" s="65"/>
      <c r="P65" s="35">
        <f t="shared" si="7"/>
        <v>31</v>
      </c>
      <c r="Q65" s="74">
        <f t="shared" si="8"/>
        <v>38620</v>
      </c>
      <c r="R65" s="35">
        <f t="shared" ca="1" si="9"/>
        <v>1753</v>
      </c>
      <c r="S65" s="73">
        <v>7.3325145287056026E-2</v>
      </c>
      <c r="T65" s="75">
        <f t="shared" ca="1" si="10"/>
        <v>0.70770878842095897</v>
      </c>
      <c r="U65" s="37">
        <f t="shared" si="11"/>
        <v>1</v>
      </c>
      <c r="V65" s="37">
        <f t="shared" si="12"/>
        <v>31</v>
      </c>
      <c r="X65" s="75">
        <f t="shared" si="24"/>
        <v>1.1255088100000001</v>
      </c>
      <c r="Y65" s="65">
        <f t="shared" ca="1" si="13"/>
        <v>24.692506764748678</v>
      </c>
      <c r="AA65" s="65">
        <f t="shared" ca="1" si="14"/>
        <v>1930.6295748123762</v>
      </c>
      <c r="AB65" s="65">
        <f t="shared" ca="1" si="15"/>
        <v>946.77635569350105</v>
      </c>
      <c r="AC65" s="65">
        <f t="shared" ca="1" si="16"/>
        <v>1908.6906023713263</v>
      </c>
      <c r="AD65" s="65">
        <f t="shared" ca="1" si="17"/>
        <v>1952.5685472534258</v>
      </c>
      <c r="AE65" s="65">
        <f t="shared" ca="1" si="18"/>
        <v>981.98840646138581</v>
      </c>
      <c r="AF65" s="65">
        <f t="shared" ca="1" si="19"/>
        <v>911.56430492561617</v>
      </c>
      <c r="AH65" s="35">
        <f t="shared" si="25"/>
        <v>2728</v>
      </c>
      <c r="AI65" s="35">
        <f t="shared" ca="1" si="26"/>
        <v>1930.6295748123762</v>
      </c>
    </row>
    <row r="66" spans="1:35">
      <c r="A66" s="76">
        <f t="shared" si="20"/>
        <v>38596</v>
      </c>
      <c r="B66" s="65">
        <f t="shared" si="21"/>
        <v>1</v>
      </c>
      <c r="C66" s="65">
        <f t="shared" si="5"/>
        <v>30</v>
      </c>
      <c r="D66" s="65">
        <f t="shared" ca="1" si="6"/>
        <v>21.103947365615781</v>
      </c>
      <c r="E66" s="73">
        <f t="shared" si="22"/>
        <v>78</v>
      </c>
      <c r="F66" s="66">
        <f t="shared" si="23"/>
        <v>40.655000000000001</v>
      </c>
      <c r="G66" s="73">
        <v>79</v>
      </c>
      <c r="H66" s="73">
        <v>77</v>
      </c>
      <c r="I66" s="66">
        <v>41.76</v>
      </c>
      <c r="J66" s="66">
        <v>39.549999999999997</v>
      </c>
      <c r="K66" s="65"/>
      <c r="L66" s="65"/>
      <c r="M66" s="65"/>
      <c r="N66" s="65"/>
      <c r="O66" s="65"/>
      <c r="P66" s="35">
        <f t="shared" si="7"/>
        <v>30</v>
      </c>
      <c r="Q66" s="74">
        <f t="shared" si="8"/>
        <v>38650</v>
      </c>
      <c r="R66" s="35">
        <f t="shared" ca="1" si="9"/>
        <v>1783</v>
      </c>
      <c r="S66" s="73">
        <v>7.3346686724074017E-2</v>
      </c>
      <c r="T66" s="75">
        <f t="shared" ca="1" si="10"/>
        <v>0.70346491218719276</v>
      </c>
      <c r="U66" s="37">
        <f t="shared" si="11"/>
        <v>1</v>
      </c>
      <c r="V66" s="37">
        <f t="shared" si="12"/>
        <v>30</v>
      </c>
      <c r="X66" s="75">
        <f t="shared" si="24"/>
        <v>1.1255088100000001</v>
      </c>
      <c r="Y66" s="65">
        <f t="shared" ca="1" si="13"/>
        <v>23.752678685776857</v>
      </c>
      <c r="AA66" s="65">
        <f t="shared" ca="1" si="14"/>
        <v>1646.1078945180309</v>
      </c>
      <c r="AB66" s="65">
        <f t="shared" ca="1" si="15"/>
        <v>857.98098014910966</v>
      </c>
      <c r="AC66" s="65">
        <f t="shared" ca="1" si="16"/>
        <v>1667.2118418836467</v>
      </c>
      <c r="AD66" s="65">
        <f t="shared" ca="1" si="17"/>
        <v>1625.0039471524151</v>
      </c>
      <c r="AE66" s="65">
        <f t="shared" ca="1" si="18"/>
        <v>881.30084198811494</v>
      </c>
      <c r="AF66" s="65">
        <f t="shared" ca="1" si="19"/>
        <v>834.66111831010403</v>
      </c>
      <c r="AH66" s="35">
        <f t="shared" si="25"/>
        <v>2340</v>
      </c>
      <c r="AI66" s="35">
        <f t="shared" ca="1" si="26"/>
        <v>1646.1078945180311</v>
      </c>
    </row>
    <row r="67" spans="1:35">
      <c r="A67" s="76">
        <f t="shared" si="20"/>
        <v>38626</v>
      </c>
      <c r="B67" s="65">
        <f t="shared" si="21"/>
        <v>1</v>
      </c>
      <c r="C67" s="65">
        <f t="shared" si="5"/>
        <v>31</v>
      </c>
      <c r="D67" s="65">
        <f t="shared" ca="1" si="6"/>
        <v>21.672220336989586</v>
      </c>
      <c r="E67" s="73">
        <f t="shared" si="22"/>
        <v>51.825000000000003</v>
      </c>
      <c r="F67" s="66">
        <f t="shared" si="23"/>
        <v>33.655000000000001</v>
      </c>
      <c r="G67" s="73">
        <v>53.65</v>
      </c>
      <c r="H67" s="73">
        <v>50</v>
      </c>
      <c r="I67" s="66">
        <v>34.76</v>
      </c>
      <c r="J67" s="66">
        <v>32.549999999999997</v>
      </c>
      <c r="K67" s="65"/>
      <c r="L67" s="65"/>
      <c r="M67" s="65"/>
      <c r="N67" s="65"/>
      <c r="O67" s="65"/>
      <c r="P67" s="35">
        <f t="shared" si="7"/>
        <v>31</v>
      </c>
      <c r="Q67" s="74">
        <f t="shared" si="8"/>
        <v>38681</v>
      </c>
      <c r="R67" s="35">
        <f t="shared" ca="1" si="9"/>
        <v>1814</v>
      </c>
      <c r="S67" s="73">
        <v>7.3367533276171987E-2</v>
      </c>
      <c r="T67" s="75">
        <f t="shared" ca="1" si="10"/>
        <v>0.69910388183837369</v>
      </c>
      <c r="U67" s="37">
        <f t="shared" si="11"/>
        <v>1</v>
      </c>
      <c r="V67" s="37">
        <f t="shared" si="12"/>
        <v>31</v>
      </c>
      <c r="X67" s="75">
        <f t="shared" si="24"/>
        <v>1.1255088100000001</v>
      </c>
      <c r="Y67" s="65">
        <f t="shared" ca="1" si="13"/>
        <v>24.392274921542949</v>
      </c>
      <c r="AA67" s="65">
        <f t="shared" ca="1" si="14"/>
        <v>1123.1628189644853</v>
      </c>
      <c r="AB67" s="65">
        <f t="shared" ca="1" si="15"/>
        <v>729.37857544138456</v>
      </c>
      <c r="AC67" s="65">
        <f t="shared" ca="1" si="16"/>
        <v>1162.7146210794913</v>
      </c>
      <c r="AD67" s="65">
        <f t="shared" ca="1" si="17"/>
        <v>1083.6110168494793</v>
      </c>
      <c r="AE67" s="65">
        <f t="shared" ca="1" si="18"/>
        <v>753.32637891375794</v>
      </c>
      <c r="AF67" s="65">
        <f t="shared" ca="1" si="19"/>
        <v>705.43077196901095</v>
      </c>
      <c r="AH67" s="35">
        <f t="shared" si="25"/>
        <v>1606.575</v>
      </c>
      <c r="AI67" s="35">
        <f t="shared" ca="1" si="26"/>
        <v>1123.1628189644853</v>
      </c>
    </row>
    <row r="68" spans="1:35">
      <c r="A68" s="76">
        <f t="shared" si="20"/>
        <v>38657</v>
      </c>
      <c r="B68" s="65">
        <f t="shared" si="21"/>
        <v>1</v>
      </c>
      <c r="C68" s="65">
        <f t="shared" si="5"/>
        <v>30</v>
      </c>
      <c r="D68" s="65">
        <f t="shared" ca="1" si="6"/>
        <v>20.847137655411476</v>
      </c>
      <c r="E68" s="73">
        <f t="shared" si="22"/>
        <v>45.825000000000003</v>
      </c>
      <c r="F68" s="66">
        <f t="shared" si="23"/>
        <v>29.655000000000001</v>
      </c>
      <c r="G68" s="73">
        <v>42.65</v>
      </c>
      <c r="H68" s="73">
        <v>49</v>
      </c>
      <c r="I68" s="66">
        <v>29.76</v>
      </c>
      <c r="J68" s="66">
        <v>29.55</v>
      </c>
      <c r="K68" s="65"/>
      <c r="L68" s="65"/>
      <c r="M68" s="65"/>
      <c r="N68" s="65"/>
      <c r="O68" s="65"/>
      <c r="P68" s="35">
        <f t="shared" si="7"/>
        <v>30</v>
      </c>
      <c r="Q68" s="74">
        <f t="shared" si="8"/>
        <v>38711</v>
      </c>
      <c r="R68" s="35">
        <f t="shared" ca="1" si="9"/>
        <v>1844</v>
      </c>
      <c r="S68" s="73">
        <v>7.3389074713490016E-2</v>
      </c>
      <c r="T68" s="75">
        <f t="shared" ca="1" si="10"/>
        <v>0.69490458851371584</v>
      </c>
      <c r="U68" s="37">
        <f t="shared" si="11"/>
        <v>1</v>
      </c>
      <c r="V68" s="37">
        <f t="shared" si="12"/>
        <v>30</v>
      </c>
      <c r="X68" s="75">
        <f t="shared" si="24"/>
        <v>1.1255088100000001</v>
      </c>
      <c r="Y68" s="65">
        <f t="shared" ca="1" si="13"/>
        <v>23.463637094448362</v>
      </c>
      <c r="AA68" s="65">
        <f t="shared" ca="1" si="14"/>
        <v>955.32008305923091</v>
      </c>
      <c r="AB68" s="65">
        <f t="shared" ca="1" si="15"/>
        <v>618.22186717122736</v>
      </c>
      <c r="AC68" s="65">
        <f t="shared" ca="1" si="16"/>
        <v>889.13042100329938</v>
      </c>
      <c r="AD68" s="65">
        <f t="shared" ca="1" si="17"/>
        <v>1021.5097451151623</v>
      </c>
      <c r="AE68" s="65">
        <f t="shared" ca="1" si="18"/>
        <v>620.41081662504553</v>
      </c>
      <c r="AF68" s="65">
        <f t="shared" ca="1" si="19"/>
        <v>616.03291771740919</v>
      </c>
      <c r="AH68" s="35">
        <f t="shared" si="25"/>
        <v>1374.75</v>
      </c>
      <c r="AI68" s="35">
        <f t="shared" ca="1" si="26"/>
        <v>955.3200830592308</v>
      </c>
    </row>
    <row r="69" spans="1:35">
      <c r="A69" s="76">
        <f t="shared" si="20"/>
        <v>38687</v>
      </c>
      <c r="B69" s="65">
        <f t="shared" si="21"/>
        <v>1</v>
      </c>
      <c r="C69" s="65">
        <f t="shared" si="5"/>
        <v>31</v>
      </c>
      <c r="D69" s="65">
        <f t="shared" ca="1" si="6"/>
        <v>21.408554081257545</v>
      </c>
      <c r="E69" s="73">
        <f t="shared" si="22"/>
        <v>44.825000000000003</v>
      </c>
      <c r="F69" s="66">
        <f t="shared" si="23"/>
        <v>29.655000000000001</v>
      </c>
      <c r="G69" s="73">
        <v>41.65</v>
      </c>
      <c r="H69" s="73">
        <v>48</v>
      </c>
      <c r="I69" s="66">
        <v>29.76</v>
      </c>
      <c r="J69" s="66">
        <v>29.55</v>
      </c>
      <c r="K69" s="65"/>
      <c r="L69" s="65"/>
      <c r="M69" s="65"/>
      <c r="N69" s="65"/>
      <c r="O69" s="65"/>
      <c r="P69" s="35">
        <f t="shared" si="7"/>
        <v>31</v>
      </c>
      <c r="Q69" s="74">
        <f t="shared" si="8"/>
        <v>38742</v>
      </c>
      <c r="R69" s="35">
        <f t="shared" ca="1" si="9"/>
        <v>1875</v>
      </c>
      <c r="S69" s="73">
        <v>7.3410616150962019E-2</v>
      </c>
      <c r="T69" s="75">
        <f t="shared" ca="1" si="10"/>
        <v>0.69059851875024336</v>
      </c>
      <c r="U69" s="37">
        <f t="shared" si="11"/>
        <v>1</v>
      </c>
      <c r="V69" s="37">
        <f t="shared" si="12"/>
        <v>31</v>
      </c>
      <c r="X69" s="75">
        <f t="shared" si="24"/>
        <v>1.1255088100000001</v>
      </c>
      <c r="Y69" s="65">
        <f t="shared" ca="1" si="13"/>
        <v>24.095516227816827</v>
      </c>
      <c r="AA69" s="65">
        <f t="shared" ca="1" si="14"/>
        <v>959.63843669236951</v>
      </c>
      <c r="AB69" s="65">
        <f t="shared" ca="1" si="15"/>
        <v>634.87067127969249</v>
      </c>
      <c r="AC69" s="65">
        <f t="shared" ca="1" si="16"/>
        <v>891.66627748437668</v>
      </c>
      <c r="AD69" s="65">
        <f t="shared" ca="1" si="17"/>
        <v>1027.6105959003621</v>
      </c>
      <c r="AE69" s="65">
        <f t="shared" ca="1" si="18"/>
        <v>637.11856945822456</v>
      </c>
      <c r="AF69" s="65">
        <f t="shared" ca="1" si="19"/>
        <v>632.62277310116053</v>
      </c>
      <c r="AH69" s="35">
        <f t="shared" si="25"/>
        <v>1389.575</v>
      </c>
      <c r="AI69" s="35">
        <f t="shared" ca="1" si="26"/>
        <v>959.6384366923694</v>
      </c>
    </row>
    <row r="70" spans="1:35">
      <c r="A70" s="76">
        <f t="shared" si="20"/>
        <v>38718</v>
      </c>
      <c r="B70" s="65">
        <f t="shared" si="21"/>
        <v>1</v>
      </c>
      <c r="C70" s="65">
        <f t="shared" si="5"/>
        <v>31</v>
      </c>
      <c r="D70" s="65">
        <f t="shared" ca="1" si="6"/>
        <v>21.275535602525295</v>
      </c>
      <c r="E70" s="73">
        <f t="shared" si="22"/>
        <v>46.875</v>
      </c>
      <c r="F70" s="66">
        <f t="shared" si="23"/>
        <v>31.8</v>
      </c>
      <c r="G70" s="73">
        <v>45.25</v>
      </c>
      <c r="H70" s="73">
        <v>48.5</v>
      </c>
      <c r="I70" s="66">
        <v>30.15</v>
      </c>
      <c r="J70" s="66">
        <v>33.450000000000003</v>
      </c>
      <c r="K70" s="65"/>
      <c r="L70" s="65"/>
      <c r="M70" s="65"/>
      <c r="N70" s="65"/>
      <c r="O70" s="65"/>
      <c r="P70" s="35">
        <f t="shared" si="7"/>
        <v>31</v>
      </c>
      <c r="Q70" s="74">
        <f t="shared" si="8"/>
        <v>38773</v>
      </c>
      <c r="R70" s="35">
        <f t="shared" ca="1" si="9"/>
        <v>1906</v>
      </c>
      <c r="S70" s="73">
        <v>7.3430191582216017E-2</v>
      </c>
      <c r="T70" s="75">
        <f t="shared" ca="1" si="10"/>
        <v>0.68630760008146119</v>
      </c>
      <c r="U70" s="37">
        <f t="shared" si="11"/>
        <v>1</v>
      </c>
      <c r="V70" s="37">
        <f t="shared" si="12"/>
        <v>31</v>
      </c>
      <c r="X70" s="75">
        <f t="shared" si="24"/>
        <v>1.1592740743000001</v>
      </c>
      <c r="Y70" s="65">
        <f t="shared" ca="1" si="13"/>
        <v>24.664176840854207</v>
      </c>
      <c r="AA70" s="65">
        <f t="shared" ca="1" si="14"/>
        <v>997.29073136837326</v>
      </c>
      <c r="AB70" s="65">
        <f t="shared" ca="1" si="15"/>
        <v>676.5620321603044</v>
      </c>
      <c r="AC70" s="65">
        <f t="shared" ca="1" si="16"/>
        <v>962.71798601426963</v>
      </c>
      <c r="AD70" s="65">
        <f t="shared" ca="1" si="17"/>
        <v>1031.8634767224769</v>
      </c>
      <c r="AE70" s="65">
        <f t="shared" ca="1" si="18"/>
        <v>641.45739841613761</v>
      </c>
      <c r="AF70" s="65">
        <f t="shared" ca="1" si="19"/>
        <v>711.66666590447119</v>
      </c>
      <c r="AH70" s="35">
        <f t="shared" si="25"/>
        <v>1453.125</v>
      </c>
      <c r="AI70" s="35">
        <f t="shared" ca="1" si="26"/>
        <v>997.29073136837326</v>
      </c>
    </row>
    <row r="71" spans="1:35">
      <c r="A71" s="76">
        <f t="shared" si="20"/>
        <v>38749</v>
      </c>
      <c r="B71" s="65">
        <f t="shared" si="21"/>
        <v>1</v>
      </c>
      <c r="C71" s="65">
        <f t="shared" si="5"/>
        <v>28</v>
      </c>
      <c r="D71" s="65">
        <f t="shared" ca="1" si="6"/>
        <v>19.108535696898205</v>
      </c>
      <c r="E71" s="73">
        <f t="shared" si="22"/>
        <v>45.125</v>
      </c>
      <c r="F71" s="66">
        <f t="shared" si="23"/>
        <v>30.905000000000001</v>
      </c>
      <c r="G71" s="73">
        <v>43.75</v>
      </c>
      <c r="H71" s="73">
        <v>46.5</v>
      </c>
      <c r="I71" s="66">
        <v>29.36</v>
      </c>
      <c r="J71" s="66">
        <v>32.450000000000003</v>
      </c>
      <c r="K71" s="65"/>
      <c r="L71" s="65"/>
      <c r="M71" s="65"/>
      <c r="N71" s="65"/>
      <c r="O71" s="65"/>
      <c r="P71" s="35">
        <f t="shared" si="7"/>
        <v>28</v>
      </c>
      <c r="Q71" s="74">
        <f t="shared" si="8"/>
        <v>38801</v>
      </c>
      <c r="R71" s="35">
        <f t="shared" ca="1" si="9"/>
        <v>1934</v>
      </c>
      <c r="S71" s="73">
        <v>7.3452468643102009E-2</v>
      </c>
      <c r="T71" s="75">
        <f t="shared" ca="1" si="10"/>
        <v>0.6824477034606502</v>
      </c>
      <c r="U71" s="37">
        <f t="shared" si="11"/>
        <v>1</v>
      </c>
      <c r="V71" s="37">
        <f t="shared" si="12"/>
        <v>28</v>
      </c>
      <c r="X71" s="75">
        <f t="shared" si="24"/>
        <v>1.1592740743000001</v>
      </c>
      <c r="Y71" s="65">
        <f t="shared" ca="1" si="13"/>
        <v>22.152030031250174</v>
      </c>
      <c r="AA71" s="65">
        <f t="shared" ca="1" si="14"/>
        <v>862.27267332253155</v>
      </c>
      <c r="AB71" s="65">
        <f t="shared" ca="1" si="15"/>
        <v>590.54929571263904</v>
      </c>
      <c r="AC71" s="65">
        <f t="shared" ca="1" si="16"/>
        <v>835.99843673929649</v>
      </c>
      <c r="AD71" s="65">
        <f t="shared" ca="1" si="17"/>
        <v>888.54690990576648</v>
      </c>
      <c r="AE71" s="65">
        <f t="shared" ca="1" si="18"/>
        <v>561.02660806093127</v>
      </c>
      <c r="AF71" s="65">
        <f t="shared" ca="1" si="19"/>
        <v>620.07198336434681</v>
      </c>
      <c r="AH71" s="35">
        <f t="shared" si="25"/>
        <v>1263.5</v>
      </c>
      <c r="AI71" s="35">
        <f t="shared" ca="1" si="26"/>
        <v>862.27267332253155</v>
      </c>
    </row>
    <row r="72" spans="1:35">
      <c r="A72" s="76">
        <f t="shared" si="20"/>
        <v>38777</v>
      </c>
      <c r="B72" s="65">
        <f t="shared" si="21"/>
        <v>1</v>
      </c>
      <c r="C72" s="65">
        <f t="shared" si="5"/>
        <v>31</v>
      </c>
      <c r="D72" s="65">
        <f t="shared" ca="1" si="6"/>
        <v>21.024281909984719</v>
      </c>
      <c r="E72" s="73">
        <f t="shared" si="22"/>
        <v>44.125</v>
      </c>
      <c r="F72" s="66">
        <f t="shared" si="23"/>
        <v>29.905000000000001</v>
      </c>
      <c r="G72" s="73">
        <v>42.75</v>
      </c>
      <c r="H72" s="73">
        <v>45.5</v>
      </c>
      <c r="I72" s="66">
        <v>29.36</v>
      </c>
      <c r="J72" s="66">
        <v>30.45</v>
      </c>
      <c r="K72" s="65"/>
      <c r="L72" s="65"/>
      <c r="M72" s="65"/>
      <c r="N72" s="65"/>
      <c r="O72" s="65"/>
      <c r="P72" s="35">
        <f t="shared" si="7"/>
        <v>31</v>
      </c>
      <c r="Q72" s="74">
        <f t="shared" si="8"/>
        <v>38832</v>
      </c>
      <c r="R72" s="35">
        <f t="shared" ca="1" si="9"/>
        <v>1965</v>
      </c>
      <c r="S72" s="73">
        <v>7.3474027089277014E-2</v>
      </c>
      <c r="T72" s="75">
        <f t="shared" ca="1" si="10"/>
        <v>0.67820264225757154</v>
      </c>
      <c r="U72" s="37">
        <f t="shared" si="11"/>
        <v>1</v>
      </c>
      <c r="V72" s="37">
        <f t="shared" si="12"/>
        <v>31</v>
      </c>
      <c r="X72" s="75">
        <f t="shared" si="24"/>
        <v>1.1592740743000001</v>
      </c>
      <c r="Y72" s="65">
        <f t="shared" ca="1" si="13"/>
        <v>24.372904949019773</v>
      </c>
      <c r="AA72" s="65">
        <f t="shared" ca="1" si="14"/>
        <v>927.69643927807567</v>
      </c>
      <c r="AB72" s="65">
        <f t="shared" ca="1" si="15"/>
        <v>628.73115051809305</v>
      </c>
      <c r="AC72" s="65">
        <f t="shared" ca="1" si="16"/>
        <v>898.78805165184679</v>
      </c>
      <c r="AD72" s="65">
        <f t="shared" ca="1" si="17"/>
        <v>956.60482690430467</v>
      </c>
      <c r="AE72" s="65">
        <f t="shared" ca="1" si="18"/>
        <v>617.27291687715137</v>
      </c>
      <c r="AF72" s="65">
        <f t="shared" ca="1" si="19"/>
        <v>640.18938415903472</v>
      </c>
      <c r="AH72" s="35">
        <f t="shared" si="25"/>
        <v>1367.875</v>
      </c>
      <c r="AI72" s="35">
        <f t="shared" ca="1" si="26"/>
        <v>927.69643927807567</v>
      </c>
    </row>
    <row r="73" spans="1:35">
      <c r="A73" s="76">
        <f t="shared" si="20"/>
        <v>38808</v>
      </c>
      <c r="B73" s="65">
        <f t="shared" si="21"/>
        <v>1</v>
      </c>
      <c r="C73" s="65">
        <f t="shared" si="5"/>
        <v>30</v>
      </c>
      <c r="D73" s="65">
        <f t="shared" ca="1" si="6"/>
        <v>20.223519650565418</v>
      </c>
      <c r="E73" s="73">
        <f t="shared" si="22"/>
        <v>42.95</v>
      </c>
      <c r="F73" s="66">
        <f t="shared" si="23"/>
        <v>29.405000000000001</v>
      </c>
      <c r="G73" s="73">
        <v>42.5</v>
      </c>
      <c r="H73" s="73">
        <v>43.4</v>
      </c>
      <c r="I73" s="66">
        <v>28.36</v>
      </c>
      <c r="J73" s="66">
        <v>30.45</v>
      </c>
      <c r="K73" s="65"/>
      <c r="L73" s="65"/>
      <c r="M73" s="65"/>
      <c r="N73" s="65"/>
      <c r="O73" s="65"/>
      <c r="P73" s="35">
        <f t="shared" si="7"/>
        <v>30</v>
      </c>
      <c r="Q73" s="74">
        <f t="shared" si="8"/>
        <v>38862</v>
      </c>
      <c r="R73" s="35">
        <f t="shared" ca="1" si="9"/>
        <v>1995</v>
      </c>
      <c r="S73" s="73">
        <v>7.3496304150485012E-2</v>
      </c>
      <c r="T73" s="75">
        <f t="shared" ca="1" si="10"/>
        <v>0.67411732168551397</v>
      </c>
      <c r="U73" s="37">
        <f t="shared" si="11"/>
        <v>1</v>
      </c>
      <c r="V73" s="37">
        <f t="shared" si="12"/>
        <v>30</v>
      </c>
      <c r="X73" s="75">
        <f t="shared" si="24"/>
        <v>1.1592740743000001</v>
      </c>
      <c r="Y73" s="65">
        <f t="shared" ca="1" si="13"/>
        <v>23.444602021997085</v>
      </c>
      <c r="AA73" s="65">
        <f t="shared" ca="1" si="14"/>
        <v>868.60016899178481</v>
      </c>
      <c r="AB73" s="65">
        <f t="shared" ca="1" si="15"/>
        <v>594.67259532487617</v>
      </c>
      <c r="AC73" s="65">
        <f t="shared" ca="1" si="16"/>
        <v>859.49958514903028</v>
      </c>
      <c r="AD73" s="65">
        <f t="shared" ca="1" si="17"/>
        <v>877.70075283453912</v>
      </c>
      <c r="AE73" s="65">
        <f t="shared" ca="1" si="18"/>
        <v>573.53901729003519</v>
      </c>
      <c r="AF73" s="65">
        <f t="shared" ca="1" si="19"/>
        <v>615.80617335971692</v>
      </c>
      <c r="AH73" s="35">
        <f t="shared" si="25"/>
        <v>1288.5</v>
      </c>
      <c r="AI73" s="35">
        <f t="shared" ca="1" si="26"/>
        <v>868.6001689917847</v>
      </c>
    </row>
    <row r="74" spans="1:35">
      <c r="A74" s="76">
        <f t="shared" si="20"/>
        <v>38838</v>
      </c>
      <c r="B74" s="65">
        <f t="shared" si="21"/>
        <v>1</v>
      </c>
      <c r="C74" s="65">
        <f t="shared" ref="C74:C137" si="27">IF(U74=1,B74*P74,0)</f>
        <v>31</v>
      </c>
      <c r="D74" s="65">
        <f t="shared" ref="D74:D137" ca="1" si="28">C74*T74</f>
        <v>20.767497427798816</v>
      </c>
      <c r="E74" s="73">
        <f t="shared" si="22"/>
        <v>44.95</v>
      </c>
      <c r="F74" s="66">
        <f t="shared" si="23"/>
        <v>27.405000000000001</v>
      </c>
      <c r="G74" s="73">
        <v>44.5</v>
      </c>
      <c r="H74" s="73">
        <v>45.4</v>
      </c>
      <c r="I74" s="66">
        <v>28.36</v>
      </c>
      <c r="J74" s="66">
        <v>26.45</v>
      </c>
      <c r="K74" s="65"/>
      <c r="L74" s="65"/>
      <c r="M74" s="65"/>
      <c r="N74" s="65"/>
      <c r="O74" s="65"/>
      <c r="P74" s="35">
        <f t="shared" ref="P74:P137" si="29">A75-A74</f>
        <v>31</v>
      </c>
      <c r="Q74" s="74">
        <f t="shared" ref="Q74:Q137" si="30">CHOOSE(F$3,A75+24,A74)</f>
        <v>38893</v>
      </c>
      <c r="R74" s="35">
        <f t="shared" ref="R74:R137" ca="1" si="31">Q74-C$3</f>
        <v>2026</v>
      </c>
      <c r="S74" s="73">
        <v>7.3517862596972003E-2</v>
      </c>
      <c r="T74" s="75">
        <f t="shared" ref="T74:T137" ca="1" si="32">1/(1+CHOOSE(F$3,S75/2,S74/2))^(2*R74/365.25)</f>
        <v>0.66991927186447797</v>
      </c>
      <c r="U74" s="37">
        <f t="shared" ref="U74:U137" si="33">IF(AND(mthbeg&lt;=A74,mthend&gt;=A74),1,0)</f>
        <v>1</v>
      </c>
      <c r="V74" s="37">
        <f t="shared" ref="V74:V137" si="34">P74*U74</f>
        <v>31</v>
      </c>
      <c r="X74" s="75">
        <f t="shared" si="24"/>
        <v>1.1592740743000001</v>
      </c>
      <c r="Y74" s="65">
        <f t="shared" ref="Y74:Y137" ca="1" si="35">D74*X74</f>
        <v>24.075221356139103</v>
      </c>
      <c r="AA74" s="65">
        <f t="shared" ref="AA74:AA137" ca="1" si="36">$D74*E74</f>
        <v>933.49900937955681</v>
      </c>
      <c r="AB74" s="65">
        <f t="shared" ref="AB74:AB137" ca="1" si="37">$D74*F74</f>
        <v>569.13326700882658</v>
      </c>
      <c r="AC74" s="65">
        <f t="shared" ref="AC74:AC137" ca="1" si="38">$D74*G74</f>
        <v>924.15363553704731</v>
      </c>
      <c r="AD74" s="65">
        <f t="shared" ref="AD74:AD137" ca="1" si="39">$D74*H74</f>
        <v>942.8443832220662</v>
      </c>
      <c r="AE74" s="65">
        <f t="shared" ref="AE74:AE137" ca="1" si="40">$D74*I74</f>
        <v>588.96622705237439</v>
      </c>
      <c r="AF74" s="65">
        <f t="shared" ref="AF74:AF137" ca="1" si="41">$D74*J74</f>
        <v>549.30030696527865</v>
      </c>
      <c r="AH74" s="35">
        <f t="shared" si="25"/>
        <v>1393.45</v>
      </c>
      <c r="AI74" s="35">
        <f t="shared" ca="1" si="26"/>
        <v>933.49900937955681</v>
      </c>
    </row>
    <row r="75" spans="1:35">
      <c r="A75" s="76">
        <f t="shared" ref="A75:A138" si="42">EDATE(A74,1)</f>
        <v>38869</v>
      </c>
      <c r="B75" s="65">
        <f t="shared" ref="B75:B138" si="43">B74</f>
        <v>1</v>
      </c>
      <c r="C75" s="65">
        <f t="shared" si="27"/>
        <v>30</v>
      </c>
      <c r="D75" s="65">
        <f t="shared" ca="1" si="28"/>
        <v>19.97629880763747</v>
      </c>
      <c r="E75" s="73">
        <f t="shared" ref="E75:E129" si="44">AVERAGE(G75:H75)</f>
        <v>56.45</v>
      </c>
      <c r="F75" s="66">
        <f t="shared" ref="F75:F129" si="45">AVERAGE(I75:J75)</f>
        <v>27.905000000000001</v>
      </c>
      <c r="G75" s="73">
        <v>60.5</v>
      </c>
      <c r="H75" s="73">
        <v>52.4</v>
      </c>
      <c r="I75" s="66">
        <v>26.36</v>
      </c>
      <c r="J75" s="66">
        <v>29.45</v>
      </c>
      <c r="K75" s="65"/>
      <c r="L75" s="65"/>
      <c r="M75" s="65"/>
      <c r="N75" s="65"/>
      <c r="O75" s="65"/>
      <c r="P75" s="35">
        <f t="shared" si="29"/>
        <v>30</v>
      </c>
      <c r="Q75" s="74">
        <f t="shared" si="30"/>
        <v>38923</v>
      </c>
      <c r="R75" s="35">
        <f t="shared" ca="1" si="31"/>
        <v>2056</v>
      </c>
      <c r="S75" s="73">
        <v>7.3540139658502007E-2</v>
      </c>
      <c r="T75" s="75">
        <f t="shared" ca="1" si="32"/>
        <v>0.66587662692124894</v>
      </c>
      <c r="U75" s="37">
        <f t="shared" si="33"/>
        <v>1</v>
      </c>
      <c r="V75" s="37">
        <f t="shared" si="34"/>
        <v>30</v>
      </c>
      <c r="X75" s="75">
        <f t="shared" ref="X75:X138" si="46">IF(AND(CHOOSE(X$3,MONTH(A75)=MONTH(mthbeg),MONTH(A75)=1),YEAR(A75)&gt;YEAR(mthbeg)),X74*(1+escalator),X74)</f>
        <v>1.1592740743000001</v>
      </c>
      <c r="Y75" s="65">
        <f t="shared" ca="1" si="35"/>
        <v>23.158005308164121</v>
      </c>
      <c r="AA75" s="65">
        <f t="shared" ca="1" si="36"/>
        <v>1127.6620676911352</v>
      </c>
      <c r="AB75" s="65">
        <f t="shared" ca="1" si="37"/>
        <v>557.43861822712358</v>
      </c>
      <c r="AC75" s="65">
        <f t="shared" ca="1" si="38"/>
        <v>1208.566077862067</v>
      </c>
      <c r="AD75" s="65">
        <f t="shared" ca="1" si="39"/>
        <v>1046.7580575202035</v>
      </c>
      <c r="AE75" s="65">
        <f t="shared" ca="1" si="40"/>
        <v>526.57523656932369</v>
      </c>
      <c r="AF75" s="65">
        <f t="shared" ca="1" si="41"/>
        <v>588.30199988492348</v>
      </c>
      <c r="AH75" s="35">
        <f t="shared" si="25"/>
        <v>1693.5</v>
      </c>
      <c r="AI75" s="35">
        <f t="shared" ca="1" si="26"/>
        <v>1127.662067691135</v>
      </c>
    </row>
    <row r="76" spans="1:35">
      <c r="A76" s="76">
        <f t="shared" si="42"/>
        <v>38899</v>
      </c>
      <c r="B76" s="65">
        <f t="shared" si="43"/>
        <v>1</v>
      </c>
      <c r="C76" s="65">
        <f t="shared" si="27"/>
        <v>31</v>
      </c>
      <c r="D76" s="65">
        <f t="shared" ca="1" si="28"/>
        <v>20.513559632577287</v>
      </c>
      <c r="E76" s="73">
        <f t="shared" si="44"/>
        <v>73.75</v>
      </c>
      <c r="F76" s="66">
        <f t="shared" si="45"/>
        <v>37.954999999999998</v>
      </c>
      <c r="G76" s="73">
        <v>75</v>
      </c>
      <c r="H76" s="73">
        <v>72.5</v>
      </c>
      <c r="I76" s="66">
        <v>40.36</v>
      </c>
      <c r="J76" s="66">
        <v>35.549999999999997</v>
      </c>
      <c r="K76" s="65"/>
      <c r="L76" s="65"/>
      <c r="M76" s="65"/>
      <c r="N76" s="65"/>
      <c r="O76" s="65"/>
      <c r="P76" s="35">
        <f t="shared" si="29"/>
        <v>31</v>
      </c>
      <c r="Q76" s="74">
        <f t="shared" si="30"/>
        <v>38954</v>
      </c>
      <c r="R76" s="35">
        <f t="shared" ca="1" si="31"/>
        <v>2087</v>
      </c>
      <c r="S76" s="73">
        <v>7.3562416720196033E-2</v>
      </c>
      <c r="T76" s="75">
        <f t="shared" ca="1" si="32"/>
        <v>0.66172773008313834</v>
      </c>
      <c r="U76" s="37">
        <f t="shared" si="33"/>
        <v>1</v>
      </c>
      <c r="V76" s="37">
        <f t="shared" si="34"/>
        <v>31</v>
      </c>
      <c r="X76" s="75">
        <f t="shared" si="46"/>
        <v>1.1592740743000001</v>
      </c>
      <c r="Y76" s="65">
        <f t="shared" ca="1" si="35"/>
        <v>23.780837853653885</v>
      </c>
      <c r="AA76" s="65">
        <f t="shared" ca="1" si="36"/>
        <v>1512.875022902575</v>
      </c>
      <c r="AB76" s="65">
        <f t="shared" ca="1" si="37"/>
        <v>778.59215585447089</v>
      </c>
      <c r="AC76" s="65">
        <f t="shared" ca="1" si="38"/>
        <v>1538.5169724432965</v>
      </c>
      <c r="AD76" s="65">
        <f t="shared" ca="1" si="39"/>
        <v>1487.2330733618533</v>
      </c>
      <c r="AE76" s="65">
        <f t="shared" ca="1" si="40"/>
        <v>827.9272667708193</v>
      </c>
      <c r="AF76" s="65">
        <f t="shared" ca="1" si="41"/>
        <v>729.25704493812248</v>
      </c>
      <c r="AH76" s="35">
        <f t="shared" ref="AH76:AH139" si="47">C76*E76</f>
        <v>2286.25</v>
      </c>
      <c r="AI76" s="35">
        <f t="shared" ref="AI76:AI139" ca="1" si="48">AH76*T76</f>
        <v>1512.875022902575</v>
      </c>
    </row>
    <row r="77" spans="1:35">
      <c r="A77" s="76">
        <f t="shared" si="42"/>
        <v>38930</v>
      </c>
      <c r="B77" s="65">
        <f t="shared" si="43"/>
        <v>1</v>
      </c>
      <c r="C77" s="65">
        <f t="shared" si="27"/>
        <v>31</v>
      </c>
      <c r="D77" s="65">
        <f t="shared" ca="1" si="28"/>
        <v>20.385591339072793</v>
      </c>
      <c r="E77" s="73">
        <f t="shared" si="44"/>
        <v>84.25</v>
      </c>
      <c r="F77" s="66">
        <f t="shared" si="45"/>
        <v>40.954999999999998</v>
      </c>
      <c r="G77" s="73">
        <v>83</v>
      </c>
      <c r="H77" s="73">
        <v>85.5</v>
      </c>
      <c r="I77" s="66">
        <v>44.36</v>
      </c>
      <c r="J77" s="66">
        <v>37.549999999999997</v>
      </c>
      <c r="K77" s="65"/>
      <c r="L77" s="65"/>
      <c r="M77" s="65"/>
      <c r="N77" s="65"/>
      <c r="O77" s="65"/>
      <c r="P77" s="35">
        <f t="shared" si="29"/>
        <v>31</v>
      </c>
      <c r="Q77" s="74">
        <f t="shared" si="30"/>
        <v>38985</v>
      </c>
      <c r="R77" s="35">
        <f t="shared" ca="1" si="31"/>
        <v>2118</v>
      </c>
      <c r="S77" s="73">
        <v>7.3583975167153023E-2</v>
      </c>
      <c r="T77" s="75">
        <f t="shared" ca="1" si="32"/>
        <v>0.6575997206152514</v>
      </c>
      <c r="U77" s="37">
        <f t="shared" si="33"/>
        <v>1</v>
      </c>
      <c r="V77" s="37">
        <f t="shared" si="34"/>
        <v>31</v>
      </c>
      <c r="X77" s="75">
        <f t="shared" si="46"/>
        <v>1.1592740743000001</v>
      </c>
      <c r="Y77" s="65">
        <f t="shared" ca="1" si="35"/>
        <v>23.632487528661709</v>
      </c>
      <c r="AA77" s="65">
        <f t="shared" ca="1" si="36"/>
        <v>1717.4860703168829</v>
      </c>
      <c r="AB77" s="65">
        <f t="shared" ca="1" si="37"/>
        <v>834.89189329172621</v>
      </c>
      <c r="AC77" s="65">
        <f t="shared" ca="1" si="38"/>
        <v>1692.0040811430417</v>
      </c>
      <c r="AD77" s="65">
        <f t="shared" ca="1" si="39"/>
        <v>1742.9680594907238</v>
      </c>
      <c r="AE77" s="65">
        <f t="shared" ca="1" si="40"/>
        <v>904.30483180126907</v>
      </c>
      <c r="AF77" s="65">
        <f t="shared" ca="1" si="41"/>
        <v>765.47895478218334</v>
      </c>
      <c r="AH77" s="35">
        <f t="shared" si="47"/>
        <v>2611.75</v>
      </c>
      <c r="AI77" s="35">
        <f t="shared" ca="1" si="48"/>
        <v>1717.4860703168829</v>
      </c>
    </row>
    <row r="78" spans="1:35">
      <c r="A78" s="76">
        <f t="shared" si="42"/>
        <v>38961</v>
      </c>
      <c r="B78" s="65">
        <f t="shared" si="43"/>
        <v>1</v>
      </c>
      <c r="C78" s="65">
        <f t="shared" si="27"/>
        <v>30</v>
      </c>
      <c r="D78" s="65">
        <f t="shared" ca="1" si="28"/>
        <v>19.608813726942884</v>
      </c>
      <c r="E78" s="73">
        <f t="shared" si="44"/>
        <v>74.25</v>
      </c>
      <c r="F78" s="66">
        <f t="shared" si="45"/>
        <v>38.454999999999998</v>
      </c>
      <c r="G78" s="73">
        <v>75</v>
      </c>
      <c r="H78" s="73">
        <v>73.5</v>
      </c>
      <c r="I78" s="66">
        <v>41.36</v>
      </c>
      <c r="J78" s="66">
        <v>35.549999999999997</v>
      </c>
      <c r="K78" s="65"/>
      <c r="L78" s="65"/>
      <c r="M78" s="65"/>
      <c r="N78" s="65"/>
      <c r="O78" s="65"/>
      <c r="P78" s="35">
        <f t="shared" si="29"/>
        <v>30</v>
      </c>
      <c r="Q78" s="74">
        <f t="shared" si="30"/>
        <v>39015</v>
      </c>
      <c r="R78" s="35">
        <f t="shared" ca="1" si="31"/>
        <v>2148</v>
      </c>
      <c r="S78" s="73">
        <v>7.3606252229169999E-2</v>
      </c>
      <c r="T78" s="75">
        <f t="shared" ca="1" si="32"/>
        <v>0.65362712423142943</v>
      </c>
      <c r="U78" s="37">
        <f t="shared" si="33"/>
        <v>1</v>
      </c>
      <c r="V78" s="37">
        <f t="shared" si="34"/>
        <v>30</v>
      </c>
      <c r="X78" s="75">
        <f t="shared" si="46"/>
        <v>1.1592740743000001</v>
      </c>
      <c r="Y78" s="65">
        <f t="shared" ca="1" si="35"/>
        <v>22.731989381422846</v>
      </c>
      <c r="AA78" s="65">
        <f t="shared" ca="1" si="36"/>
        <v>1455.9544192255091</v>
      </c>
      <c r="AB78" s="65">
        <f t="shared" ca="1" si="37"/>
        <v>754.05693186958854</v>
      </c>
      <c r="AC78" s="65">
        <f t="shared" ca="1" si="38"/>
        <v>1470.6610295207163</v>
      </c>
      <c r="AD78" s="65">
        <f t="shared" ca="1" si="39"/>
        <v>1441.247808930302</v>
      </c>
      <c r="AE78" s="65">
        <f t="shared" ca="1" si="40"/>
        <v>811.02053574635772</v>
      </c>
      <c r="AF78" s="65">
        <f t="shared" ca="1" si="41"/>
        <v>697.09332799281947</v>
      </c>
      <c r="AH78" s="35">
        <f t="shared" si="47"/>
        <v>2227.5</v>
      </c>
      <c r="AI78" s="35">
        <f t="shared" ca="1" si="48"/>
        <v>1455.9544192255091</v>
      </c>
    </row>
    <row r="79" spans="1:35">
      <c r="A79" s="76">
        <f t="shared" si="42"/>
        <v>38991</v>
      </c>
      <c r="B79" s="65">
        <f t="shared" si="43"/>
        <v>1</v>
      </c>
      <c r="C79" s="65">
        <f t="shared" si="27"/>
        <v>31</v>
      </c>
      <c r="D79" s="65">
        <f t="shared" ca="1" si="28"/>
        <v>20.135894636459501</v>
      </c>
      <c r="E79" s="73">
        <f t="shared" si="44"/>
        <v>51.325000000000003</v>
      </c>
      <c r="F79" s="66">
        <f t="shared" si="45"/>
        <v>33.405000000000001</v>
      </c>
      <c r="G79" s="73">
        <v>53.65</v>
      </c>
      <c r="H79" s="73">
        <v>49</v>
      </c>
      <c r="I79" s="66">
        <v>34.36</v>
      </c>
      <c r="J79" s="66">
        <v>32.450000000000003</v>
      </c>
      <c r="K79" s="65"/>
      <c r="L79" s="65"/>
      <c r="M79" s="65"/>
      <c r="N79" s="65"/>
      <c r="O79" s="65"/>
      <c r="P79" s="35">
        <f t="shared" si="29"/>
        <v>31</v>
      </c>
      <c r="Q79" s="74">
        <f t="shared" si="30"/>
        <v>39046</v>
      </c>
      <c r="R79" s="35">
        <f t="shared" ca="1" si="31"/>
        <v>2179</v>
      </c>
      <c r="S79" s="73">
        <v>7.3627810676439018E-2</v>
      </c>
      <c r="T79" s="75">
        <f t="shared" ca="1" si="32"/>
        <v>0.64954498827288709</v>
      </c>
      <c r="U79" s="37">
        <f t="shared" si="33"/>
        <v>1</v>
      </c>
      <c r="V79" s="37">
        <f t="shared" si="34"/>
        <v>31</v>
      </c>
      <c r="X79" s="75">
        <f t="shared" si="46"/>
        <v>1.1592740743000001</v>
      </c>
      <c r="Y79" s="65">
        <f t="shared" ca="1" si="35"/>
        <v>23.343020614883923</v>
      </c>
      <c r="AA79" s="65">
        <f t="shared" ca="1" si="36"/>
        <v>1033.474792216284</v>
      </c>
      <c r="AB79" s="65">
        <f t="shared" ca="1" si="37"/>
        <v>672.63956033092961</v>
      </c>
      <c r="AC79" s="65">
        <f t="shared" ca="1" si="38"/>
        <v>1080.2907472460522</v>
      </c>
      <c r="AD79" s="65">
        <f t="shared" ca="1" si="39"/>
        <v>986.65883718651548</v>
      </c>
      <c r="AE79" s="65">
        <f t="shared" ca="1" si="40"/>
        <v>691.86933970874838</v>
      </c>
      <c r="AF79" s="65">
        <f t="shared" ca="1" si="41"/>
        <v>653.40978095311084</v>
      </c>
      <c r="AH79" s="35">
        <f t="shared" si="47"/>
        <v>1591.075</v>
      </c>
      <c r="AI79" s="35">
        <f t="shared" ca="1" si="48"/>
        <v>1033.474792216284</v>
      </c>
    </row>
    <row r="80" spans="1:35">
      <c r="A80" s="76">
        <f t="shared" si="42"/>
        <v>39022</v>
      </c>
      <c r="B80" s="65">
        <f t="shared" si="43"/>
        <v>1</v>
      </c>
      <c r="C80" s="65">
        <f t="shared" si="27"/>
        <v>30</v>
      </c>
      <c r="D80" s="65">
        <f t="shared" ca="1" si="28"/>
        <v>19.368415874277602</v>
      </c>
      <c r="E80" s="73">
        <f t="shared" si="44"/>
        <v>45.325000000000003</v>
      </c>
      <c r="F80" s="66">
        <f t="shared" si="45"/>
        <v>29.405000000000001</v>
      </c>
      <c r="G80" s="73">
        <v>42.65</v>
      </c>
      <c r="H80" s="73">
        <v>48</v>
      </c>
      <c r="I80" s="66">
        <v>29.36</v>
      </c>
      <c r="J80" s="66">
        <v>29.45</v>
      </c>
      <c r="K80" s="65"/>
      <c r="L80" s="65"/>
      <c r="M80" s="65"/>
      <c r="N80" s="65"/>
      <c r="O80" s="65"/>
      <c r="P80" s="35">
        <f t="shared" si="29"/>
        <v>30</v>
      </c>
      <c r="Q80" s="74">
        <f t="shared" si="30"/>
        <v>39076</v>
      </c>
      <c r="R80" s="35">
        <f t="shared" ca="1" si="31"/>
        <v>2209</v>
      </c>
      <c r="S80" s="73">
        <v>7.3650087738779013E-2</v>
      </c>
      <c r="T80" s="75">
        <f t="shared" ca="1" si="32"/>
        <v>0.64561386247592012</v>
      </c>
      <c r="U80" s="37">
        <f t="shared" si="33"/>
        <v>1</v>
      </c>
      <c r="V80" s="37">
        <f t="shared" si="34"/>
        <v>30</v>
      </c>
      <c r="X80" s="75">
        <f t="shared" si="46"/>
        <v>1.1592740743000001</v>
      </c>
      <c r="Y80" s="65">
        <f t="shared" ca="1" si="35"/>
        <v>22.453302383310593</v>
      </c>
      <c r="AA80" s="65">
        <f t="shared" ca="1" si="36"/>
        <v>877.87344950163242</v>
      </c>
      <c r="AB80" s="65">
        <f t="shared" ca="1" si="37"/>
        <v>569.52826878313294</v>
      </c>
      <c r="AC80" s="65">
        <f t="shared" ca="1" si="38"/>
        <v>826.06293703793972</v>
      </c>
      <c r="AD80" s="65">
        <f t="shared" ca="1" si="39"/>
        <v>929.6839619653249</v>
      </c>
      <c r="AE80" s="65">
        <f t="shared" ca="1" si="40"/>
        <v>568.65669006879034</v>
      </c>
      <c r="AF80" s="65">
        <f t="shared" ca="1" si="41"/>
        <v>570.39984749747532</v>
      </c>
      <c r="AH80" s="35">
        <f t="shared" si="47"/>
        <v>1359.75</v>
      </c>
      <c r="AI80" s="35">
        <f t="shared" ca="1" si="48"/>
        <v>877.87344950163242</v>
      </c>
    </row>
    <row r="81" spans="1:35">
      <c r="A81" s="76">
        <f t="shared" si="42"/>
        <v>39052</v>
      </c>
      <c r="B81" s="65">
        <f t="shared" si="43"/>
        <v>1</v>
      </c>
      <c r="C81" s="65">
        <f t="shared" si="27"/>
        <v>31</v>
      </c>
      <c r="D81" s="65">
        <f t="shared" ca="1" si="28"/>
        <v>19.8891447027688</v>
      </c>
      <c r="E81" s="73">
        <f t="shared" si="44"/>
        <v>44.325000000000003</v>
      </c>
      <c r="F81" s="66">
        <f t="shared" si="45"/>
        <v>29.405000000000001</v>
      </c>
      <c r="G81" s="73">
        <v>41.65</v>
      </c>
      <c r="H81" s="73">
        <v>47</v>
      </c>
      <c r="I81" s="66">
        <v>29.36</v>
      </c>
      <c r="J81" s="66">
        <v>29.45</v>
      </c>
      <c r="K81" s="65"/>
      <c r="L81" s="65"/>
      <c r="M81" s="65"/>
      <c r="N81" s="65"/>
      <c r="O81" s="65"/>
      <c r="P81" s="35">
        <f t="shared" si="29"/>
        <v>31</v>
      </c>
      <c r="Q81" s="74">
        <f t="shared" si="30"/>
        <v>39107</v>
      </c>
      <c r="R81" s="35">
        <f t="shared" ca="1" si="31"/>
        <v>2240</v>
      </c>
      <c r="S81" s="73">
        <v>7.3672364801281018E-2</v>
      </c>
      <c r="T81" s="75">
        <f t="shared" ca="1" si="32"/>
        <v>0.64158531299254196</v>
      </c>
      <c r="U81" s="37">
        <f t="shared" si="33"/>
        <v>1</v>
      </c>
      <c r="V81" s="37">
        <f t="shared" si="34"/>
        <v>31</v>
      </c>
      <c r="X81" s="75">
        <f t="shared" si="46"/>
        <v>1.1592740743000001</v>
      </c>
      <c r="Y81" s="65">
        <f t="shared" ca="1" si="35"/>
        <v>23.05696981392105</v>
      </c>
      <c r="AA81" s="65">
        <f t="shared" ca="1" si="36"/>
        <v>881.58633895022706</v>
      </c>
      <c r="AB81" s="65">
        <f t="shared" ca="1" si="37"/>
        <v>584.84029998491656</v>
      </c>
      <c r="AC81" s="65">
        <f t="shared" ca="1" si="38"/>
        <v>828.3828768703205</v>
      </c>
      <c r="AD81" s="65">
        <f t="shared" ca="1" si="39"/>
        <v>934.78980103013362</v>
      </c>
      <c r="AE81" s="65">
        <f t="shared" ca="1" si="40"/>
        <v>583.94528847329195</v>
      </c>
      <c r="AF81" s="65">
        <f t="shared" ca="1" si="41"/>
        <v>585.73531149654116</v>
      </c>
      <c r="AH81" s="35">
        <f t="shared" si="47"/>
        <v>1374.075</v>
      </c>
      <c r="AI81" s="35">
        <f t="shared" ca="1" si="48"/>
        <v>881.58633895022717</v>
      </c>
    </row>
    <row r="82" spans="1:35">
      <c r="A82" s="76">
        <f t="shared" si="42"/>
        <v>39083</v>
      </c>
      <c r="B82" s="65">
        <f t="shared" si="43"/>
        <v>1</v>
      </c>
      <c r="C82" s="65">
        <f t="shared" si="27"/>
        <v>31</v>
      </c>
      <c r="D82" s="65">
        <f t="shared" ca="1" si="28"/>
        <v>19.764718333384302</v>
      </c>
      <c r="E82" s="73">
        <f t="shared" si="44"/>
        <v>47</v>
      </c>
      <c r="F82" s="66">
        <f t="shared" si="45"/>
        <v>31.8</v>
      </c>
      <c r="G82" s="73">
        <v>45.5</v>
      </c>
      <c r="H82" s="73">
        <v>48.5</v>
      </c>
      <c r="I82" s="66">
        <v>30.15</v>
      </c>
      <c r="J82" s="66">
        <v>33.450000000000003</v>
      </c>
      <c r="K82" s="65"/>
      <c r="L82" s="65"/>
      <c r="M82" s="65"/>
      <c r="N82" s="65"/>
      <c r="O82" s="65"/>
      <c r="P82" s="35">
        <f t="shared" si="29"/>
        <v>31</v>
      </c>
      <c r="Q82" s="74">
        <f t="shared" si="30"/>
        <v>39138</v>
      </c>
      <c r="R82" s="35">
        <f t="shared" ca="1" si="31"/>
        <v>2271</v>
      </c>
      <c r="S82" s="73">
        <v>7.3692486019167017E-2</v>
      </c>
      <c r="T82" s="75">
        <f t="shared" ca="1" si="32"/>
        <v>0.63757155914142905</v>
      </c>
      <c r="U82" s="37">
        <f t="shared" si="33"/>
        <v>1</v>
      </c>
      <c r="V82" s="37">
        <f t="shared" si="34"/>
        <v>31</v>
      </c>
      <c r="X82" s="75">
        <f t="shared" si="46"/>
        <v>1.1940522965290001</v>
      </c>
      <c r="Y82" s="65">
        <f t="shared" ca="1" si="35"/>
        <v>23.600107316226357</v>
      </c>
      <c r="AA82" s="65">
        <f t="shared" ca="1" si="36"/>
        <v>928.9417616690622</v>
      </c>
      <c r="AB82" s="65">
        <f t="shared" ca="1" si="37"/>
        <v>628.51804300162075</v>
      </c>
      <c r="AC82" s="65">
        <f t="shared" ca="1" si="38"/>
        <v>899.29468416898578</v>
      </c>
      <c r="AD82" s="65">
        <f t="shared" ca="1" si="39"/>
        <v>958.58883916913862</v>
      </c>
      <c r="AE82" s="65">
        <f t="shared" ca="1" si="40"/>
        <v>595.90625775153671</v>
      </c>
      <c r="AF82" s="65">
        <f t="shared" ca="1" si="41"/>
        <v>661.12982825170491</v>
      </c>
      <c r="AH82" s="35">
        <f t="shared" si="47"/>
        <v>1457</v>
      </c>
      <c r="AI82" s="35">
        <f t="shared" ca="1" si="48"/>
        <v>928.94176166906209</v>
      </c>
    </row>
    <row r="83" spans="1:35">
      <c r="A83" s="76">
        <f t="shared" si="42"/>
        <v>39114</v>
      </c>
      <c r="B83" s="65">
        <f t="shared" si="43"/>
        <v>1</v>
      </c>
      <c r="C83" s="65">
        <f t="shared" si="27"/>
        <v>28</v>
      </c>
      <c r="D83" s="65">
        <f t="shared" ca="1" si="28"/>
        <v>17.750888466400049</v>
      </c>
      <c r="E83" s="73">
        <f t="shared" si="44"/>
        <v>45.25</v>
      </c>
      <c r="F83" s="66">
        <f t="shared" si="45"/>
        <v>30.905000000000001</v>
      </c>
      <c r="G83" s="73">
        <v>44</v>
      </c>
      <c r="H83" s="73">
        <v>46.5</v>
      </c>
      <c r="I83" s="66">
        <v>29.36</v>
      </c>
      <c r="J83" s="66">
        <v>32.450000000000003</v>
      </c>
      <c r="K83" s="65"/>
      <c r="L83" s="65"/>
      <c r="M83" s="65"/>
      <c r="N83" s="65"/>
      <c r="O83" s="65"/>
      <c r="P83" s="35">
        <f t="shared" si="29"/>
        <v>28</v>
      </c>
      <c r="Q83" s="74">
        <f t="shared" si="30"/>
        <v>39166</v>
      </c>
      <c r="R83" s="35">
        <f t="shared" ca="1" si="31"/>
        <v>2299</v>
      </c>
      <c r="S83" s="73">
        <v>7.3714763081981022E-2</v>
      </c>
      <c r="T83" s="75">
        <f t="shared" ca="1" si="32"/>
        <v>0.63396030237143031</v>
      </c>
      <c r="U83" s="37">
        <f t="shared" si="33"/>
        <v>1</v>
      </c>
      <c r="V83" s="37">
        <f t="shared" si="34"/>
        <v>28</v>
      </c>
      <c r="X83" s="75">
        <f t="shared" si="46"/>
        <v>1.1940522965290001</v>
      </c>
      <c r="Y83" s="65">
        <f t="shared" ca="1" si="35"/>
        <v>21.19548913873512</v>
      </c>
      <c r="AA83" s="65">
        <f t="shared" ca="1" si="36"/>
        <v>803.22770310460226</v>
      </c>
      <c r="AB83" s="65">
        <f t="shared" ca="1" si="37"/>
        <v>548.5912080540935</v>
      </c>
      <c r="AC83" s="65">
        <f t="shared" ca="1" si="38"/>
        <v>781.03909252160213</v>
      </c>
      <c r="AD83" s="65">
        <f t="shared" ca="1" si="39"/>
        <v>825.41631368760227</v>
      </c>
      <c r="AE83" s="65">
        <f t="shared" ca="1" si="40"/>
        <v>521.16608537350544</v>
      </c>
      <c r="AF83" s="65">
        <f t="shared" ca="1" si="41"/>
        <v>576.01633073468167</v>
      </c>
      <c r="AH83" s="35">
        <f t="shared" si="47"/>
        <v>1267</v>
      </c>
      <c r="AI83" s="35">
        <f t="shared" ca="1" si="48"/>
        <v>803.22770310460214</v>
      </c>
    </row>
    <row r="84" spans="1:35">
      <c r="A84" s="76">
        <f t="shared" si="42"/>
        <v>39142</v>
      </c>
      <c r="B84" s="65">
        <f t="shared" si="43"/>
        <v>1</v>
      </c>
      <c r="C84" s="65">
        <f t="shared" si="27"/>
        <v>31</v>
      </c>
      <c r="D84" s="65">
        <f t="shared" ca="1" si="28"/>
        <v>19.529683966613163</v>
      </c>
      <c r="E84" s="73">
        <f t="shared" si="44"/>
        <v>44.25</v>
      </c>
      <c r="F84" s="66">
        <f t="shared" si="45"/>
        <v>29.905000000000001</v>
      </c>
      <c r="G84" s="73">
        <v>43</v>
      </c>
      <c r="H84" s="73">
        <v>45.5</v>
      </c>
      <c r="I84" s="66">
        <v>29.36</v>
      </c>
      <c r="J84" s="66">
        <v>30.45</v>
      </c>
      <c r="K84" s="65"/>
      <c r="L84" s="65"/>
      <c r="M84" s="65"/>
      <c r="N84" s="65"/>
      <c r="O84" s="65"/>
      <c r="P84" s="35">
        <f t="shared" si="29"/>
        <v>31</v>
      </c>
      <c r="Q84" s="74">
        <f t="shared" si="30"/>
        <v>39197</v>
      </c>
      <c r="R84" s="35">
        <f t="shared" ca="1" si="31"/>
        <v>2330</v>
      </c>
      <c r="S84" s="73">
        <v>7.3736321530022006E-2</v>
      </c>
      <c r="T84" s="75">
        <f t="shared" ca="1" si="32"/>
        <v>0.62998980537461813</v>
      </c>
      <c r="U84" s="37">
        <f t="shared" si="33"/>
        <v>1</v>
      </c>
      <c r="V84" s="37">
        <f t="shared" si="34"/>
        <v>31</v>
      </c>
      <c r="X84" s="75">
        <f t="shared" si="46"/>
        <v>1.1940522965290001</v>
      </c>
      <c r="Y84" s="65">
        <f t="shared" ca="1" si="35"/>
        <v>23.31946399082004</v>
      </c>
      <c r="AA84" s="65">
        <f t="shared" ca="1" si="36"/>
        <v>864.18851552263243</v>
      </c>
      <c r="AB84" s="65">
        <f t="shared" ca="1" si="37"/>
        <v>584.03519902156665</v>
      </c>
      <c r="AC84" s="65">
        <f t="shared" ca="1" si="38"/>
        <v>839.77641056436596</v>
      </c>
      <c r="AD84" s="65">
        <f t="shared" ca="1" si="39"/>
        <v>888.6006204808989</v>
      </c>
      <c r="AE84" s="65">
        <f t="shared" ca="1" si="40"/>
        <v>573.3915212597625</v>
      </c>
      <c r="AF84" s="65">
        <f t="shared" ca="1" si="41"/>
        <v>594.67887678337081</v>
      </c>
      <c r="AH84" s="35">
        <f t="shared" si="47"/>
        <v>1371.75</v>
      </c>
      <c r="AI84" s="35">
        <f t="shared" ca="1" si="48"/>
        <v>864.18851552263243</v>
      </c>
    </row>
    <row r="85" spans="1:35">
      <c r="A85" s="76">
        <f t="shared" si="42"/>
        <v>39173</v>
      </c>
      <c r="B85" s="65">
        <f t="shared" si="43"/>
        <v>1</v>
      </c>
      <c r="C85" s="65">
        <f t="shared" si="27"/>
        <v>30</v>
      </c>
      <c r="D85" s="65">
        <f t="shared" ca="1" si="28"/>
        <v>18.785066820640303</v>
      </c>
      <c r="E85" s="73">
        <f t="shared" si="44"/>
        <v>43.075000000000003</v>
      </c>
      <c r="F85" s="66">
        <f t="shared" si="45"/>
        <v>29.405000000000001</v>
      </c>
      <c r="G85" s="73">
        <v>42.75</v>
      </c>
      <c r="H85" s="73">
        <v>43.4</v>
      </c>
      <c r="I85" s="66">
        <v>28.36</v>
      </c>
      <c r="J85" s="66">
        <v>30.45</v>
      </c>
      <c r="K85" s="65"/>
      <c r="L85" s="65"/>
      <c r="M85" s="65"/>
      <c r="N85" s="65"/>
      <c r="O85" s="65"/>
      <c r="P85" s="35">
        <f t="shared" si="29"/>
        <v>30</v>
      </c>
      <c r="Q85" s="74">
        <f t="shared" si="30"/>
        <v>39227</v>
      </c>
      <c r="R85" s="35">
        <f t="shared" ca="1" si="31"/>
        <v>2360</v>
      </c>
      <c r="S85" s="73">
        <v>7.3758598593159017E-2</v>
      </c>
      <c r="T85" s="75">
        <f t="shared" ca="1" si="32"/>
        <v>0.62616889402134346</v>
      </c>
      <c r="U85" s="37">
        <f t="shared" si="33"/>
        <v>1</v>
      </c>
      <c r="V85" s="37">
        <f t="shared" si="34"/>
        <v>30</v>
      </c>
      <c r="X85" s="75">
        <f t="shared" si="46"/>
        <v>1.1940522965290001</v>
      </c>
      <c r="Y85" s="65">
        <f t="shared" ca="1" si="35"/>
        <v>22.430352177636276</v>
      </c>
      <c r="AA85" s="65">
        <f t="shared" ca="1" si="36"/>
        <v>809.16675329908105</v>
      </c>
      <c r="AB85" s="65">
        <f t="shared" ca="1" si="37"/>
        <v>552.37488986092808</v>
      </c>
      <c r="AC85" s="65">
        <f t="shared" ca="1" si="38"/>
        <v>803.06160658237297</v>
      </c>
      <c r="AD85" s="65">
        <f t="shared" ca="1" si="39"/>
        <v>815.27190001578913</v>
      </c>
      <c r="AE85" s="65">
        <f t="shared" ca="1" si="40"/>
        <v>532.74449503335893</v>
      </c>
      <c r="AF85" s="65">
        <f t="shared" ca="1" si="41"/>
        <v>572.00528468849723</v>
      </c>
      <c r="AH85" s="35">
        <f t="shared" si="47"/>
        <v>1292.25</v>
      </c>
      <c r="AI85" s="35">
        <f t="shared" ca="1" si="48"/>
        <v>809.16675329908105</v>
      </c>
    </row>
    <row r="86" spans="1:35">
      <c r="A86" s="76">
        <f t="shared" si="42"/>
        <v>39203</v>
      </c>
      <c r="B86" s="65">
        <f t="shared" si="43"/>
        <v>1</v>
      </c>
      <c r="C86" s="65">
        <f t="shared" si="27"/>
        <v>31</v>
      </c>
      <c r="D86" s="65">
        <f t="shared" ca="1" si="28"/>
        <v>19.28952466385476</v>
      </c>
      <c r="E86" s="73">
        <f t="shared" si="44"/>
        <v>45.075000000000003</v>
      </c>
      <c r="F86" s="66">
        <f t="shared" si="45"/>
        <v>27.405000000000001</v>
      </c>
      <c r="G86" s="73">
        <v>44.75</v>
      </c>
      <c r="H86" s="73">
        <v>45.4</v>
      </c>
      <c r="I86" s="66">
        <v>28.36</v>
      </c>
      <c r="J86" s="66">
        <v>26.45</v>
      </c>
      <c r="K86" s="65"/>
      <c r="L86" s="65"/>
      <c r="M86" s="65"/>
      <c r="N86" s="65"/>
      <c r="O86" s="65"/>
      <c r="P86" s="35">
        <f t="shared" si="29"/>
        <v>31</v>
      </c>
      <c r="Q86" s="74">
        <f t="shared" si="30"/>
        <v>39258</v>
      </c>
      <c r="R86" s="35">
        <f t="shared" ca="1" si="31"/>
        <v>2391</v>
      </c>
      <c r="S86" s="73">
        <v>7.3780157041512015E-2</v>
      </c>
      <c r="T86" s="75">
        <f t="shared" ca="1" si="32"/>
        <v>0.62224273109208905</v>
      </c>
      <c r="U86" s="37">
        <f t="shared" si="33"/>
        <v>1</v>
      </c>
      <c r="V86" s="37">
        <f t="shared" si="34"/>
        <v>31</v>
      </c>
      <c r="X86" s="75">
        <f t="shared" si="46"/>
        <v>1.1940522965290001</v>
      </c>
      <c r="Y86" s="65">
        <f t="shared" ca="1" si="35"/>
        <v>23.032701223828564</v>
      </c>
      <c r="AA86" s="65">
        <f t="shared" ca="1" si="36"/>
        <v>869.47532422325332</v>
      </c>
      <c r="AB86" s="65">
        <f t="shared" ca="1" si="37"/>
        <v>528.62942341293967</v>
      </c>
      <c r="AC86" s="65">
        <f t="shared" ca="1" si="38"/>
        <v>863.20622870750049</v>
      </c>
      <c r="AD86" s="65">
        <f t="shared" ca="1" si="39"/>
        <v>875.74441973900605</v>
      </c>
      <c r="AE86" s="65">
        <f t="shared" ca="1" si="40"/>
        <v>547.05091946692096</v>
      </c>
      <c r="AF86" s="65">
        <f t="shared" ca="1" si="41"/>
        <v>510.20792735895839</v>
      </c>
      <c r="AH86" s="35">
        <f t="shared" si="47"/>
        <v>1397.325</v>
      </c>
      <c r="AI86" s="35">
        <f t="shared" ca="1" si="48"/>
        <v>869.47532422325332</v>
      </c>
    </row>
    <row r="87" spans="1:35">
      <c r="A87" s="76">
        <f t="shared" si="42"/>
        <v>39234</v>
      </c>
      <c r="B87" s="65">
        <f t="shared" si="43"/>
        <v>1</v>
      </c>
      <c r="C87" s="65">
        <f t="shared" si="27"/>
        <v>30</v>
      </c>
      <c r="D87" s="65">
        <f t="shared" ca="1" si="28"/>
        <v>18.553850152068073</v>
      </c>
      <c r="E87" s="73">
        <f t="shared" si="44"/>
        <v>56.575000000000003</v>
      </c>
      <c r="F87" s="66">
        <f t="shared" si="45"/>
        <v>27.905000000000001</v>
      </c>
      <c r="G87" s="73">
        <v>60.75</v>
      </c>
      <c r="H87" s="73">
        <v>52.4</v>
      </c>
      <c r="I87" s="66">
        <v>26.36</v>
      </c>
      <c r="J87" s="66">
        <v>29.45</v>
      </c>
      <c r="K87" s="65"/>
      <c r="L87" s="65"/>
      <c r="M87" s="65"/>
      <c r="N87" s="65"/>
      <c r="O87" s="65"/>
      <c r="P87" s="35">
        <f t="shared" si="29"/>
        <v>30</v>
      </c>
      <c r="Q87" s="74">
        <f t="shared" si="30"/>
        <v>39288</v>
      </c>
      <c r="R87" s="35">
        <f t="shared" ca="1" si="31"/>
        <v>2421</v>
      </c>
      <c r="S87" s="73">
        <v>7.3802434104971018E-2</v>
      </c>
      <c r="T87" s="75">
        <f t="shared" ca="1" si="32"/>
        <v>0.6184616717356024</v>
      </c>
      <c r="U87" s="37">
        <f t="shared" si="33"/>
        <v>1</v>
      </c>
      <c r="V87" s="37">
        <f t="shared" si="34"/>
        <v>30</v>
      </c>
      <c r="X87" s="75">
        <f t="shared" si="46"/>
        <v>1.1940522965290001</v>
      </c>
      <c r="Y87" s="65">
        <f t="shared" ca="1" si="35"/>
        <v>22.15426738353182</v>
      </c>
      <c r="AA87" s="65">
        <f t="shared" ca="1" si="36"/>
        <v>1049.6840723532512</v>
      </c>
      <c r="AB87" s="65">
        <f t="shared" ca="1" si="37"/>
        <v>517.74518849345964</v>
      </c>
      <c r="AC87" s="65">
        <f t="shared" ca="1" si="38"/>
        <v>1127.1463967381353</v>
      </c>
      <c r="AD87" s="65">
        <f t="shared" ca="1" si="39"/>
        <v>972.22174796836703</v>
      </c>
      <c r="AE87" s="65">
        <f t="shared" ca="1" si="40"/>
        <v>489.07949000851437</v>
      </c>
      <c r="AF87" s="65">
        <f t="shared" ca="1" si="41"/>
        <v>546.41088697840473</v>
      </c>
      <c r="AH87" s="35">
        <f t="shared" si="47"/>
        <v>1697.25</v>
      </c>
      <c r="AI87" s="35">
        <f t="shared" ca="1" si="48"/>
        <v>1049.6840723532512</v>
      </c>
    </row>
    <row r="88" spans="1:35">
      <c r="A88" s="76">
        <f t="shared" si="42"/>
        <v>39264</v>
      </c>
      <c r="B88" s="65">
        <f t="shared" si="43"/>
        <v>1</v>
      </c>
      <c r="C88" s="65">
        <f t="shared" si="27"/>
        <v>31</v>
      </c>
      <c r="D88" s="65">
        <f t="shared" ca="1" si="28"/>
        <v>19.052049714124735</v>
      </c>
      <c r="E88" s="73">
        <f t="shared" si="44"/>
        <v>72.75</v>
      </c>
      <c r="F88" s="66">
        <f t="shared" si="45"/>
        <v>37.204999999999998</v>
      </c>
      <c r="G88" s="73">
        <v>74.5</v>
      </c>
      <c r="H88" s="73">
        <v>71</v>
      </c>
      <c r="I88" s="66">
        <v>40.36</v>
      </c>
      <c r="J88" s="66">
        <v>34.049999999999997</v>
      </c>
      <c r="K88" s="65"/>
      <c r="L88" s="65"/>
      <c r="M88" s="65"/>
      <c r="N88" s="65"/>
      <c r="O88" s="65"/>
      <c r="P88" s="35">
        <f t="shared" si="29"/>
        <v>31</v>
      </c>
      <c r="Q88" s="74">
        <f t="shared" si="30"/>
        <v>39319</v>
      </c>
      <c r="R88" s="35">
        <f t="shared" ca="1" si="31"/>
        <v>2452</v>
      </c>
      <c r="S88" s="73">
        <v>7.3824711168594029E-2</v>
      </c>
      <c r="T88" s="75">
        <f t="shared" ca="1" si="32"/>
        <v>0.61458224884273338</v>
      </c>
      <c r="U88" s="37">
        <f t="shared" si="33"/>
        <v>1</v>
      </c>
      <c r="V88" s="37">
        <f t="shared" si="34"/>
        <v>31</v>
      </c>
      <c r="X88" s="75">
        <f t="shared" si="46"/>
        <v>1.1940522965290001</v>
      </c>
      <c r="Y88" s="65">
        <f t="shared" ca="1" si="35"/>
        <v>22.749143714735322</v>
      </c>
      <c r="AA88" s="65">
        <f t="shared" ca="1" si="36"/>
        <v>1386.0366167025745</v>
      </c>
      <c r="AB88" s="65">
        <f t="shared" ca="1" si="37"/>
        <v>708.83150961401077</v>
      </c>
      <c r="AC88" s="65">
        <f t="shared" ca="1" si="38"/>
        <v>1419.3777037022928</v>
      </c>
      <c r="AD88" s="65">
        <f t="shared" ca="1" si="39"/>
        <v>1352.6955297028562</v>
      </c>
      <c r="AE88" s="65">
        <f t="shared" ca="1" si="40"/>
        <v>768.94072646207428</v>
      </c>
      <c r="AF88" s="65">
        <f t="shared" ca="1" si="41"/>
        <v>648.72229276594715</v>
      </c>
      <c r="AH88" s="35">
        <f t="shared" si="47"/>
        <v>2255.25</v>
      </c>
      <c r="AI88" s="35">
        <f t="shared" ca="1" si="48"/>
        <v>1386.0366167025745</v>
      </c>
    </row>
    <row r="89" spans="1:35">
      <c r="A89" s="76">
        <f t="shared" si="42"/>
        <v>39295</v>
      </c>
      <c r="B89" s="65">
        <f t="shared" si="43"/>
        <v>1</v>
      </c>
      <c r="C89" s="65">
        <f t="shared" si="27"/>
        <v>31</v>
      </c>
      <c r="D89" s="65">
        <f t="shared" ca="1" si="28"/>
        <v>18.932385989219306</v>
      </c>
      <c r="E89" s="73">
        <f t="shared" si="44"/>
        <v>83.25</v>
      </c>
      <c r="F89" s="66">
        <f t="shared" si="45"/>
        <v>40.204999999999998</v>
      </c>
      <c r="G89" s="73">
        <v>82.5</v>
      </c>
      <c r="H89" s="73">
        <v>84</v>
      </c>
      <c r="I89" s="66">
        <v>44.36</v>
      </c>
      <c r="J89" s="66">
        <v>36.049999999999997</v>
      </c>
      <c r="K89" s="65"/>
      <c r="L89" s="65"/>
      <c r="M89" s="65"/>
      <c r="N89" s="65"/>
      <c r="O89" s="65"/>
      <c r="P89" s="35">
        <f t="shared" si="29"/>
        <v>31</v>
      </c>
      <c r="Q89" s="74">
        <f t="shared" si="30"/>
        <v>39350</v>
      </c>
      <c r="R89" s="35">
        <f t="shared" ca="1" si="31"/>
        <v>2483</v>
      </c>
      <c r="S89" s="73">
        <v>7.3846269617417998E-2</v>
      </c>
      <c r="T89" s="75">
        <f t="shared" ca="1" si="32"/>
        <v>0.61072212868449371</v>
      </c>
      <c r="U89" s="37">
        <f t="shared" si="33"/>
        <v>1</v>
      </c>
      <c r="V89" s="37">
        <f t="shared" si="34"/>
        <v>31</v>
      </c>
      <c r="X89" s="75">
        <f t="shared" si="46"/>
        <v>1.1940522965290001</v>
      </c>
      <c r="Y89" s="65">
        <f t="shared" ca="1" si="35"/>
        <v>22.606258969200777</v>
      </c>
      <c r="AA89" s="65">
        <f t="shared" ca="1" si="36"/>
        <v>1576.1211336025071</v>
      </c>
      <c r="AB89" s="65">
        <f t="shared" ca="1" si="37"/>
        <v>761.17657869656216</v>
      </c>
      <c r="AC89" s="65">
        <f t="shared" ca="1" si="38"/>
        <v>1561.9218441105927</v>
      </c>
      <c r="AD89" s="65">
        <f t="shared" ca="1" si="39"/>
        <v>1590.3204230944216</v>
      </c>
      <c r="AE89" s="65">
        <f t="shared" ca="1" si="40"/>
        <v>839.84064248176844</v>
      </c>
      <c r="AF89" s="65">
        <f t="shared" ca="1" si="41"/>
        <v>682.51251491135588</v>
      </c>
      <c r="AH89" s="35">
        <f t="shared" si="47"/>
        <v>2580.75</v>
      </c>
      <c r="AI89" s="35">
        <f t="shared" ca="1" si="48"/>
        <v>1576.1211336025071</v>
      </c>
    </row>
    <row r="90" spans="1:35">
      <c r="A90" s="76">
        <f t="shared" si="42"/>
        <v>39326</v>
      </c>
      <c r="B90" s="65">
        <f t="shared" si="43"/>
        <v>1</v>
      </c>
      <c r="C90" s="65">
        <f t="shared" si="27"/>
        <v>30</v>
      </c>
      <c r="D90" s="65">
        <f t="shared" ca="1" si="28"/>
        <v>18.210225233332803</v>
      </c>
      <c r="E90" s="73">
        <f t="shared" si="44"/>
        <v>73.25</v>
      </c>
      <c r="F90" s="66">
        <f t="shared" si="45"/>
        <v>37.704999999999998</v>
      </c>
      <c r="G90" s="73">
        <v>74.5</v>
      </c>
      <c r="H90" s="73">
        <v>72</v>
      </c>
      <c r="I90" s="66">
        <v>41.36</v>
      </c>
      <c r="J90" s="66">
        <v>34.049999999999997</v>
      </c>
      <c r="K90" s="65"/>
      <c r="L90" s="65"/>
      <c r="M90" s="65"/>
      <c r="N90" s="65"/>
      <c r="O90" s="65"/>
      <c r="P90" s="35">
        <f t="shared" si="29"/>
        <v>30</v>
      </c>
      <c r="Q90" s="74">
        <f t="shared" si="30"/>
        <v>39380</v>
      </c>
      <c r="R90" s="35">
        <f t="shared" ca="1" si="31"/>
        <v>2513</v>
      </c>
      <c r="S90" s="73">
        <v>7.3868546681363029E-2</v>
      </c>
      <c r="T90" s="75">
        <f t="shared" ca="1" si="32"/>
        <v>0.60700750777776014</v>
      </c>
      <c r="U90" s="37">
        <f t="shared" si="33"/>
        <v>1</v>
      </c>
      <c r="V90" s="37">
        <f t="shared" si="34"/>
        <v>30</v>
      </c>
      <c r="X90" s="75">
        <f t="shared" si="46"/>
        <v>1.1940522965290001</v>
      </c>
      <c r="Y90" s="65">
        <f t="shared" ca="1" si="35"/>
        <v>21.743961260171382</v>
      </c>
      <c r="AA90" s="65">
        <f t="shared" ca="1" si="36"/>
        <v>1333.8989983416279</v>
      </c>
      <c r="AB90" s="65">
        <f t="shared" ca="1" si="37"/>
        <v>686.61654242281327</v>
      </c>
      <c r="AC90" s="65">
        <f t="shared" ca="1" si="38"/>
        <v>1356.6617798832938</v>
      </c>
      <c r="AD90" s="65">
        <f t="shared" ca="1" si="39"/>
        <v>1311.1362167999619</v>
      </c>
      <c r="AE90" s="65">
        <f t="shared" ca="1" si="40"/>
        <v>753.17491565064472</v>
      </c>
      <c r="AF90" s="65">
        <f t="shared" ca="1" si="41"/>
        <v>620.05816919498193</v>
      </c>
      <c r="AH90" s="35">
        <f t="shared" si="47"/>
        <v>2197.5</v>
      </c>
      <c r="AI90" s="35">
        <f t="shared" ca="1" si="48"/>
        <v>1333.8989983416279</v>
      </c>
    </row>
    <row r="91" spans="1:35">
      <c r="A91" s="76">
        <f t="shared" si="42"/>
        <v>39356</v>
      </c>
      <c r="B91" s="65">
        <f t="shared" si="43"/>
        <v>1</v>
      </c>
      <c r="C91" s="65">
        <f t="shared" si="27"/>
        <v>31</v>
      </c>
      <c r="D91" s="65">
        <f t="shared" ca="1" si="28"/>
        <v>18.698909751262029</v>
      </c>
      <c r="E91" s="73">
        <f t="shared" si="44"/>
        <v>51.45</v>
      </c>
      <c r="F91" s="66">
        <f t="shared" si="45"/>
        <v>33.405000000000001</v>
      </c>
      <c r="G91" s="73">
        <v>53.9</v>
      </c>
      <c r="H91" s="73">
        <v>49</v>
      </c>
      <c r="I91" s="66">
        <v>34.36</v>
      </c>
      <c r="J91" s="66">
        <v>32.450000000000003</v>
      </c>
      <c r="K91" s="65"/>
      <c r="L91" s="65"/>
      <c r="M91" s="65"/>
      <c r="N91" s="65"/>
      <c r="O91" s="65"/>
      <c r="P91" s="35">
        <f t="shared" si="29"/>
        <v>31</v>
      </c>
      <c r="Q91" s="74">
        <f t="shared" si="30"/>
        <v>39411</v>
      </c>
      <c r="R91" s="35">
        <f t="shared" ca="1" si="31"/>
        <v>2544</v>
      </c>
      <c r="S91" s="73">
        <v>7.3890105130499012E-2</v>
      </c>
      <c r="T91" s="75">
        <f t="shared" ca="1" si="32"/>
        <v>0.60319063713748478</v>
      </c>
      <c r="U91" s="37">
        <f t="shared" si="33"/>
        <v>1</v>
      </c>
      <c r="V91" s="37">
        <f t="shared" si="34"/>
        <v>31</v>
      </c>
      <c r="X91" s="75">
        <f t="shared" si="46"/>
        <v>1.1940522965290001</v>
      </c>
      <c r="Y91" s="65">
        <f t="shared" ca="1" si="35"/>
        <v>22.327476131082939</v>
      </c>
      <c r="AA91" s="65">
        <f t="shared" ca="1" si="36"/>
        <v>962.0589067024315</v>
      </c>
      <c r="AB91" s="65">
        <f t="shared" ca="1" si="37"/>
        <v>624.63708024090806</v>
      </c>
      <c r="AC91" s="65">
        <f t="shared" ca="1" si="38"/>
        <v>1007.8712355930234</v>
      </c>
      <c r="AD91" s="65">
        <f t="shared" ca="1" si="39"/>
        <v>916.24657781183942</v>
      </c>
      <c r="AE91" s="65">
        <f t="shared" ca="1" si="40"/>
        <v>642.49453905336327</v>
      </c>
      <c r="AF91" s="65">
        <f t="shared" ca="1" si="41"/>
        <v>606.77962142845286</v>
      </c>
      <c r="AH91" s="35">
        <f t="shared" si="47"/>
        <v>1594.95</v>
      </c>
      <c r="AI91" s="35">
        <f t="shared" ca="1" si="48"/>
        <v>962.05890670243139</v>
      </c>
    </row>
    <row r="92" spans="1:35">
      <c r="A92" s="76">
        <f t="shared" si="42"/>
        <v>39387</v>
      </c>
      <c r="B92" s="65">
        <f t="shared" si="43"/>
        <v>1</v>
      </c>
      <c r="C92" s="65">
        <f t="shared" si="27"/>
        <v>30</v>
      </c>
      <c r="D92" s="65">
        <f t="shared" ca="1" si="28"/>
        <v>17.985442081483814</v>
      </c>
      <c r="E92" s="73">
        <f t="shared" si="44"/>
        <v>45.45</v>
      </c>
      <c r="F92" s="66">
        <f t="shared" si="45"/>
        <v>29.405000000000001</v>
      </c>
      <c r="G92" s="73">
        <v>42.9</v>
      </c>
      <c r="H92" s="73">
        <v>48</v>
      </c>
      <c r="I92" s="66">
        <v>29.36</v>
      </c>
      <c r="J92" s="66">
        <v>29.45</v>
      </c>
      <c r="K92" s="65"/>
      <c r="L92" s="65"/>
      <c r="M92" s="65"/>
      <c r="N92" s="65"/>
      <c r="O92" s="65"/>
      <c r="P92" s="35">
        <f t="shared" si="29"/>
        <v>30</v>
      </c>
      <c r="Q92" s="74">
        <f t="shared" si="30"/>
        <v>39441</v>
      </c>
      <c r="R92" s="35">
        <f t="shared" ca="1" si="31"/>
        <v>2574</v>
      </c>
      <c r="S92" s="73">
        <v>7.3912382194766021E-2</v>
      </c>
      <c r="T92" s="75">
        <f t="shared" ca="1" si="32"/>
        <v>0.59951473604946048</v>
      </c>
      <c r="U92" s="37">
        <f t="shared" si="33"/>
        <v>1</v>
      </c>
      <c r="V92" s="37">
        <f t="shared" si="34"/>
        <v>30</v>
      </c>
      <c r="X92" s="75">
        <f t="shared" si="46"/>
        <v>1.1940522965290001</v>
      </c>
      <c r="Y92" s="65">
        <f t="shared" ca="1" si="35"/>
        <v>21.475558421485069</v>
      </c>
      <c r="AA92" s="65">
        <f t="shared" ca="1" si="36"/>
        <v>817.43834260343942</v>
      </c>
      <c r="AB92" s="65">
        <f t="shared" ca="1" si="37"/>
        <v>528.86192440603156</v>
      </c>
      <c r="AC92" s="65">
        <f t="shared" ca="1" si="38"/>
        <v>771.57546529565559</v>
      </c>
      <c r="AD92" s="65">
        <f t="shared" ca="1" si="39"/>
        <v>863.30121991122314</v>
      </c>
      <c r="AE92" s="65">
        <f t="shared" ca="1" si="40"/>
        <v>528.05257951236479</v>
      </c>
      <c r="AF92" s="65">
        <f t="shared" ca="1" si="41"/>
        <v>529.67126929969834</v>
      </c>
      <c r="AH92" s="35">
        <f t="shared" si="47"/>
        <v>1363.5</v>
      </c>
      <c r="AI92" s="35">
        <f t="shared" ca="1" si="48"/>
        <v>817.43834260343942</v>
      </c>
    </row>
    <row r="93" spans="1:35">
      <c r="A93" s="76">
        <f t="shared" si="42"/>
        <v>39417</v>
      </c>
      <c r="B93" s="65">
        <f t="shared" si="43"/>
        <v>1</v>
      </c>
      <c r="C93" s="65">
        <f t="shared" si="27"/>
        <v>31</v>
      </c>
      <c r="D93" s="65">
        <f t="shared" ca="1" si="28"/>
        <v>18.468389993278684</v>
      </c>
      <c r="E93" s="73">
        <f t="shared" si="44"/>
        <v>44.45</v>
      </c>
      <c r="F93" s="66">
        <f t="shared" si="45"/>
        <v>29.405000000000001</v>
      </c>
      <c r="G93" s="73">
        <v>41.9</v>
      </c>
      <c r="H93" s="73">
        <v>47</v>
      </c>
      <c r="I93" s="66">
        <v>29.36</v>
      </c>
      <c r="J93" s="66">
        <v>29.45</v>
      </c>
      <c r="K93" s="65"/>
      <c r="L93" s="65"/>
      <c r="M93" s="65"/>
      <c r="N93" s="65"/>
      <c r="O93" s="65"/>
      <c r="P93" s="35">
        <f t="shared" si="29"/>
        <v>31</v>
      </c>
      <c r="Q93" s="74">
        <f t="shared" si="30"/>
        <v>39472</v>
      </c>
      <c r="R93" s="35">
        <f t="shared" ca="1" si="31"/>
        <v>2605</v>
      </c>
      <c r="S93" s="73">
        <v>7.3934659259197996E-2</v>
      </c>
      <c r="T93" s="75">
        <f t="shared" ca="1" si="32"/>
        <v>0.59575451591221562</v>
      </c>
      <c r="U93" s="37">
        <f t="shared" si="33"/>
        <v>1</v>
      </c>
      <c r="V93" s="37">
        <f t="shared" si="34"/>
        <v>31</v>
      </c>
      <c r="X93" s="75">
        <f t="shared" si="46"/>
        <v>1.1940522965290001</v>
      </c>
      <c r="Y93" s="65">
        <f t="shared" ca="1" si="35"/>
        <v>22.052223484667618</v>
      </c>
      <c r="AA93" s="65">
        <f t="shared" ca="1" si="36"/>
        <v>820.91993520123754</v>
      </c>
      <c r="AB93" s="65">
        <f t="shared" ca="1" si="37"/>
        <v>543.06300775235968</v>
      </c>
      <c r="AC93" s="65">
        <f t="shared" ca="1" si="38"/>
        <v>773.82554071837683</v>
      </c>
      <c r="AD93" s="65">
        <f t="shared" ca="1" si="39"/>
        <v>868.01432968409813</v>
      </c>
      <c r="AE93" s="65">
        <f t="shared" ca="1" si="40"/>
        <v>542.23193020266217</v>
      </c>
      <c r="AF93" s="65">
        <f t="shared" ca="1" si="41"/>
        <v>543.89408530205719</v>
      </c>
      <c r="AH93" s="35">
        <f t="shared" si="47"/>
        <v>1377.95</v>
      </c>
      <c r="AI93" s="35">
        <f t="shared" ca="1" si="48"/>
        <v>820.91993520123754</v>
      </c>
    </row>
    <row r="94" spans="1:35">
      <c r="A94" s="76">
        <f t="shared" si="42"/>
        <v>39448</v>
      </c>
      <c r="B94" s="65">
        <f t="shared" si="43"/>
        <v>1</v>
      </c>
      <c r="C94" s="65">
        <f t="shared" si="27"/>
        <v>31</v>
      </c>
      <c r="D94" s="65">
        <f t="shared" ca="1" si="28"/>
        <v>18.353679962769053</v>
      </c>
      <c r="E94" s="73">
        <f t="shared" si="44"/>
        <v>47.2</v>
      </c>
      <c r="F94" s="66">
        <f t="shared" si="45"/>
        <v>32.174999999999997</v>
      </c>
      <c r="G94" s="73">
        <v>45.75</v>
      </c>
      <c r="H94" s="73">
        <v>48.65</v>
      </c>
      <c r="I94" s="66">
        <v>30.4</v>
      </c>
      <c r="J94" s="66">
        <v>33.950000000000003</v>
      </c>
      <c r="K94" s="65"/>
      <c r="L94" s="65"/>
      <c r="M94" s="65"/>
      <c r="N94" s="65"/>
      <c r="O94" s="65"/>
      <c r="P94" s="35">
        <f t="shared" si="29"/>
        <v>31</v>
      </c>
      <c r="Q94" s="74">
        <f t="shared" si="30"/>
        <v>39503</v>
      </c>
      <c r="R94" s="35">
        <f t="shared" ca="1" si="31"/>
        <v>2636</v>
      </c>
      <c r="S94" s="73">
        <v>7.3953557647201004E-2</v>
      </c>
      <c r="T94" s="75">
        <f t="shared" ca="1" si="32"/>
        <v>0.59205419234738887</v>
      </c>
      <c r="U94" s="37">
        <f t="shared" si="33"/>
        <v>1</v>
      </c>
      <c r="V94" s="37">
        <f t="shared" si="34"/>
        <v>31</v>
      </c>
      <c r="X94" s="75">
        <f t="shared" si="46"/>
        <v>1.2298738654248702</v>
      </c>
      <c r="Y94" s="65">
        <f t="shared" ca="1" si="35"/>
        <v>22.572711320581764</v>
      </c>
      <c r="AA94" s="65">
        <f t="shared" ca="1" si="36"/>
        <v>866.29369424269942</v>
      </c>
      <c r="AB94" s="65">
        <f t="shared" ca="1" si="37"/>
        <v>590.52965280209423</v>
      </c>
      <c r="AC94" s="65">
        <f t="shared" ca="1" si="38"/>
        <v>839.68085829668416</v>
      </c>
      <c r="AD94" s="65">
        <f t="shared" ca="1" si="39"/>
        <v>892.90653018871444</v>
      </c>
      <c r="AE94" s="65">
        <f t="shared" ca="1" si="40"/>
        <v>557.95187086817918</v>
      </c>
      <c r="AF94" s="65">
        <f t="shared" ca="1" si="41"/>
        <v>623.1074347360094</v>
      </c>
      <c r="AH94" s="35">
        <f t="shared" si="47"/>
        <v>1463.2</v>
      </c>
      <c r="AI94" s="35">
        <f t="shared" ca="1" si="48"/>
        <v>866.29369424269942</v>
      </c>
    </row>
    <row r="95" spans="1:35">
      <c r="A95" s="76">
        <f t="shared" si="42"/>
        <v>39479</v>
      </c>
      <c r="B95" s="65">
        <f t="shared" si="43"/>
        <v>1</v>
      </c>
      <c r="C95" s="65">
        <f t="shared" si="27"/>
        <v>29</v>
      </c>
      <c r="D95" s="65">
        <f t="shared" ca="1" si="28"/>
        <v>17.069727125583313</v>
      </c>
      <c r="E95" s="73">
        <f t="shared" si="44"/>
        <v>45.45</v>
      </c>
      <c r="F95" s="66">
        <f t="shared" si="45"/>
        <v>31.28</v>
      </c>
      <c r="G95" s="73">
        <v>44.25</v>
      </c>
      <c r="H95" s="73">
        <v>46.65</v>
      </c>
      <c r="I95" s="66">
        <v>29.61</v>
      </c>
      <c r="J95" s="66">
        <v>32.950000000000003</v>
      </c>
      <c r="K95" s="65"/>
      <c r="L95" s="65"/>
      <c r="M95" s="65"/>
      <c r="N95" s="65"/>
      <c r="O95" s="65"/>
      <c r="P95" s="35">
        <f t="shared" si="29"/>
        <v>29</v>
      </c>
      <c r="Q95" s="74">
        <f t="shared" si="30"/>
        <v>39532</v>
      </c>
      <c r="R95" s="35">
        <f t="shared" ca="1" si="31"/>
        <v>2665</v>
      </c>
      <c r="S95" s="73">
        <v>7.3963198785091028E-2</v>
      </c>
      <c r="T95" s="75">
        <f t="shared" ca="1" si="32"/>
        <v>0.58861128019252806</v>
      </c>
      <c r="U95" s="37">
        <f t="shared" si="33"/>
        <v>1</v>
      </c>
      <c r="V95" s="37">
        <f t="shared" si="34"/>
        <v>29</v>
      </c>
      <c r="X95" s="75">
        <f t="shared" si="46"/>
        <v>1.2298738654248702</v>
      </c>
      <c r="Y95" s="65">
        <f t="shared" ca="1" si="35"/>
        <v>20.993611281688906</v>
      </c>
      <c r="AA95" s="65">
        <f t="shared" ca="1" si="36"/>
        <v>775.81909785776168</v>
      </c>
      <c r="AB95" s="65">
        <f t="shared" ca="1" si="37"/>
        <v>533.94106448824607</v>
      </c>
      <c r="AC95" s="65">
        <f t="shared" ca="1" si="38"/>
        <v>755.33542530706154</v>
      </c>
      <c r="AD95" s="65">
        <f t="shared" ca="1" si="39"/>
        <v>796.30277040846147</v>
      </c>
      <c r="AE95" s="65">
        <f t="shared" ca="1" si="40"/>
        <v>505.43462018852188</v>
      </c>
      <c r="AF95" s="65">
        <f t="shared" ca="1" si="41"/>
        <v>562.44750878797026</v>
      </c>
      <c r="AH95" s="35">
        <f t="shared" si="47"/>
        <v>1318.0500000000002</v>
      </c>
      <c r="AI95" s="35">
        <f t="shared" ca="1" si="48"/>
        <v>775.81909785776168</v>
      </c>
    </row>
    <row r="96" spans="1:35">
      <c r="A96" s="76">
        <f t="shared" si="42"/>
        <v>39508</v>
      </c>
      <c r="B96" s="65">
        <f t="shared" si="43"/>
        <v>1</v>
      </c>
      <c r="C96" s="65">
        <f t="shared" si="27"/>
        <v>31</v>
      </c>
      <c r="D96" s="65">
        <f t="shared" ca="1" si="28"/>
        <v>18.133559215148004</v>
      </c>
      <c r="E96" s="73">
        <f t="shared" si="44"/>
        <v>44.45</v>
      </c>
      <c r="F96" s="66">
        <f t="shared" si="45"/>
        <v>30.28</v>
      </c>
      <c r="G96" s="73">
        <v>43.25</v>
      </c>
      <c r="H96" s="73">
        <v>45.65</v>
      </c>
      <c r="I96" s="66">
        <v>29.61</v>
      </c>
      <c r="J96" s="66">
        <v>30.95</v>
      </c>
      <c r="K96" s="65"/>
      <c r="L96" s="65"/>
      <c r="M96" s="65"/>
      <c r="N96" s="65"/>
      <c r="O96" s="65"/>
      <c r="P96" s="35">
        <f t="shared" si="29"/>
        <v>31</v>
      </c>
      <c r="Q96" s="74">
        <f t="shared" si="30"/>
        <v>39563</v>
      </c>
      <c r="R96" s="35">
        <f t="shared" ca="1" si="31"/>
        <v>2696</v>
      </c>
      <c r="S96" s="73">
        <v>7.3972528918561001E-2</v>
      </c>
      <c r="T96" s="75">
        <f t="shared" ca="1" si="32"/>
        <v>0.58495352306929049</v>
      </c>
      <c r="U96" s="37">
        <f t="shared" si="33"/>
        <v>1</v>
      </c>
      <c r="V96" s="37">
        <f t="shared" si="34"/>
        <v>31</v>
      </c>
      <c r="X96" s="75">
        <f t="shared" si="46"/>
        <v>1.2298738654248702</v>
      </c>
      <c r="Y96" s="65">
        <f t="shared" ca="1" si="35"/>
        <v>22.30199056584485</v>
      </c>
      <c r="AA96" s="65">
        <f t="shared" ca="1" si="36"/>
        <v>806.03670711332882</v>
      </c>
      <c r="AB96" s="65">
        <f t="shared" ca="1" si="37"/>
        <v>549.08417303468161</v>
      </c>
      <c r="AC96" s="65">
        <f t="shared" ca="1" si="38"/>
        <v>784.27643605515118</v>
      </c>
      <c r="AD96" s="65">
        <f t="shared" ca="1" si="39"/>
        <v>827.79697817150634</v>
      </c>
      <c r="AE96" s="65">
        <f t="shared" ca="1" si="40"/>
        <v>536.93468836053239</v>
      </c>
      <c r="AF96" s="65">
        <f t="shared" ca="1" si="41"/>
        <v>561.23365770883072</v>
      </c>
      <c r="AH96" s="35">
        <f t="shared" si="47"/>
        <v>1377.95</v>
      </c>
      <c r="AI96" s="35">
        <f t="shared" ca="1" si="48"/>
        <v>806.03670711332882</v>
      </c>
    </row>
    <row r="97" spans="1:35">
      <c r="A97" s="76">
        <f t="shared" si="42"/>
        <v>39539</v>
      </c>
      <c r="B97" s="65">
        <f t="shared" si="43"/>
        <v>1</v>
      </c>
      <c r="C97" s="65">
        <f t="shared" si="27"/>
        <v>30</v>
      </c>
      <c r="D97" s="65">
        <f t="shared" ca="1" si="28"/>
        <v>17.443035843799496</v>
      </c>
      <c r="E97" s="73">
        <f t="shared" si="44"/>
        <v>43.274999999999999</v>
      </c>
      <c r="F97" s="66">
        <f t="shared" si="45"/>
        <v>29.78</v>
      </c>
      <c r="G97" s="73">
        <v>43</v>
      </c>
      <c r="H97" s="73">
        <v>43.55</v>
      </c>
      <c r="I97" s="66">
        <v>28.61</v>
      </c>
      <c r="J97" s="66">
        <v>30.95</v>
      </c>
      <c r="K97" s="65"/>
      <c r="L97" s="65"/>
      <c r="M97" s="65"/>
      <c r="N97" s="65"/>
      <c r="O97" s="65"/>
      <c r="P97" s="35">
        <f t="shared" si="29"/>
        <v>30</v>
      </c>
      <c r="Q97" s="74">
        <f t="shared" si="30"/>
        <v>39593</v>
      </c>
      <c r="R97" s="35">
        <f t="shared" ca="1" si="31"/>
        <v>2726</v>
      </c>
      <c r="S97" s="73">
        <v>7.3982170056511032E-2</v>
      </c>
      <c r="T97" s="75">
        <f t="shared" ca="1" si="32"/>
        <v>0.58143452812664986</v>
      </c>
      <c r="U97" s="37">
        <f t="shared" si="33"/>
        <v>1</v>
      </c>
      <c r="V97" s="37">
        <f t="shared" si="34"/>
        <v>30</v>
      </c>
      <c r="X97" s="75">
        <f t="shared" si="46"/>
        <v>1.2298738654248702</v>
      </c>
      <c r="Y97" s="65">
        <f t="shared" ca="1" si="35"/>
        <v>21.452733917958248</v>
      </c>
      <c r="AA97" s="65">
        <f t="shared" ca="1" si="36"/>
        <v>754.84737614042319</v>
      </c>
      <c r="AB97" s="65">
        <f t="shared" ca="1" si="37"/>
        <v>519.45360742834896</v>
      </c>
      <c r="AC97" s="65">
        <f t="shared" ca="1" si="38"/>
        <v>750.05054128337838</v>
      </c>
      <c r="AD97" s="65">
        <f t="shared" ca="1" si="39"/>
        <v>759.64421099746801</v>
      </c>
      <c r="AE97" s="65">
        <f t="shared" ca="1" si="40"/>
        <v>499.04525549110355</v>
      </c>
      <c r="AF97" s="65">
        <f t="shared" ca="1" si="41"/>
        <v>539.86195936559443</v>
      </c>
      <c r="AH97" s="35">
        <f t="shared" si="47"/>
        <v>1298.25</v>
      </c>
      <c r="AI97" s="35">
        <f t="shared" ca="1" si="48"/>
        <v>754.84737614042319</v>
      </c>
    </row>
    <row r="98" spans="1:35">
      <c r="A98" s="76">
        <f t="shared" si="42"/>
        <v>39569</v>
      </c>
      <c r="B98" s="65">
        <f t="shared" si="43"/>
        <v>1</v>
      </c>
      <c r="C98" s="65">
        <f t="shared" si="27"/>
        <v>31</v>
      </c>
      <c r="D98" s="65">
        <f t="shared" ca="1" si="28"/>
        <v>17.912406820891881</v>
      </c>
      <c r="E98" s="73">
        <f t="shared" si="44"/>
        <v>45.274999999999999</v>
      </c>
      <c r="F98" s="66">
        <f t="shared" si="45"/>
        <v>27.78</v>
      </c>
      <c r="G98" s="73">
        <v>45</v>
      </c>
      <c r="H98" s="73">
        <v>45.55</v>
      </c>
      <c r="I98" s="66">
        <v>28.61</v>
      </c>
      <c r="J98" s="66">
        <v>26.95</v>
      </c>
      <c r="K98" s="65"/>
      <c r="L98" s="65"/>
      <c r="M98" s="65"/>
      <c r="N98" s="65"/>
      <c r="O98" s="65"/>
      <c r="P98" s="35">
        <f t="shared" si="29"/>
        <v>31</v>
      </c>
      <c r="Q98" s="74">
        <f t="shared" si="30"/>
        <v>39624</v>
      </c>
      <c r="R98" s="35">
        <f t="shared" ca="1" si="31"/>
        <v>2757</v>
      </c>
      <c r="S98" s="73">
        <v>7.3991500190040013E-2</v>
      </c>
      <c r="T98" s="75">
        <f t="shared" ca="1" si="32"/>
        <v>0.57781957486748003</v>
      </c>
      <c r="U98" s="37">
        <f t="shared" si="33"/>
        <v>1</v>
      </c>
      <c r="V98" s="37">
        <f t="shared" si="34"/>
        <v>31</v>
      </c>
      <c r="X98" s="75">
        <f t="shared" si="46"/>
        <v>1.2298738654248702</v>
      </c>
      <c r="Y98" s="65">
        <f t="shared" ca="1" si="35"/>
        <v>22.030001015873108</v>
      </c>
      <c r="AA98" s="65">
        <f t="shared" ca="1" si="36"/>
        <v>810.9842188158799</v>
      </c>
      <c r="AB98" s="65">
        <f t="shared" ca="1" si="37"/>
        <v>497.6066614843765</v>
      </c>
      <c r="AC98" s="65">
        <f t="shared" ca="1" si="38"/>
        <v>806.05830694013468</v>
      </c>
      <c r="AD98" s="65">
        <f t="shared" ca="1" si="39"/>
        <v>815.91013069162511</v>
      </c>
      <c r="AE98" s="65">
        <f t="shared" ca="1" si="40"/>
        <v>512.47395914571666</v>
      </c>
      <c r="AF98" s="65">
        <f t="shared" ca="1" si="41"/>
        <v>482.73936382303617</v>
      </c>
      <c r="AH98" s="35">
        <f t="shared" si="47"/>
        <v>1403.5249999999999</v>
      </c>
      <c r="AI98" s="35">
        <f t="shared" ca="1" si="48"/>
        <v>810.98421881587979</v>
      </c>
    </row>
    <row r="99" spans="1:35">
      <c r="A99" s="76">
        <f t="shared" si="42"/>
        <v>39600</v>
      </c>
      <c r="B99" s="65">
        <f t="shared" si="43"/>
        <v>1</v>
      </c>
      <c r="C99" s="65">
        <f t="shared" si="27"/>
        <v>30</v>
      </c>
      <c r="D99" s="65">
        <f t="shared" ca="1" si="28"/>
        <v>17.230213701221075</v>
      </c>
      <c r="E99" s="73">
        <f t="shared" si="44"/>
        <v>56.774999999999999</v>
      </c>
      <c r="F99" s="66">
        <f t="shared" si="45"/>
        <v>28.28</v>
      </c>
      <c r="G99" s="73">
        <v>61</v>
      </c>
      <c r="H99" s="73">
        <v>52.55</v>
      </c>
      <c r="I99" s="66">
        <v>26.61</v>
      </c>
      <c r="J99" s="66">
        <v>29.95</v>
      </c>
      <c r="K99" s="65"/>
      <c r="L99" s="65"/>
      <c r="M99" s="65"/>
      <c r="N99" s="65"/>
      <c r="O99" s="65"/>
      <c r="P99" s="35">
        <f t="shared" si="29"/>
        <v>30</v>
      </c>
      <c r="Q99" s="74">
        <f t="shared" si="30"/>
        <v>39654</v>
      </c>
      <c r="R99" s="35">
        <f t="shared" ca="1" si="31"/>
        <v>2787</v>
      </c>
      <c r="S99" s="73">
        <v>7.4001141328050024E-2</v>
      </c>
      <c r="T99" s="75">
        <f t="shared" ca="1" si="32"/>
        <v>0.57434045670736922</v>
      </c>
      <c r="U99" s="37">
        <f t="shared" si="33"/>
        <v>1</v>
      </c>
      <c r="V99" s="37">
        <f t="shared" si="34"/>
        <v>30</v>
      </c>
      <c r="X99" s="75">
        <f t="shared" si="46"/>
        <v>1.2298738654248702</v>
      </c>
      <c r="Y99" s="65">
        <f t="shared" ca="1" si="35"/>
        <v>21.190989526817322</v>
      </c>
      <c r="AA99" s="65">
        <f t="shared" ca="1" si="36"/>
        <v>978.24538288682652</v>
      </c>
      <c r="AB99" s="65">
        <f t="shared" ca="1" si="37"/>
        <v>487.27044347053203</v>
      </c>
      <c r="AC99" s="65">
        <f t="shared" ca="1" si="38"/>
        <v>1051.0430357744856</v>
      </c>
      <c r="AD99" s="65">
        <f t="shared" ca="1" si="39"/>
        <v>905.44772999916745</v>
      </c>
      <c r="AE99" s="65">
        <f t="shared" ca="1" si="40"/>
        <v>458.49598658949282</v>
      </c>
      <c r="AF99" s="65">
        <f t="shared" ca="1" si="41"/>
        <v>516.04490035157119</v>
      </c>
      <c r="AH99" s="35">
        <f t="shared" si="47"/>
        <v>1703.25</v>
      </c>
      <c r="AI99" s="35">
        <f t="shared" ca="1" si="48"/>
        <v>978.24538288682663</v>
      </c>
    </row>
    <row r="100" spans="1:35">
      <c r="A100" s="76">
        <f t="shared" si="42"/>
        <v>39630</v>
      </c>
      <c r="B100" s="65">
        <f t="shared" si="43"/>
        <v>1</v>
      </c>
      <c r="C100" s="65">
        <f t="shared" si="27"/>
        <v>31</v>
      </c>
      <c r="D100" s="65">
        <f t="shared" ca="1" si="28"/>
        <v>17.6938434476378</v>
      </c>
      <c r="E100" s="73">
        <f t="shared" si="44"/>
        <v>72.375</v>
      </c>
      <c r="F100" s="66">
        <f t="shared" si="45"/>
        <v>37.58</v>
      </c>
      <c r="G100" s="73">
        <v>74.75</v>
      </c>
      <c r="H100" s="73">
        <v>70</v>
      </c>
      <c r="I100" s="66">
        <v>40.61</v>
      </c>
      <c r="J100" s="66">
        <v>34.549999999999997</v>
      </c>
      <c r="K100" s="65"/>
      <c r="L100" s="65"/>
      <c r="M100" s="65"/>
      <c r="N100" s="65"/>
      <c r="O100" s="65"/>
      <c r="P100" s="35">
        <f t="shared" si="29"/>
        <v>31</v>
      </c>
      <c r="Q100" s="74">
        <f t="shared" si="30"/>
        <v>39685</v>
      </c>
      <c r="R100" s="35">
        <f t="shared" ca="1" si="31"/>
        <v>2818</v>
      </c>
      <c r="S100" s="73">
        <v>7.4010782466092023E-2</v>
      </c>
      <c r="T100" s="75">
        <f t="shared" ca="1" si="32"/>
        <v>0.5707691434721871</v>
      </c>
      <c r="U100" s="37">
        <f t="shared" si="33"/>
        <v>1</v>
      </c>
      <c r="V100" s="37">
        <f t="shared" si="34"/>
        <v>31</v>
      </c>
      <c r="X100" s="75">
        <f t="shared" si="46"/>
        <v>1.2298738654248702</v>
      </c>
      <c r="Y100" s="65">
        <f t="shared" ca="1" si="35"/>
        <v>21.761195635168814</v>
      </c>
      <c r="AA100" s="65">
        <f t="shared" ca="1" si="36"/>
        <v>1280.5919195227857</v>
      </c>
      <c r="AB100" s="65">
        <f t="shared" ca="1" si="37"/>
        <v>664.93463676222848</v>
      </c>
      <c r="AC100" s="65">
        <f t="shared" ca="1" si="38"/>
        <v>1322.6147977109256</v>
      </c>
      <c r="AD100" s="65">
        <f t="shared" ca="1" si="39"/>
        <v>1238.569041334646</v>
      </c>
      <c r="AE100" s="65">
        <f t="shared" ca="1" si="40"/>
        <v>718.54698240857101</v>
      </c>
      <c r="AF100" s="65">
        <f t="shared" ca="1" si="41"/>
        <v>611.32229111588595</v>
      </c>
      <c r="AH100" s="35">
        <f t="shared" si="47"/>
        <v>2243.625</v>
      </c>
      <c r="AI100" s="35">
        <f t="shared" ca="1" si="48"/>
        <v>1280.5919195227857</v>
      </c>
    </row>
    <row r="101" spans="1:35">
      <c r="A101" s="76">
        <f t="shared" si="42"/>
        <v>39661</v>
      </c>
      <c r="B101" s="65">
        <f t="shared" si="43"/>
        <v>1</v>
      </c>
      <c r="C101" s="65">
        <f t="shared" si="27"/>
        <v>31</v>
      </c>
      <c r="D101" s="65">
        <f t="shared" ca="1" si="28"/>
        <v>17.583753166255018</v>
      </c>
      <c r="E101" s="73">
        <f t="shared" si="44"/>
        <v>82.875</v>
      </c>
      <c r="F101" s="66">
        <f t="shared" si="45"/>
        <v>40.58</v>
      </c>
      <c r="G101" s="73">
        <v>82.75</v>
      </c>
      <c r="H101" s="73">
        <v>83</v>
      </c>
      <c r="I101" s="66">
        <v>44.61</v>
      </c>
      <c r="J101" s="66">
        <v>36.549999999999997</v>
      </c>
      <c r="K101" s="65"/>
      <c r="L101" s="65"/>
      <c r="M101" s="65"/>
      <c r="N101" s="65"/>
      <c r="O101" s="65"/>
      <c r="P101" s="35">
        <f t="shared" si="29"/>
        <v>31</v>
      </c>
      <c r="Q101" s="74">
        <f t="shared" si="30"/>
        <v>39716</v>
      </c>
      <c r="R101" s="35">
        <f t="shared" ca="1" si="31"/>
        <v>2849</v>
      </c>
      <c r="S101" s="73">
        <v>7.4020112599709004E-2</v>
      </c>
      <c r="T101" s="75">
        <f t="shared" ca="1" si="32"/>
        <v>0.56721784407274256</v>
      </c>
      <c r="U101" s="37">
        <f t="shared" si="33"/>
        <v>1</v>
      </c>
      <c r="V101" s="37">
        <f t="shared" si="34"/>
        <v>31</v>
      </c>
      <c r="X101" s="75">
        <f t="shared" si="46"/>
        <v>1.2298738654248702</v>
      </c>
      <c r="Y101" s="65">
        <f t="shared" ca="1" si="35"/>
        <v>21.625798475258861</v>
      </c>
      <c r="AA101" s="65">
        <f t="shared" ca="1" si="36"/>
        <v>1457.2535436533847</v>
      </c>
      <c r="AB101" s="65">
        <f t="shared" ca="1" si="37"/>
        <v>713.5487034866286</v>
      </c>
      <c r="AC101" s="65">
        <f t="shared" ca="1" si="38"/>
        <v>1455.0555745076028</v>
      </c>
      <c r="AD101" s="65">
        <f t="shared" ca="1" si="39"/>
        <v>1459.4515127991665</v>
      </c>
      <c r="AE101" s="65">
        <f t="shared" ca="1" si="40"/>
        <v>784.41122874663631</v>
      </c>
      <c r="AF101" s="65">
        <f t="shared" ca="1" si="41"/>
        <v>642.68617822662088</v>
      </c>
      <c r="AH101" s="35">
        <f t="shared" si="47"/>
        <v>2569.125</v>
      </c>
      <c r="AI101" s="35">
        <f t="shared" ca="1" si="48"/>
        <v>1457.2535436533847</v>
      </c>
    </row>
    <row r="102" spans="1:35">
      <c r="A102" s="76">
        <f t="shared" si="42"/>
        <v>39692</v>
      </c>
      <c r="B102" s="65">
        <f t="shared" si="43"/>
        <v>1</v>
      </c>
      <c r="C102" s="65">
        <f t="shared" si="27"/>
        <v>30</v>
      </c>
      <c r="D102" s="65">
        <f t="shared" ca="1" si="28"/>
        <v>16.914038864942565</v>
      </c>
      <c r="E102" s="73">
        <f t="shared" si="44"/>
        <v>72.875</v>
      </c>
      <c r="F102" s="66">
        <f t="shared" si="45"/>
        <v>38.08</v>
      </c>
      <c r="G102" s="73">
        <v>74.75</v>
      </c>
      <c r="H102" s="73">
        <v>71</v>
      </c>
      <c r="I102" s="66">
        <v>41.61</v>
      </c>
      <c r="J102" s="66">
        <v>34.549999999999997</v>
      </c>
      <c r="K102" s="65"/>
      <c r="L102" s="65"/>
      <c r="M102" s="65"/>
      <c r="N102" s="65"/>
      <c r="O102" s="65"/>
      <c r="P102" s="35">
        <f t="shared" si="29"/>
        <v>30</v>
      </c>
      <c r="Q102" s="74">
        <f t="shared" si="30"/>
        <v>39746</v>
      </c>
      <c r="R102" s="35">
        <f t="shared" ca="1" si="31"/>
        <v>2879</v>
      </c>
      <c r="S102" s="73">
        <v>7.4029753737810011E-2</v>
      </c>
      <c r="T102" s="75">
        <f t="shared" ca="1" si="32"/>
        <v>0.56380129549808555</v>
      </c>
      <c r="U102" s="37">
        <f t="shared" si="33"/>
        <v>1</v>
      </c>
      <c r="V102" s="37">
        <f t="shared" si="34"/>
        <v>30</v>
      </c>
      <c r="X102" s="75">
        <f t="shared" si="46"/>
        <v>1.2298738654248702</v>
      </c>
      <c r="Y102" s="65">
        <f t="shared" ca="1" si="35"/>
        <v>20.802134358773397</v>
      </c>
      <c r="AA102" s="65">
        <f t="shared" ca="1" si="36"/>
        <v>1232.6105822826894</v>
      </c>
      <c r="AB102" s="65">
        <f t="shared" ca="1" si="37"/>
        <v>644.08659997701284</v>
      </c>
      <c r="AC102" s="65">
        <f t="shared" ca="1" si="38"/>
        <v>1264.3244051544568</v>
      </c>
      <c r="AD102" s="65">
        <f t="shared" ca="1" si="39"/>
        <v>1200.8967594109222</v>
      </c>
      <c r="AE102" s="65">
        <f t="shared" ca="1" si="40"/>
        <v>703.79315717026009</v>
      </c>
      <c r="AF102" s="65">
        <f t="shared" ca="1" si="41"/>
        <v>584.38004278376559</v>
      </c>
      <c r="AH102" s="35">
        <f t="shared" si="47"/>
        <v>2186.25</v>
      </c>
      <c r="AI102" s="35">
        <f t="shared" ca="1" si="48"/>
        <v>1232.6105822826896</v>
      </c>
    </row>
    <row r="103" spans="1:35">
      <c r="A103" s="76">
        <f t="shared" si="42"/>
        <v>39722</v>
      </c>
      <c r="B103" s="65">
        <f t="shared" si="43"/>
        <v>1</v>
      </c>
      <c r="C103" s="65">
        <f t="shared" si="27"/>
        <v>31</v>
      </c>
      <c r="D103" s="65">
        <f t="shared" ca="1" si="28"/>
        <v>17.369039915960798</v>
      </c>
      <c r="E103" s="73">
        <f t="shared" si="44"/>
        <v>51.65</v>
      </c>
      <c r="F103" s="66">
        <f t="shared" si="45"/>
        <v>33.78</v>
      </c>
      <c r="G103" s="73">
        <v>54.15</v>
      </c>
      <c r="H103" s="73">
        <v>49.15</v>
      </c>
      <c r="I103" s="66">
        <v>34.61</v>
      </c>
      <c r="J103" s="66">
        <v>32.950000000000003</v>
      </c>
      <c r="K103" s="65"/>
      <c r="L103" s="65"/>
      <c r="M103" s="65"/>
      <c r="N103" s="65"/>
      <c r="O103" s="65"/>
      <c r="P103" s="35">
        <f t="shared" si="29"/>
        <v>31</v>
      </c>
      <c r="Q103" s="74">
        <f t="shared" si="30"/>
        <v>39777</v>
      </c>
      <c r="R103" s="35">
        <f t="shared" ca="1" si="31"/>
        <v>2910</v>
      </c>
      <c r="S103" s="73">
        <v>7.4039083871486014E-2</v>
      </c>
      <c r="T103" s="75">
        <f t="shared" ca="1" si="32"/>
        <v>0.5602916101922838</v>
      </c>
      <c r="U103" s="37">
        <f t="shared" si="33"/>
        <v>1</v>
      </c>
      <c r="V103" s="37">
        <f t="shared" si="34"/>
        <v>31</v>
      </c>
      <c r="X103" s="75">
        <f t="shared" si="46"/>
        <v>1.2298738654248702</v>
      </c>
      <c r="Y103" s="65">
        <f t="shared" ca="1" si="35"/>
        <v>21.36172826016157</v>
      </c>
      <c r="AA103" s="65">
        <f t="shared" ca="1" si="36"/>
        <v>897.11091165937523</v>
      </c>
      <c r="AB103" s="65">
        <f t="shared" ca="1" si="37"/>
        <v>586.72616836115571</v>
      </c>
      <c r="AC103" s="65">
        <f t="shared" ca="1" si="38"/>
        <v>940.53351144927717</v>
      </c>
      <c r="AD103" s="65">
        <f t="shared" ca="1" si="39"/>
        <v>853.68831186947318</v>
      </c>
      <c r="AE103" s="65">
        <f t="shared" ca="1" si="40"/>
        <v>601.14247149140317</v>
      </c>
      <c r="AF103" s="65">
        <f t="shared" ca="1" si="41"/>
        <v>572.30986523090837</v>
      </c>
      <c r="AH103" s="35">
        <f t="shared" si="47"/>
        <v>1601.1499999999999</v>
      </c>
      <c r="AI103" s="35">
        <f t="shared" ca="1" si="48"/>
        <v>897.11091165937512</v>
      </c>
    </row>
    <row r="104" spans="1:35">
      <c r="A104" s="76">
        <f t="shared" si="42"/>
        <v>39753</v>
      </c>
      <c r="B104" s="65">
        <f t="shared" si="43"/>
        <v>1</v>
      </c>
      <c r="C104" s="65">
        <f t="shared" si="27"/>
        <v>30</v>
      </c>
      <c r="D104" s="65">
        <f t="shared" ca="1" si="28"/>
        <v>16.707412892039759</v>
      </c>
      <c r="E104" s="73">
        <f t="shared" si="44"/>
        <v>45.65</v>
      </c>
      <c r="F104" s="66">
        <f t="shared" si="45"/>
        <v>29.78</v>
      </c>
      <c r="G104" s="73">
        <v>43.15</v>
      </c>
      <c r="H104" s="73">
        <v>48.15</v>
      </c>
      <c r="I104" s="66">
        <v>29.61</v>
      </c>
      <c r="J104" s="66">
        <v>29.95</v>
      </c>
      <c r="K104" s="65"/>
      <c r="L104" s="65"/>
      <c r="M104" s="65"/>
      <c r="N104" s="65"/>
      <c r="O104" s="65"/>
      <c r="P104" s="35">
        <f t="shared" si="29"/>
        <v>30</v>
      </c>
      <c r="Q104" s="74">
        <f t="shared" si="30"/>
        <v>39807</v>
      </c>
      <c r="R104" s="35">
        <f t="shared" ca="1" si="31"/>
        <v>2940</v>
      </c>
      <c r="S104" s="73">
        <v>7.4048725009647015E-2</v>
      </c>
      <c r="T104" s="75">
        <f t="shared" ca="1" si="32"/>
        <v>0.55691376306799201</v>
      </c>
      <c r="U104" s="37">
        <f t="shared" si="33"/>
        <v>1</v>
      </c>
      <c r="V104" s="37">
        <f t="shared" si="34"/>
        <v>30</v>
      </c>
      <c r="X104" s="75">
        <f t="shared" si="46"/>
        <v>1.2298738654248702</v>
      </c>
      <c r="Y104" s="65">
        <f t="shared" ca="1" si="35"/>
        <v>20.548010474782249</v>
      </c>
      <c r="AA104" s="65">
        <f t="shared" ca="1" si="36"/>
        <v>762.69339852161499</v>
      </c>
      <c r="AB104" s="65">
        <f t="shared" ca="1" si="37"/>
        <v>497.54675592494402</v>
      </c>
      <c r="AC104" s="65">
        <f t="shared" ca="1" si="38"/>
        <v>720.92486629151563</v>
      </c>
      <c r="AD104" s="65">
        <f t="shared" ca="1" si="39"/>
        <v>804.46193075171436</v>
      </c>
      <c r="AE104" s="65">
        <f t="shared" ca="1" si="40"/>
        <v>494.70649573329723</v>
      </c>
      <c r="AF104" s="65">
        <f t="shared" ca="1" si="41"/>
        <v>500.38701611659076</v>
      </c>
      <c r="AH104" s="35">
        <f t="shared" si="47"/>
        <v>1369.5</v>
      </c>
      <c r="AI104" s="35">
        <f t="shared" ca="1" si="48"/>
        <v>762.69339852161511</v>
      </c>
    </row>
    <row r="105" spans="1:35">
      <c r="A105" s="76">
        <f t="shared" si="42"/>
        <v>39783</v>
      </c>
      <c r="B105" s="65">
        <f t="shared" si="43"/>
        <v>1</v>
      </c>
      <c r="C105" s="65">
        <f t="shared" si="27"/>
        <v>31</v>
      </c>
      <c r="D105" s="65">
        <f t="shared" ca="1" si="28"/>
        <v>17.15688554355404</v>
      </c>
      <c r="E105" s="73">
        <f t="shared" si="44"/>
        <v>44.65</v>
      </c>
      <c r="F105" s="66">
        <f t="shared" si="45"/>
        <v>29.78</v>
      </c>
      <c r="G105" s="73">
        <v>42.15</v>
      </c>
      <c r="H105" s="73">
        <v>47.15</v>
      </c>
      <c r="I105" s="66">
        <v>29.61</v>
      </c>
      <c r="J105" s="66">
        <v>29.95</v>
      </c>
      <c r="K105" s="65"/>
      <c r="L105" s="65"/>
      <c r="M105" s="65"/>
      <c r="N105" s="65"/>
      <c r="O105" s="65"/>
      <c r="P105" s="35">
        <f t="shared" si="29"/>
        <v>31</v>
      </c>
      <c r="Q105" s="74">
        <f t="shared" si="30"/>
        <v>39838</v>
      </c>
      <c r="R105" s="35">
        <f t="shared" ca="1" si="31"/>
        <v>2971</v>
      </c>
      <c r="S105" s="73">
        <v>7.4058366147840005E-2</v>
      </c>
      <c r="T105" s="75">
        <f t="shared" ca="1" si="32"/>
        <v>0.55344792075980775</v>
      </c>
      <c r="U105" s="37">
        <f t="shared" si="33"/>
        <v>1</v>
      </c>
      <c r="V105" s="37">
        <f t="shared" si="34"/>
        <v>31</v>
      </c>
      <c r="X105" s="75">
        <f t="shared" si="46"/>
        <v>1.2298738654248702</v>
      </c>
      <c r="Y105" s="65">
        <f t="shared" ca="1" si="35"/>
        <v>21.100805142102882</v>
      </c>
      <c r="AA105" s="65">
        <f t="shared" ca="1" si="36"/>
        <v>766.05493951968788</v>
      </c>
      <c r="AB105" s="65">
        <f t="shared" ca="1" si="37"/>
        <v>510.9320514870393</v>
      </c>
      <c r="AC105" s="65">
        <f t="shared" ca="1" si="38"/>
        <v>723.16272566080272</v>
      </c>
      <c r="AD105" s="65">
        <f t="shared" ca="1" si="39"/>
        <v>808.94715337857292</v>
      </c>
      <c r="AE105" s="65">
        <f t="shared" ca="1" si="40"/>
        <v>508.01538094463513</v>
      </c>
      <c r="AF105" s="65">
        <f t="shared" ca="1" si="41"/>
        <v>513.84872202944348</v>
      </c>
      <c r="AH105" s="35">
        <f t="shared" si="47"/>
        <v>1384.1499999999999</v>
      </c>
      <c r="AI105" s="35">
        <f t="shared" ca="1" si="48"/>
        <v>766.05493951968788</v>
      </c>
    </row>
    <row r="106" spans="1:35">
      <c r="A106" s="76">
        <f t="shared" si="42"/>
        <v>39814</v>
      </c>
      <c r="B106" s="65">
        <f t="shared" si="43"/>
        <v>1</v>
      </c>
      <c r="C106" s="65">
        <f t="shared" si="27"/>
        <v>31</v>
      </c>
      <c r="D106" s="65">
        <f t="shared" ca="1" si="28"/>
        <v>17.050003852747764</v>
      </c>
      <c r="E106" s="73">
        <f t="shared" si="44"/>
        <v>47.6</v>
      </c>
      <c r="F106" s="66">
        <f t="shared" si="45"/>
        <v>32.575000000000003</v>
      </c>
      <c r="G106" s="73">
        <v>46</v>
      </c>
      <c r="H106" s="73">
        <v>49.2</v>
      </c>
      <c r="I106" s="66">
        <v>30.7</v>
      </c>
      <c r="J106" s="66">
        <v>34.450000000000003</v>
      </c>
      <c r="K106" s="65"/>
      <c r="L106" s="65"/>
      <c r="M106" s="65"/>
      <c r="N106" s="65"/>
      <c r="O106" s="65"/>
      <c r="P106" s="35">
        <f t="shared" si="29"/>
        <v>31</v>
      </c>
      <c r="Q106" s="74">
        <f t="shared" si="30"/>
        <v>39869</v>
      </c>
      <c r="R106" s="35">
        <f t="shared" ca="1" si="31"/>
        <v>3002</v>
      </c>
      <c r="S106" s="73">
        <v>7.4067385277144016E-2</v>
      </c>
      <c r="T106" s="75">
        <f t="shared" ca="1" si="32"/>
        <v>0.55000012428218592</v>
      </c>
      <c r="U106" s="37">
        <f t="shared" si="33"/>
        <v>1</v>
      </c>
      <c r="V106" s="37">
        <f t="shared" si="34"/>
        <v>31</v>
      </c>
      <c r="X106" s="75">
        <f t="shared" si="46"/>
        <v>1.2667700813876164</v>
      </c>
      <c r="Y106" s="65">
        <f t="shared" ca="1" si="35"/>
        <v>21.598434768204459</v>
      </c>
      <c r="AA106" s="65">
        <f t="shared" ca="1" si="36"/>
        <v>811.58018339079365</v>
      </c>
      <c r="AB106" s="65">
        <f t="shared" ca="1" si="37"/>
        <v>555.40387550325852</v>
      </c>
      <c r="AC106" s="65">
        <f t="shared" ca="1" si="38"/>
        <v>784.30017722639718</v>
      </c>
      <c r="AD106" s="65">
        <f t="shared" ca="1" si="39"/>
        <v>838.86018955519</v>
      </c>
      <c r="AE106" s="65">
        <f t="shared" ca="1" si="40"/>
        <v>523.4351182793564</v>
      </c>
      <c r="AF106" s="65">
        <f t="shared" ca="1" si="41"/>
        <v>587.37263272716052</v>
      </c>
      <c r="AH106" s="35">
        <f t="shared" si="47"/>
        <v>1475.6000000000001</v>
      </c>
      <c r="AI106" s="35">
        <f t="shared" ca="1" si="48"/>
        <v>811.58018339079365</v>
      </c>
    </row>
    <row r="107" spans="1:35">
      <c r="A107" s="76">
        <f t="shared" si="42"/>
        <v>39845</v>
      </c>
      <c r="B107" s="65">
        <f t="shared" si="43"/>
        <v>1</v>
      </c>
      <c r="C107" s="65">
        <f t="shared" si="27"/>
        <v>28</v>
      </c>
      <c r="D107" s="65">
        <f t="shared" ca="1" si="28"/>
        <v>15.313227655904825</v>
      </c>
      <c r="E107" s="73">
        <f t="shared" si="44"/>
        <v>46.096976284274895</v>
      </c>
      <c r="F107" s="66">
        <f t="shared" si="45"/>
        <v>31.68</v>
      </c>
      <c r="G107" s="73">
        <v>44.993952568549787</v>
      </c>
      <c r="H107" s="73">
        <v>47.2</v>
      </c>
      <c r="I107" s="66">
        <v>29.91</v>
      </c>
      <c r="J107" s="66">
        <v>33.450000000000003</v>
      </c>
      <c r="K107" s="65"/>
      <c r="L107" s="65"/>
      <c r="M107" s="65"/>
      <c r="N107" s="65"/>
      <c r="O107" s="65"/>
      <c r="P107" s="35">
        <f t="shared" si="29"/>
        <v>28</v>
      </c>
      <c r="Q107" s="74">
        <f t="shared" si="30"/>
        <v>39897</v>
      </c>
      <c r="R107" s="35">
        <f t="shared" ca="1" si="31"/>
        <v>3030</v>
      </c>
      <c r="S107" s="73">
        <v>7.4077026415395028E-2</v>
      </c>
      <c r="T107" s="75">
        <f t="shared" ca="1" si="32"/>
        <v>0.54690098771088658</v>
      </c>
      <c r="U107" s="37">
        <f t="shared" si="33"/>
        <v>1</v>
      </c>
      <c r="V107" s="37">
        <f t="shared" si="34"/>
        <v>28</v>
      </c>
      <c r="X107" s="75">
        <f t="shared" si="46"/>
        <v>1.2667700813876164</v>
      </c>
      <c r="Y107" s="65">
        <f t="shared" ca="1" si="35"/>
        <v>19.398338643977652</v>
      </c>
      <c r="AA107" s="65">
        <f t="shared" ca="1" si="36"/>
        <v>705.89349208994713</v>
      </c>
      <c r="AB107" s="65">
        <f t="shared" ca="1" si="37"/>
        <v>485.12305213906484</v>
      </c>
      <c r="AC107" s="65">
        <f t="shared" ca="1" si="38"/>
        <v>689.00263882118657</v>
      </c>
      <c r="AD107" s="65">
        <f t="shared" ca="1" si="39"/>
        <v>722.78434535870781</v>
      </c>
      <c r="AE107" s="65">
        <f t="shared" ca="1" si="40"/>
        <v>458.0186391881133</v>
      </c>
      <c r="AF107" s="65">
        <f t="shared" ca="1" si="41"/>
        <v>512.22746509001649</v>
      </c>
      <c r="AH107" s="35">
        <f t="shared" si="47"/>
        <v>1290.7153359596971</v>
      </c>
      <c r="AI107" s="35">
        <f t="shared" ca="1" si="48"/>
        <v>705.89349208994713</v>
      </c>
    </row>
    <row r="108" spans="1:35">
      <c r="A108" s="76">
        <f t="shared" si="42"/>
        <v>39873</v>
      </c>
      <c r="B108" s="65">
        <f t="shared" si="43"/>
        <v>1</v>
      </c>
      <c r="C108" s="65">
        <f t="shared" si="27"/>
        <v>31</v>
      </c>
      <c r="D108" s="65">
        <f t="shared" ca="1" si="28"/>
        <v>16.848261820613036</v>
      </c>
      <c r="E108" s="73">
        <f t="shared" si="44"/>
        <v>45.096976284274895</v>
      </c>
      <c r="F108" s="66">
        <f t="shared" si="45"/>
        <v>30.68</v>
      </c>
      <c r="G108" s="73">
        <v>43.993952568549787</v>
      </c>
      <c r="H108" s="73">
        <v>46.2</v>
      </c>
      <c r="I108" s="66">
        <v>29.91</v>
      </c>
      <c r="J108" s="66">
        <v>31.45</v>
      </c>
      <c r="K108" s="65"/>
      <c r="L108" s="65"/>
      <c r="M108" s="65"/>
      <c r="N108" s="65"/>
      <c r="O108" s="65"/>
      <c r="P108" s="35">
        <f t="shared" si="29"/>
        <v>31</v>
      </c>
      <c r="Q108" s="74">
        <f t="shared" si="30"/>
        <v>39928</v>
      </c>
      <c r="R108" s="35">
        <f t="shared" ca="1" si="31"/>
        <v>3061</v>
      </c>
      <c r="S108" s="73">
        <v>7.4086356549217025E-2</v>
      </c>
      <c r="T108" s="75">
        <f t="shared" ca="1" si="32"/>
        <v>0.54349231679396892</v>
      </c>
      <c r="U108" s="37">
        <f t="shared" si="33"/>
        <v>1</v>
      </c>
      <c r="V108" s="37">
        <f t="shared" si="34"/>
        <v>31</v>
      </c>
      <c r="X108" s="75">
        <f t="shared" si="46"/>
        <v>1.2667700813876164</v>
      </c>
      <c r="Y108" s="65">
        <f t="shared" ca="1" si="35"/>
        <v>21.342873997737847</v>
      </c>
      <c r="AA108" s="65">
        <f t="shared" ca="1" si="36"/>
        <v>759.80566375544026</v>
      </c>
      <c r="AB108" s="65">
        <f t="shared" ca="1" si="37"/>
        <v>516.90467265640791</v>
      </c>
      <c r="AC108" s="65">
        <f t="shared" ca="1" si="38"/>
        <v>741.2216313985582</v>
      </c>
      <c r="AD108" s="65">
        <f t="shared" ca="1" si="39"/>
        <v>778.38969611232233</v>
      </c>
      <c r="AE108" s="65">
        <f t="shared" ca="1" si="40"/>
        <v>503.93151105453592</v>
      </c>
      <c r="AF108" s="65">
        <f t="shared" ca="1" si="41"/>
        <v>529.87783425828002</v>
      </c>
      <c r="AH108" s="35">
        <f t="shared" si="47"/>
        <v>1398.0062648125217</v>
      </c>
      <c r="AI108" s="35">
        <f t="shared" ca="1" si="48"/>
        <v>759.80566375544026</v>
      </c>
    </row>
    <row r="109" spans="1:35">
      <c r="A109" s="76">
        <f t="shared" si="42"/>
        <v>39904</v>
      </c>
      <c r="B109" s="65">
        <f t="shared" si="43"/>
        <v>1</v>
      </c>
      <c r="C109" s="65">
        <f t="shared" si="27"/>
        <v>30</v>
      </c>
      <c r="D109" s="65">
        <f t="shared" ca="1" si="28"/>
        <v>16.206390634176024</v>
      </c>
      <c r="E109" s="73">
        <f t="shared" si="44"/>
        <v>43.674999999999997</v>
      </c>
      <c r="F109" s="66">
        <f t="shared" si="45"/>
        <v>30.18</v>
      </c>
      <c r="G109" s="73">
        <v>43.25</v>
      </c>
      <c r="H109" s="73">
        <v>44.1</v>
      </c>
      <c r="I109" s="66">
        <v>28.91</v>
      </c>
      <c r="J109" s="66">
        <v>31.45</v>
      </c>
      <c r="K109" s="65"/>
      <c r="L109" s="65"/>
      <c r="M109" s="65"/>
      <c r="N109" s="65"/>
      <c r="O109" s="65"/>
      <c r="P109" s="35">
        <f t="shared" si="29"/>
        <v>30</v>
      </c>
      <c r="Q109" s="74">
        <f t="shared" si="30"/>
        <v>39958</v>
      </c>
      <c r="R109" s="35">
        <f t="shared" ca="1" si="31"/>
        <v>3091</v>
      </c>
      <c r="S109" s="73">
        <v>7.409599768752903E-2</v>
      </c>
      <c r="T109" s="75">
        <f t="shared" ca="1" si="32"/>
        <v>0.54021302113920078</v>
      </c>
      <c r="U109" s="37">
        <f t="shared" si="33"/>
        <v>1</v>
      </c>
      <c r="V109" s="37">
        <f t="shared" si="34"/>
        <v>30</v>
      </c>
      <c r="X109" s="75">
        <f t="shared" si="46"/>
        <v>1.2667700813876164</v>
      </c>
      <c r="Y109" s="65">
        <f t="shared" ca="1" si="35"/>
        <v>20.529770782654666</v>
      </c>
      <c r="AA109" s="65">
        <f t="shared" ca="1" si="36"/>
        <v>707.8141109476378</v>
      </c>
      <c r="AB109" s="65">
        <f t="shared" ca="1" si="37"/>
        <v>489.10886933943243</v>
      </c>
      <c r="AC109" s="65">
        <f t="shared" ca="1" si="38"/>
        <v>700.92639492811304</v>
      </c>
      <c r="AD109" s="65">
        <f t="shared" ca="1" si="39"/>
        <v>714.70182696716267</v>
      </c>
      <c r="AE109" s="65">
        <f t="shared" ca="1" si="40"/>
        <v>468.52675323402889</v>
      </c>
      <c r="AF109" s="65">
        <f t="shared" ca="1" si="41"/>
        <v>509.69098544483597</v>
      </c>
      <c r="AH109" s="35">
        <f t="shared" si="47"/>
        <v>1310.25</v>
      </c>
      <c r="AI109" s="35">
        <f t="shared" ca="1" si="48"/>
        <v>707.8141109476378</v>
      </c>
    </row>
    <row r="110" spans="1:35">
      <c r="A110" s="76">
        <f t="shared" si="42"/>
        <v>39934</v>
      </c>
      <c r="B110" s="65">
        <f t="shared" si="43"/>
        <v>1</v>
      </c>
      <c r="C110" s="65">
        <f t="shared" si="27"/>
        <v>31</v>
      </c>
      <c r="D110" s="65">
        <f t="shared" ca="1" si="28"/>
        <v>16.642175397620207</v>
      </c>
      <c r="E110" s="73">
        <f t="shared" si="44"/>
        <v>45.875207551195686</v>
      </c>
      <c r="F110" s="66">
        <f t="shared" si="45"/>
        <v>28.18</v>
      </c>
      <c r="G110" s="73">
        <v>45.650415102391378</v>
      </c>
      <c r="H110" s="73">
        <v>46.1</v>
      </c>
      <c r="I110" s="66">
        <v>28.91</v>
      </c>
      <c r="J110" s="66">
        <v>27.45</v>
      </c>
      <c r="K110" s="65"/>
      <c r="L110" s="65"/>
      <c r="M110" s="65"/>
      <c r="N110" s="65"/>
      <c r="O110" s="65"/>
      <c r="P110" s="35">
        <f t="shared" si="29"/>
        <v>31</v>
      </c>
      <c r="Q110" s="74">
        <f t="shared" si="30"/>
        <v>39989</v>
      </c>
      <c r="R110" s="35">
        <f t="shared" ca="1" si="31"/>
        <v>3122</v>
      </c>
      <c r="S110" s="73">
        <v>7.4105327821407996E-2</v>
      </c>
      <c r="T110" s="75">
        <f t="shared" ca="1" si="32"/>
        <v>0.53684436766516797</v>
      </c>
      <c r="U110" s="37">
        <f t="shared" si="33"/>
        <v>1</v>
      </c>
      <c r="V110" s="37">
        <f t="shared" si="34"/>
        <v>31</v>
      </c>
      <c r="X110" s="75">
        <f t="shared" si="46"/>
        <v>1.2667700813876164</v>
      </c>
      <c r="Y110" s="65">
        <f t="shared" ca="1" si="35"/>
        <v>21.081809882910335</v>
      </c>
      <c r="AA110" s="65">
        <f t="shared" ca="1" si="36"/>
        <v>763.46325046922959</v>
      </c>
      <c r="AB110" s="65">
        <f t="shared" ca="1" si="37"/>
        <v>468.97650270493745</v>
      </c>
      <c r="AC110" s="65">
        <f t="shared" ca="1" si="38"/>
        <v>759.72221510816769</v>
      </c>
      <c r="AD110" s="65">
        <f t="shared" ca="1" si="39"/>
        <v>767.20428583029161</v>
      </c>
      <c r="AE110" s="65">
        <f t="shared" ca="1" si="40"/>
        <v>481.12529074520018</v>
      </c>
      <c r="AF110" s="65">
        <f t="shared" ca="1" si="41"/>
        <v>456.82771466467466</v>
      </c>
      <c r="AH110" s="35">
        <f t="shared" si="47"/>
        <v>1422.1314340870663</v>
      </c>
      <c r="AI110" s="35">
        <f t="shared" ca="1" si="48"/>
        <v>763.46325046922959</v>
      </c>
    </row>
    <row r="111" spans="1:35">
      <c r="A111" s="76">
        <f t="shared" si="42"/>
        <v>39965</v>
      </c>
      <c r="B111" s="65">
        <f t="shared" si="43"/>
        <v>1</v>
      </c>
      <c r="C111" s="65">
        <f t="shared" si="27"/>
        <v>30</v>
      </c>
      <c r="D111" s="65">
        <f t="shared" ca="1" si="28"/>
        <v>16.00806599900768</v>
      </c>
      <c r="E111" s="73">
        <f t="shared" si="44"/>
        <v>57.375207551195686</v>
      </c>
      <c r="F111" s="66">
        <f t="shared" si="45"/>
        <v>28.68</v>
      </c>
      <c r="G111" s="73">
        <v>61.650415102391371</v>
      </c>
      <c r="H111" s="73">
        <v>53.1</v>
      </c>
      <c r="I111" s="66">
        <v>26.91</v>
      </c>
      <c r="J111" s="66">
        <v>30.45</v>
      </c>
      <c r="K111" s="65"/>
      <c r="L111" s="65"/>
      <c r="M111" s="65"/>
      <c r="N111" s="65"/>
      <c r="O111" s="65"/>
      <c r="P111" s="35">
        <f t="shared" si="29"/>
        <v>30</v>
      </c>
      <c r="Q111" s="74">
        <f t="shared" si="30"/>
        <v>40019</v>
      </c>
      <c r="R111" s="35">
        <f t="shared" ca="1" si="31"/>
        <v>3152</v>
      </c>
      <c r="S111" s="73">
        <v>7.4114968959781008E-2</v>
      </c>
      <c r="T111" s="75">
        <f t="shared" ca="1" si="32"/>
        <v>0.53360219996692271</v>
      </c>
      <c r="U111" s="37">
        <f t="shared" si="33"/>
        <v>1</v>
      </c>
      <c r="V111" s="37">
        <f t="shared" si="34"/>
        <v>30</v>
      </c>
      <c r="X111" s="75">
        <f t="shared" si="46"/>
        <v>1.2667700813876164</v>
      </c>
      <c r="Y111" s="65">
        <f t="shared" ca="1" si="35"/>
        <v>20.278539068421292</v>
      </c>
      <c r="AA111" s="65">
        <f t="shared" ca="1" si="36"/>
        <v>918.46610918630438</v>
      </c>
      <c r="AB111" s="65">
        <f t="shared" ca="1" si="37"/>
        <v>459.11133285154028</v>
      </c>
      <c r="AC111" s="65">
        <f t="shared" ca="1" si="38"/>
        <v>986.90391382530095</v>
      </c>
      <c r="AD111" s="65">
        <f t="shared" ca="1" si="39"/>
        <v>850.02830454730781</v>
      </c>
      <c r="AE111" s="65">
        <f t="shared" ca="1" si="40"/>
        <v>430.77705603329667</v>
      </c>
      <c r="AF111" s="65">
        <f t="shared" ca="1" si="41"/>
        <v>487.44560966978383</v>
      </c>
      <c r="AH111" s="35">
        <f t="shared" si="47"/>
        <v>1721.2562265358706</v>
      </c>
      <c r="AI111" s="35">
        <f t="shared" ca="1" si="48"/>
        <v>918.46610918630449</v>
      </c>
    </row>
    <row r="112" spans="1:35">
      <c r="A112" s="76">
        <f t="shared" si="42"/>
        <v>39995</v>
      </c>
      <c r="B112" s="65">
        <f t="shared" si="43"/>
        <v>1</v>
      </c>
      <c r="C112" s="65">
        <f t="shared" si="27"/>
        <v>31</v>
      </c>
      <c r="D112" s="65">
        <f t="shared" ca="1" si="28"/>
        <v>16.438509384016655</v>
      </c>
      <c r="E112" s="73">
        <f t="shared" si="44"/>
        <v>72.775000000000006</v>
      </c>
      <c r="F112" s="66">
        <f t="shared" si="45"/>
        <v>37.979999999999997</v>
      </c>
      <c r="G112" s="73">
        <v>75</v>
      </c>
      <c r="H112" s="73">
        <v>70.55</v>
      </c>
      <c r="I112" s="66">
        <v>40.909999999999997</v>
      </c>
      <c r="J112" s="66">
        <v>35.049999999999997</v>
      </c>
      <c r="K112" s="65"/>
      <c r="L112" s="65"/>
      <c r="M112" s="65"/>
      <c r="N112" s="65"/>
      <c r="O112" s="65"/>
      <c r="P112" s="35">
        <f t="shared" si="29"/>
        <v>31</v>
      </c>
      <c r="Q112" s="74">
        <f t="shared" si="30"/>
        <v>40050</v>
      </c>
      <c r="R112" s="35">
        <f t="shared" ca="1" si="31"/>
        <v>3183</v>
      </c>
      <c r="S112" s="73">
        <v>7.4124610098183996E-2</v>
      </c>
      <c r="T112" s="75">
        <f t="shared" ca="1" si="32"/>
        <v>0.53027449625860179</v>
      </c>
      <c r="U112" s="37">
        <f t="shared" si="33"/>
        <v>1</v>
      </c>
      <c r="V112" s="37">
        <f t="shared" si="34"/>
        <v>31</v>
      </c>
      <c r="X112" s="75">
        <f t="shared" si="46"/>
        <v>1.2667700813876164</v>
      </c>
      <c r="Y112" s="65">
        <f t="shared" ca="1" si="35"/>
        <v>20.823811870281872</v>
      </c>
      <c r="AA112" s="65">
        <f t="shared" ca="1" si="36"/>
        <v>1196.3125204218122</v>
      </c>
      <c r="AB112" s="65">
        <f t="shared" ca="1" si="37"/>
        <v>624.33458640495246</v>
      </c>
      <c r="AC112" s="65">
        <f t="shared" ca="1" si="38"/>
        <v>1232.8882038012491</v>
      </c>
      <c r="AD112" s="65">
        <f t="shared" ca="1" si="39"/>
        <v>1159.7368370423749</v>
      </c>
      <c r="AE112" s="65">
        <f t="shared" ca="1" si="40"/>
        <v>672.49941890012133</v>
      </c>
      <c r="AF112" s="65">
        <f t="shared" ca="1" si="41"/>
        <v>576.16975390978371</v>
      </c>
      <c r="AH112" s="35">
        <f t="shared" si="47"/>
        <v>2256.0250000000001</v>
      </c>
      <c r="AI112" s="35">
        <f t="shared" ca="1" si="48"/>
        <v>1196.3125204218122</v>
      </c>
    </row>
    <row r="113" spans="1:35">
      <c r="A113" s="76">
        <f t="shared" si="42"/>
        <v>40026</v>
      </c>
      <c r="B113" s="65">
        <f t="shared" si="43"/>
        <v>1</v>
      </c>
      <c r="C113" s="65">
        <f t="shared" si="27"/>
        <v>31</v>
      </c>
      <c r="D113" s="65">
        <f t="shared" ca="1" si="28"/>
        <v>16.33592584865707</v>
      </c>
      <c r="E113" s="73">
        <f t="shared" si="44"/>
        <v>82.649677521967334</v>
      </c>
      <c r="F113" s="66">
        <f t="shared" si="45"/>
        <v>40.98</v>
      </c>
      <c r="G113" s="73">
        <v>81.749355043934685</v>
      </c>
      <c r="H113" s="73">
        <v>83.55</v>
      </c>
      <c r="I113" s="66">
        <v>44.91</v>
      </c>
      <c r="J113" s="66">
        <v>37.049999999999997</v>
      </c>
      <c r="K113" s="65"/>
      <c r="L113" s="65"/>
      <c r="M113" s="65"/>
      <c r="N113" s="65"/>
      <c r="O113" s="65"/>
      <c r="P113" s="35">
        <f t="shared" si="29"/>
        <v>31</v>
      </c>
      <c r="Q113" s="74">
        <f t="shared" si="30"/>
        <v>40081</v>
      </c>
      <c r="R113" s="35">
        <f t="shared" ca="1" si="31"/>
        <v>3214</v>
      </c>
      <c r="S113" s="73">
        <v>7.4133940232152015E-2</v>
      </c>
      <c r="T113" s="75">
        <f t="shared" ca="1" si="32"/>
        <v>0.52696534995667965</v>
      </c>
      <c r="U113" s="37">
        <f t="shared" si="33"/>
        <v>1</v>
      </c>
      <c r="V113" s="37">
        <f t="shared" si="34"/>
        <v>31</v>
      </c>
      <c r="X113" s="75">
        <f t="shared" si="46"/>
        <v>1.2667700813876164</v>
      </c>
      <c r="Y113" s="65">
        <f t="shared" ca="1" si="35"/>
        <v>20.693862116845381</v>
      </c>
      <c r="AA113" s="65">
        <f t="shared" ca="1" si="36"/>
        <v>1350.1590034142773</v>
      </c>
      <c r="AB113" s="65">
        <f t="shared" ca="1" si="37"/>
        <v>669.44624127796669</v>
      </c>
      <c r="AC113" s="65">
        <f t="shared" ca="1" si="38"/>
        <v>1335.4514021732568</v>
      </c>
      <c r="AD113" s="65">
        <f t="shared" ca="1" si="39"/>
        <v>1364.866604655298</v>
      </c>
      <c r="AE113" s="65">
        <f t="shared" ca="1" si="40"/>
        <v>733.64642986318893</v>
      </c>
      <c r="AF113" s="65">
        <f t="shared" ca="1" si="41"/>
        <v>605.24605269274434</v>
      </c>
      <c r="AH113" s="35">
        <f t="shared" si="47"/>
        <v>2562.1400031809872</v>
      </c>
      <c r="AI113" s="35">
        <f t="shared" ca="1" si="48"/>
        <v>1350.1590034142773</v>
      </c>
    </row>
    <row r="114" spans="1:35">
      <c r="A114" s="76">
        <f t="shared" si="42"/>
        <v>40057</v>
      </c>
      <c r="B114" s="65">
        <f t="shared" si="43"/>
        <v>1</v>
      </c>
      <c r="C114" s="65">
        <f t="shared" si="27"/>
        <v>30</v>
      </c>
      <c r="D114" s="65">
        <f t="shared" ca="1" si="28"/>
        <v>15.713454806551319</v>
      </c>
      <c r="E114" s="73">
        <f t="shared" si="44"/>
        <v>72.649677521967334</v>
      </c>
      <c r="F114" s="66">
        <f t="shared" si="45"/>
        <v>38.479999999999997</v>
      </c>
      <c r="G114" s="73">
        <v>73.749355043934685</v>
      </c>
      <c r="H114" s="73">
        <v>71.55</v>
      </c>
      <c r="I114" s="66">
        <v>41.91</v>
      </c>
      <c r="J114" s="66">
        <v>35.049999999999997</v>
      </c>
      <c r="K114" s="65"/>
      <c r="L114" s="65"/>
      <c r="M114" s="65"/>
      <c r="N114" s="65"/>
      <c r="O114" s="65"/>
      <c r="P114" s="35">
        <f t="shared" si="29"/>
        <v>30</v>
      </c>
      <c r="Q114" s="74">
        <f t="shared" si="30"/>
        <v>40111</v>
      </c>
      <c r="R114" s="35">
        <f t="shared" ca="1" si="31"/>
        <v>3244</v>
      </c>
      <c r="S114" s="73">
        <v>7.4143581370615011E-2</v>
      </c>
      <c r="T114" s="75">
        <f t="shared" ca="1" si="32"/>
        <v>0.52378182688504393</v>
      </c>
      <c r="U114" s="37">
        <f t="shared" si="33"/>
        <v>1</v>
      </c>
      <c r="V114" s="37">
        <f t="shared" si="34"/>
        <v>30</v>
      </c>
      <c r="X114" s="75">
        <f t="shared" si="46"/>
        <v>1.2667700813876164</v>
      </c>
      <c r="Y114" s="65">
        <f t="shared" ca="1" si="35"/>
        <v>19.905334424175646</v>
      </c>
      <c r="AA114" s="65">
        <f t="shared" ca="1" si="36"/>
        <v>1141.577424451961</v>
      </c>
      <c r="AB114" s="65">
        <f t="shared" ca="1" si="37"/>
        <v>604.65374095609468</v>
      </c>
      <c r="AC114" s="65">
        <f t="shared" ca="1" si="38"/>
        <v>1158.8571574951752</v>
      </c>
      <c r="AD114" s="65">
        <f t="shared" ca="1" si="39"/>
        <v>1124.2976914087469</v>
      </c>
      <c r="AE114" s="65">
        <f t="shared" ca="1" si="40"/>
        <v>658.55089094256573</v>
      </c>
      <c r="AF114" s="65">
        <f t="shared" ca="1" si="41"/>
        <v>550.75659096962363</v>
      </c>
      <c r="AH114" s="35">
        <f t="shared" si="47"/>
        <v>2179.4903256590201</v>
      </c>
      <c r="AI114" s="35">
        <f t="shared" ca="1" si="48"/>
        <v>1141.577424451961</v>
      </c>
    </row>
    <row r="115" spans="1:35">
      <c r="A115" s="76">
        <f t="shared" si="42"/>
        <v>40087</v>
      </c>
      <c r="B115" s="65">
        <f t="shared" si="43"/>
        <v>1</v>
      </c>
      <c r="C115" s="65">
        <f t="shared" si="27"/>
        <v>31</v>
      </c>
      <c r="D115" s="65">
        <f t="shared" ca="1" si="28"/>
        <v>16.135859035788666</v>
      </c>
      <c r="E115" s="73">
        <f t="shared" si="44"/>
        <v>52.05</v>
      </c>
      <c r="F115" s="66">
        <f t="shared" si="45"/>
        <v>34.18</v>
      </c>
      <c r="G115" s="73">
        <v>54.4</v>
      </c>
      <c r="H115" s="73">
        <v>49.7</v>
      </c>
      <c r="I115" s="66">
        <v>34.909999999999997</v>
      </c>
      <c r="J115" s="66">
        <v>33.450000000000003</v>
      </c>
      <c r="K115" s="65"/>
      <c r="L115" s="65"/>
      <c r="M115" s="65"/>
      <c r="N115" s="65"/>
      <c r="O115" s="65"/>
      <c r="P115" s="35">
        <f t="shared" si="29"/>
        <v>31</v>
      </c>
      <c r="Q115" s="74">
        <f t="shared" si="30"/>
        <v>40142</v>
      </c>
      <c r="R115" s="35">
        <f t="shared" ca="1" si="31"/>
        <v>3275</v>
      </c>
      <c r="S115" s="73">
        <v>7.4152911504641025E-2</v>
      </c>
      <c r="T115" s="75">
        <f t="shared" ca="1" si="32"/>
        <v>0.52051158179963442</v>
      </c>
      <c r="U115" s="37">
        <f t="shared" si="33"/>
        <v>1</v>
      </c>
      <c r="V115" s="37">
        <f t="shared" si="34"/>
        <v>31</v>
      </c>
      <c r="X115" s="75">
        <f t="shared" si="46"/>
        <v>1.2667700813876164</v>
      </c>
      <c r="Y115" s="65">
        <f t="shared" ca="1" si="35"/>
        <v>20.440423464025113</v>
      </c>
      <c r="AA115" s="65">
        <f t="shared" ca="1" si="36"/>
        <v>839.87146281280002</v>
      </c>
      <c r="AB115" s="65">
        <f t="shared" ca="1" si="37"/>
        <v>551.5236618432566</v>
      </c>
      <c r="AC115" s="65">
        <f t="shared" ca="1" si="38"/>
        <v>877.79073154690343</v>
      </c>
      <c r="AD115" s="65">
        <f t="shared" ca="1" si="39"/>
        <v>801.95219407869672</v>
      </c>
      <c r="AE115" s="65">
        <f t="shared" ca="1" si="40"/>
        <v>563.30283893938224</v>
      </c>
      <c r="AF115" s="65">
        <f t="shared" ca="1" si="41"/>
        <v>539.74448474713097</v>
      </c>
      <c r="AH115" s="35">
        <f t="shared" si="47"/>
        <v>1613.55</v>
      </c>
      <c r="AI115" s="35">
        <f t="shared" ca="1" si="48"/>
        <v>839.87146281280013</v>
      </c>
    </row>
    <row r="116" spans="1:35">
      <c r="A116" s="76">
        <f t="shared" si="42"/>
        <v>40118</v>
      </c>
      <c r="B116" s="65">
        <f t="shared" si="43"/>
        <v>1</v>
      </c>
      <c r="C116" s="65">
        <f t="shared" si="27"/>
        <v>30</v>
      </c>
      <c r="D116" s="65">
        <f t="shared" ca="1" si="28"/>
        <v>15.520922678604723</v>
      </c>
      <c r="E116" s="73">
        <f t="shared" si="44"/>
        <v>46.233001634923056</v>
      </c>
      <c r="F116" s="66">
        <f t="shared" si="45"/>
        <v>30.18</v>
      </c>
      <c r="G116" s="73">
        <v>43.766003269846102</v>
      </c>
      <c r="H116" s="73">
        <v>48.7</v>
      </c>
      <c r="I116" s="66">
        <v>29.91</v>
      </c>
      <c r="J116" s="66">
        <v>30.45</v>
      </c>
      <c r="K116" s="65"/>
      <c r="L116" s="65"/>
      <c r="M116" s="65"/>
      <c r="N116" s="65"/>
      <c r="O116" s="65"/>
      <c r="P116" s="35">
        <f t="shared" si="29"/>
        <v>30</v>
      </c>
      <c r="Q116" s="74">
        <f t="shared" si="30"/>
        <v>40172</v>
      </c>
      <c r="R116" s="35">
        <f t="shared" ca="1" si="31"/>
        <v>3305</v>
      </c>
      <c r="S116" s="73">
        <v>7.4162552643165014E-2</v>
      </c>
      <c r="T116" s="75">
        <f t="shared" ca="1" si="32"/>
        <v>0.51736408928682409</v>
      </c>
      <c r="U116" s="37">
        <f t="shared" si="33"/>
        <v>1</v>
      </c>
      <c r="V116" s="37">
        <f t="shared" si="34"/>
        <v>30</v>
      </c>
      <c r="X116" s="75">
        <f t="shared" si="46"/>
        <v>1.2667700813876164</v>
      </c>
      <c r="Y116" s="65">
        <f t="shared" ca="1" si="35"/>
        <v>19.661440484787008</v>
      </c>
      <c r="AA116" s="65">
        <f t="shared" ca="1" si="36"/>
        <v>717.57884357544651</v>
      </c>
      <c r="AB116" s="65">
        <f t="shared" ca="1" si="37"/>
        <v>468.42144644029054</v>
      </c>
      <c r="AC116" s="65">
        <f t="shared" ca="1" si="38"/>
        <v>679.28875270284288</v>
      </c>
      <c r="AD116" s="65">
        <f t="shared" ca="1" si="39"/>
        <v>755.86893444805003</v>
      </c>
      <c r="AE116" s="65">
        <f t="shared" ca="1" si="40"/>
        <v>464.2307973170673</v>
      </c>
      <c r="AF116" s="65">
        <f t="shared" ca="1" si="41"/>
        <v>472.61209556351383</v>
      </c>
      <c r="AH116" s="35">
        <f t="shared" si="47"/>
        <v>1386.9900490476916</v>
      </c>
      <c r="AI116" s="35">
        <f t="shared" ca="1" si="48"/>
        <v>717.57884357544651</v>
      </c>
    </row>
    <row r="117" spans="1:35">
      <c r="A117" s="76">
        <f t="shared" si="42"/>
        <v>40148</v>
      </c>
      <c r="B117" s="65">
        <f t="shared" si="43"/>
        <v>1</v>
      </c>
      <c r="C117" s="65">
        <f t="shared" si="27"/>
        <v>31</v>
      </c>
      <c r="D117" s="65">
        <f t="shared" ca="1" si="28"/>
        <v>15.938232397065148</v>
      </c>
      <c r="E117" s="73">
        <f t="shared" si="44"/>
        <v>45.233001634923056</v>
      </c>
      <c r="F117" s="66">
        <f t="shared" si="45"/>
        <v>30.18</v>
      </c>
      <c r="G117" s="73">
        <v>42.766003269846102</v>
      </c>
      <c r="H117" s="73">
        <v>47.7</v>
      </c>
      <c r="I117" s="66">
        <v>29.91</v>
      </c>
      <c r="J117" s="66">
        <v>30.45</v>
      </c>
      <c r="K117" s="65"/>
      <c r="L117" s="65"/>
      <c r="M117" s="65"/>
      <c r="N117" s="65"/>
      <c r="O117" s="65"/>
      <c r="P117" s="35">
        <f t="shared" si="29"/>
        <v>31</v>
      </c>
      <c r="Q117" s="74">
        <f t="shared" si="30"/>
        <v>40203</v>
      </c>
      <c r="R117" s="35">
        <f t="shared" ca="1" si="31"/>
        <v>3336</v>
      </c>
      <c r="S117" s="73">
        <v>7.4172193781719006E-2</v>
      </c>
      <c r="T117" s="75">
        <f t="shared" ca="1" si="32"/>
        <v>0.51413652893758544</v>
      </c>
      <c r="U117" s="37">
        <f t="shared" si="33"/>
        <v>1</v>
      </c>
      <c r="V117" s="37">
        <f t="shared" si="34"/>
        <v>31</v>
      </c>
      <c r="X117" s="75">
        <f t="shared" si="46"/>
        <v>1.2667700813876164</v>
      </c>
      <c r="Y117" s="65">
        <f t="shared" ca="1" si="35"/>
        <v>20.19007595080496</v>
      </c>
      <c r="AA117" s="65">
        <f t="shared" ca="1" si="36"/>
        <v>720.93409207423144</v>
      </c>
      <c r="AB117" s="65">
        <f t="shared" ca="1" si="37"/>
        <v>481.01585374342619</v>
      </c>
      <c r="AC117" s="65">
        <f t="shared" ca="1" si="38"/>
        <v>681.61449880845521</v>
      </c>
      <c r="AD117" s="65">
        <f t="shared" ca="1" si="39"/>
        <v>760.25368534000756</v>
      </c>
      <c r="AE117" s="65">
        <f t="shared" ca="1" si="40"/>
        <v>476.71253099621856</v>
      </c>
      <c r="AF117" s="65">
        <f t="shared" ca="1" si="41"/>
        <v>485.31917649063377</v>
      </c>
      <c r="AH117" s="35">
        <f t="shared" si="47"/>
        <v>1402.2230506826147</v>
      </c>
      <c r="AI117" s="35">
        <f t="shared" ca="1" si="48"/>
        <v>720.93409207423144</v>
      </c>
    </row>
    <row r="118" spans="1:35">
      <c r="A118" s="76">
        <f t="shared" si="42"/>
        <v>40179</v>
      </c>
      <c r="B118" s="65">
        <f t="shared" si="43"/>
        <v>1</v>
      </c>
      <c r="C118" s="65">
        <f t="shared" si="27"/>
        <v>31</v>
      </c>
      <c r="D118" s="65">
        <f t="shared" ca="1" si="28"/>
        <v>15.838648288681869</v>
      </c>
      <c r="E118" s="73">
        <f t="shared" si="44"/>
        <v>48.1</v>
      </c>
      <c r="F118" s="66">
        <f t="shared" si="45"/>
        <v>32.975000000000001</v>
      </c>
      <c r="G118" s="73">
        <v>46.25</v>
      </c>
      <c r="H118" s="73">
        <v>49.95</v>
      </c>
      <c r="I118" s="66">
        <v>31</v>
      </c>
      <c r="J118" s="66">
        <v>34.950000000000003</v>
      </c>
      <c r="K118" s="65"/>
      <c r="L118" s="65"/>
      <c r="M118" s="65"/>
      <c r="N118" s="65"/>
      <c r="O118" s="65"/>
      <c r="P118" s="35">
        <f t="shared" si="29"/>
        <v>31</v>
      </c>
      <c r="Q118" s="74">
        <f t="shared" si="30"/>
        <v>40234</v>
      </c>
      <c r="R118" s="35">
        <f t="shared" ca="1" si="31"/>
        <v>3367</v>
      </c>
      <c r="S118" s="73">
        <v>7.4180901906892013E-2</v>
      </c>
      <c r="T118" s="75">
        <f t="shared" ca="1" si="32"/>
        <v>0.5109241383445764</v>
      </c>
      <c r="U118" s="37">
        <f t="shared" si="33"/>
        <v>1</v>
      </c>
      <c r="V118" s="37">
        <f t="shared" si="34"/>
        <v>31</v>
      </c>
      <c r="X118" s="75">
        <f t="shared" si="46"/>
        <v>1.3047731838292449</v>
      </c>
      <c r="Y118" s="65">
        <f t="shared" ca="1" si="35"/>
        <v>20.665843555175062</v>
      </c>
      <c r="AA118" s="65">
        <f t="shared" ca="1" si="36"/>
        <v>761.8389826855979</v>
      </c>
      <c r="AB118" s="65">
        <f t="shared" ca="1" si="37"/>
        <v>522.27942731928465</v>
      </c>
      <c r="AC118" s="65">
        <f t="shared" ca="1" si="38"/>
        <v>732.53748335153648</v>
      </c>
      <c r="AD118" s="65">
        <f t="shared" ca="1" si="39"/>
        <v>791.14048201965943</v>
      </c>
      <c r="AE118" s="65">
        <f t="shared" ca="1" si="40"/>
        <v>490.9980969491379</v>
      </c>
      <c r="AF118" s="65">
        <f t="shared" ca="1" si="41"/>
        <v>553.5607576894314</v>
      </c>
      <c r="AH118" s="35">
        <f t="shared" si="47"/>
        <v>1491.1000000000001</v>
      </c>
      <c r="AI118" s="35">
        <f t="shared" ca="1" si="48"/>
        <v>761.8389826855979</v>
      </c>
    </row>
    <row r="119" spans="1:35">
      <c r="A119" s="76">
        <f t="shared" si="42"/>
        <v>40210</v>
      </c>
      <c r="B119" s="65">
        <f t="shared" si="43"/>
        <v>1</v>
      </c>
      <c r="C119" s="65">
        <f t="shared" si="27"/>
        <v>28</v>
      </c>
      <c r="D119" s="65">
        <f t="shared" ca="1" si="28"/>
        <v>14.225018037381336</v>
      </c>
      <c r="E119" s="73">
        <f t="shared" si="44"/>
        <v>46.825816429293468</v>
      </c>
      <c r="F119" s="66">
        <f t="shared" si="45"/>
        <v>32.055</v>
      </c>
      <c r="G119" s="73">
        <v>45.701632858586926</v>
      </c>
      <c r="H119" s="73">
        <v>47.95</v>
      </c>
      <c r="I119" s="66">
        <v>30.16</v>
      </c>
      <c r="J119" s="66">
        <v>33.950000000000003</v>
      </c>
      <c r="K119" s="65"/>
      <c r="L119" s="65"/>
      <c r="M119" s="65"/>
      <c r="N119" s="65"/>
      <c r="O119" s="65"/>
      <c r="P119" s="35">
        <f t="shared" si="29"/>
        <v>28</v>
      </c>
      <c r="Q119" s="74">
        <f t="shared" si="30"/>
        <v>40262</v>
      </c>
      <c r="R119" s="35">
        <f t="shared" ca="1" si="31"/>
        <v>3395</v>
      </c>
      <c r="S119" s="73">
        <v>7.4190543045505028E-2</v>
      </c>
      <c r="T119" s="75">
        <f t="shared" ca="1" si="32"/>
        <v>0.50803635847790485</v>
      </c>
      <c r="U119" s="37">
        <f t="shared" si="33"/>
        <v>1</v>
      </c>
      <c r="V119" s="37">
        <f t="shared" si="34"/>
        <v>28</v>
      </c>
      <c r="X119" s="75">
        <f t="shared" si="46"/>
        <v>1.3047731838292449</v>
      </c>
      <c r="Y119" s="65">
        <f t="shared" ca="1" si="35"/>
        <v>18.560422074662483</v>
      </c>
      <c r="AA119" s="65">
        <f t="shared" ca="1" si="36"/>
        <v>666.09808332180683</v>
      </c>
      <c r="AB119" s="65">
        <f t="shared" ca="1" si="37"/>
        <v>455.9829531882587</v>
      </c>
      <c r="AC119" s="65">
        <f t="shared" ca="1" si="38"/>
        <v>650.10655175117859</v>
      </c>
      <c r="AD119" s="65">
        <f t="shared" ca="1" si="39"/>
        <v>682.08961489243507</v>
      </c>
      <c r="AE119" s="65">
        <f t="shared" ca="1" si="40"/>
        <v>429.02654400742108</v>
      </c>
      <c r="AF119" s="65">
        <f t="shared" ca="1" si="41"/>
        <v>482.93936236909639</v>
      </c>
      <c r="AH119" s="35">
        <f t="shared" si="47"/>
        <v>1311.1228600202171</v>
      </c>
      <c r="AI119" s="35">
        <f t="shared" ca="1" si="48"/>
        <v>666.09808332180683</v>
      </c>
    </row>
    <row r="120" spans="1:35">
      <c r="A120" s="76">
        <f t="shared" si="42"/>
        <v>40238</v>
      </c>
      <c r="B120" s="65">
        <f t="shared" si="43"/>
        <v>1</v>
      </c>
      <c r="C120" s="65">
        <f t="shared" si="27"/>
        <v>31</v>
      </c>
      <c r="D120" s="65">
        <f t="shared" ca="1" si="28"/>
        <v>15.650676770054133</v>
      </c>
      <c r="E120" s="73">
        <f t="shared" si="44"/>
        <v>45.825816429293468</v>
      </c>
      <c r="F120" s="66">
        <f t="shared" si="45"/>
        <v>31.055</v>
      </c>
      <c r="G120" s="73">
        <v>44.701632858586926</v>
      </c>
      <c r="H120" s="73">
        <v>46.95</v>
      </c>
      <c r="I120" s="66">
        <v>30.16</v>
      </c>
      <c r="J120" s="66">
        <v>31.95</v>
      </c>
      <c r="K120" s="65"/>
      <c r="L120" s="65"/>
      <c r="M120" s="65"/>
      <c r="N120" s="65"/>
      <c r="O120" s="65"/>
      <c r="P120" s="35">
        <f t="shared" si="29"/>
        <v>31</v>
      </c>
      <c r="Q120" s="74">
        <f t="shared" si="30"/>
        <v>40293</v>
      </c>
      <c r="R120" s="35">
        <f t="shared" ca="1" si="31"/>
        <v>3426</v>
      </c>
      <c r="S120" s="73">
        <v>7.419987317967601E-2</v>
      </c>
      <c r="T120" s="75">
        <f t="shared" ca="1" si="32"/>
        <v>0.50486054096948818</v>
      </c>
      <c r="U120" s="37">
        <f t="shared" si="33"/>
        <v>1</v>
      </c>
      <c r="V120" s="37">
        <f t="shared" si="34"/>
        <v>31</v>
      </c>
      <c r="X120" s="75">
        <f t="shared" si="46"/>
        <v>1.3047731838292449</v>
      </c>
      <c r="Y120" s="65">
        <f t="shared" ca="1" si="35"/>
        <v>20.420583358345933</v>
      </c>
      <c r="AA120" s="65">
        <f t="shared" ca="1" si="36"/>
        <v>717.2050406587083</v>
      </c>
      <c r="AB120" s="65">
        <f t="shared" ca="1" si="37"/>
        <v>486.03176709403112</v>
      </c>
      <c r="AC120" s="65">
        <f t="shared" ca="1" si="38"/>
        <v>699.6108069633749</v>
      </c>
      <c r="AD120" s="65">
        <f t="shared" ca="1" si="39"/>
        <v>734.79927435404159</v>
      </c>
      <c r="AE120" s="65">
        <f t="shared" ca="1" si="40"/>
        <v>472.02441138483266</v>
      </c>
      <c r="AF120" s="65">
        <f t="shared" ca="1" si="41"/>
        <v>500.03912280322953</v>
      </c>
      <c r="AH120" s="35">
        <f t="shared" si="47"/>
        <v>1420.6003093080976</v>
      </c>
      <c r="AI120" s="35">
        <f t="shared" ca="1" si="48"/>
        <v>717.20504065870841</v>
      </c>
    </row>
    <row r="121" spans="1:35">
      <c r="A121" s="76">
        <f t="shared" si="42"/>
        <v>40269</v>
      </c>
      <c r="B121" s="65">
        <f t="shared" si="43"/>
        <v>1</v>
      </c>
      <c r="C121" s="65">
        <f t="shared" si="27"/>
        <v>30</v>
      </c>
      <c r="D121" s="65">
        <f t="shared" ca="1" si="28"/>
        <v>15.054159569340118</v>
      </c>
      <c r="E121" s="73">
        <f t="shared" si="44"/>
        <v>44.174999999999997</v>
      </c>
      <c r="F121" s="66">
        <f t="shared" si="45"/>
        <v>30.555</v>
      </c>
      <c r="G121" s="73">
        <v>43.5</v>
      </c>
      <c r="H121" s="73">
        <v>44.85</v>
      </c>
      <c r="I121" s="66">
        <v>29.16</v>
      </c>
      <c r="J121" s="66">
        <v>31.95</v>
      </c>
      <c r="K121" s="65"/>
      <c r="L121" s="65"/>
      <c r="M121" s="65"/>
      <c r="N121" s="65"/>
      <c r="O121" s="65"/>
      <c r="P121" s="35">
        <f t="shared" si="29"/>
        <v>30</v>
      </c>
      <c r="Q121" s="74">
        <f t="shared" si="30"/>
        <v>40323</v>
      </c>
      <c r="R121" s="35">
        <f t="shared" ca="1" si="31"/>
        <v>3456</v>
      </c>
      <c r="S121" s="73">
        <v>7.4209514318349004E-2</v>
      </c>
      <c r="T121" s="75">
        <f t="shared" ca="1" si="32"/>
        <v>0.50180531897800396</v>
      </c>
      <c r="U121" s="37">
        <f t="shared" si="33"/>
        <v>1</v>
      </c>
      <c r="V121" s="37">
        <f t="shared" si="34"/>
        <v>30</v>
      </c>
      <c r="X121" s="75">
        <f t="shared" si="46"/>
        <v>1.3047731838292449</v>
      </c>
      <c r="Y121" s="65">
        <f t="shared" ca="1" si="35"/>
        <v>19.642263711161402</v>
      </c>
      <c r="AA121" s="65">
        <f t="shared" ca="1" si="36"/>
        <v>665.01749897559966</v>
      </c>
      <c r="AB121" s="65">
        <f t="shared" ca="1" si="37"/>
        <v>459.9798456411873</v>
      </c>
      <c r="AC121" s="65">
        <f t="shared" ca="1" si="38"/>
        <v>654.85594126629519</v>
      </c>
      <c r="AD121" s="65">
        <f t="shared" ca="1" si="39"/>
        <v>675.17905668490437</v>
      </c>
      <c r="AE121" s="65">
        <f t="shared" ca="1" si="40"/>
        <v>438.97929304195787</v>
      </c>
      <c r="AF121" s="65">
        <f t="shared" ca="1" si="41"/>
        <v>480.98039824041678</v>
      </c>
      <c r="AH121" s="35">
        <f t="shared" si="47"/>
        <v>1325.25</v>
      </c>
      <c r="AI121" s="35">
        <f t="shared" ca="1" si="48"/>
        <v>665.01749897559978</v>
      </c>
    </row>
    <row r="122" spans="1:35">
      <c r="A122" s="76">
        <f t="shared" si="42"/>
        <v>40299</v>
      </c>
      <c r="B122" s="65">
        <f t="shared" si="43"/>
        <v>1</v>
      </c>
      <c r="C122" s="65">
        <f t="shared" si="27"/>
        <v>31</v>
      </c>
      <c r="D122" s="65">
        <f t="shared" ca="1" si="28"/>
        <v>15.458674045597906</v>
      </c>
      <c r="E122" s="73">
        <f t="shared" si="44"/>
        <v>46.560711522203405</v>
      </c>
      <c r="F122" s="66">
        <f t="shared" si="45"/>
        <v>28.555</v>
      </c>
      <c r="G122" s="73">
        <v>46.271423044406809</v>
      </c>
      <c r="H122" s="73">
        <v>46.85</v>
      </c>
      <c r="I122" s="66">
        <v>29.16</v>
      </c>
      <c r="J122" s="66">
        <v>27.95</v>
      </c>
      <c r="K122" s="65"/>
      <c r="L122" s="65"/>
      <c r="M122" s="65"/>
      <c r="N122" s="65"/>
      <c r="O122" s="65"/>
      <c r="P122" s="35">
        <f t="shared" si="29"/>
        <v>31</v>
      </c>
      <c r="Q122" s="74">
        <f t="shared" si="30"/>
        <v>40354</v>
      </c>
      <c r="R122" s="35">
        <f t="shared" ca="1" si="31"/>
        <v>3487</v>
      </c>
      <c r="S122" s="73">
        <v>7.4218844452578009E-2</v>
      </c>
      <c r="T122" s="75">
        <f t="shared" ca="1" si="32"/>
        <v>0.49866690469670666</v>
      </c>
      <c r="U122" s="37">
        <f t="shared" si="33"/>
        <v>1</v>
      </c>
      <c r="V122" s="37">
        <f t="shared" si="34"/>
        <v>31</v>
      </c>
      <c r="X122" s="75">
        <f t="shared" si="46"/>
        <v>1.3047731838292449</v>
      </c>
      <c r="Y122" s="65">
        <f t="shared" ca="1" si="35"/>
        <v>20.170063352253294</v>
      </c>
      <c r="AA122" s="65">
        <f t="shared" ca="1" si="36"/>
        <v>719.76686275285715</v>
      </c>
      <c r="AB122" s="65">
        <f t="shared" ca="1" si="37"/>
        <v>441.42243737204819</v>
      </c>
      <c r="AC122" s="65">
        <f t="shared" ca="1" si="38"/>
        <v>715.29484646945241</v>
      </c>
      <c r="AD122" s="65">
        <f t="shared" ca="1" si="39"/>
        <v>724.23887903626189</v>
      </c>
      <c r="AE122" s="65">
        <f t="shared" ca="1" si="40"/>
        <v>450.77493516963494</v>
      </c>
      <c r="AF122" s="65">
        <f t="shared" ca="1" si="41"/>
        <v>432.06993957446144</v>
      </c>
      <c r="AH122" s="35">
        <f t="shared" si="47"/>
        <v>1443.3820571883057</v>
      </c>
      <c r="AI122" s="35">
        <f t="shared" ca="1" si="48"/>
        <v>719.76686275285726</v>
      </c>
    </row>
    <row r="123" spans="1:35">
      <c r="A123" s="76">
        <f t="shared" si="42"/>
        <v>40330</v>
      </c>
      <c r="B123" s="65">
        <f t="shared" si="43"/>
        <v>1</v>
      </c>
      <c r="C123" s="65">
        <f t="shared" si="27"/>
        <v>30</v>
      </c>
      <c r="D123" s="65">
        <f t="shared" ca="1" si="28"/>
        <v>14.869387321325638</v>
      </c>
      <c r="E123" s="73">
        <f t="shared" si="44"/>
        <v>58.060711522203405</v>
      </c>
      <c r="F123" s="66">
        <f t="shared" si="45"/>
        <v>29.055</v>
      </c>
      <c r="G123" s="73">
        <v>62.271423044406802</v>
      </c>
      <c r="H123" s="73">
        <v>53.85</v>
      </c>
      <c r="I123" s="66">
        <v>27.16</v>
      </c>
      <c r="J123" s="66">
        <v>30.95</v>
      </c>
      <c r="K123" s="65"/>
      <c r="L123" s="65"/>
      <c r="M123" s="65"/>
      <c r="N123" s="65"/>
      <c r="O123" s="65"/>
      <c r="P123" s="35">
        <f t="shared" si="29"/>
        <v>30</v>
      </c>
      <c r="Q123" s="74">
        <f t="shared" si="30"/>
        <v>40384</v>
      </c>
      <c r="R123" s="35">
        <f t="shared" ca="1" si="31"/>
        <v>3517</v>
      </c>
      <c r="S123" s="73">
        <v>7.4228485591312024E-2</v>
      </c>
      <c r="T123" s="75">
        <f t="shared" ca="1" si="32"/>
        <v>0.49564624404418794</v>
      </c>
      <c r="U123" s="37">
        <f t="shared" si="33"/>
        <v>1</v>
      </c>
      <c r="V123" s="37">
        <f t="shared" si="34"/>
        <v>30</v>
      </c>
      <c r="X123" s="75">
        <f t="shared" si="46"/>
        <v>1.3047731838292449</v>
      </c>
      <c r="Y123" s="65">
        <f t="shared" ca="1" si="35"/>
        <v>19.401177836836261</v>
      </c>
      <c r="AA123" s="65">
        <f t="shared" ca="1" si="36"/>
        <v>863.32720777539669</v>
      </c>
      <c r="AB123" s="65">
        <f t="shared" ca="1" si="37"/>
        <v>432.03004862111641</v>
      </c>
      <c r="AC123" s="65">
        <f t="shared" ca="1" si="38"/>
        <v>925.9379082974076</v>
      </c>
      <c r="AD123" s="65">
        <f t="shared" ca="1" si="39"/>
        <v>800.71650725338566</v>
      </c>
      <c r="AE123" s="65">
        <f t="shared" ca="1" si="40"/>
        <v>403.85255964720432</v>
      </c>
      <c r="AF123" s="65">
        <f t="shared" ca="1" si="41"/>
        <v>460.2075375950285</v>
      </c>
      <c r="AH123" s="35">
        <f t="shared" si="47"/>
        <v>1741.8213456661022</v>
      </c>
      <c r="AI123" s="35">
        <f t="shared" ca="1" si="48"/>
        <v>863.32720777539669</v>
      </c>
    </row>
    <row r="124" spans="1:35">
      <c r="A124" s="76">
        <f t="shared" si="42"/>
        <v>40360</v>
      </c>
      <c r="B124" s="65">
        <f t="shared" si="43"/>
        <v>1</v>
      </c>
      <c r="C124" s="65">
        <f t="shared" si="27"/>
        <v>31</v>
      </c>
      <c r="D124" s="65">
        <f t="shared" ca="1" si="28"/>
        <v>15.268933544561039</v>
      </c>
      <c r="E124" s="73">
        <f t="shared" si="44"/>
        <v>73.275000000000006</v>
      </c>
      <c r="F124" s="66">
        <f t="shared" si="45"/>
        <v>38.354999999999997</v>
      </c>
      <c r="G124" s="73">
        <v>75.25</v>
      </c>
      <c r="H124" s="73">
        <v>71.3</v>
      </c>
      <c r="I124" s="66">
        <v>41.16</v>
      </c>
      <c r="J124" s="66">
        <v>35.549999999999997</v>
      </c>
      <c r="K124" s="65"/>
      <c r="L124" s="65"/>
      <c r="M124" s="65"/>
      <c r="N124" s="65"/>
      <c r="O124" s="65"/>
      <c r="P124" s="35">
        <f t="shared" si="29"/>
        <v>31</v>
      </c>
      <c r="Q124" s="74">
        <f t="shared" si="30"/>
        <v>40415</v>
      </c>
      <c r="R124" s="35">
        <f t="shared" ca="1" si="31"/>
        <v>3548</v>
      </c>
      <c r="S124" s="73">
        <v>7.4238126730075016E-2</v>
      </c>
      <c r="T124" s="75">
        <f t="shared" ca="1" si="32"/>
        <v>0.49254624337293673</v>
      </c>
      <c r="U124" s="37">
        <f t="shared" si="33"/>
        <v>1</v>
      </c>
      <c r="V124" s="37">
        <f t="shared" si="34"/>
        <v>31</v>
      </c>
      <c r="X124" s="75">
        <f t="shared" si="46"/>
        <v>1.3047731838292449</v>
      </c>
      <c r="Y124" s="65">
        <f t="shared" ca="1" si="35"/>
        <v>19.922495034614062</v>
      </c>
      <c r="AA124" s="65">
        <f t="shared" ca="1" si="36"/>
        <v>1118.8311054777103</v>
      </c>
      <c r="AB124" s="65">
        <f t="shared" ca="1" si="37"/>
        <v>585.63994610163854</v>
      </c>
      <c r="AC124" s="65">
        <f t="shared" ca="1" si="38"/>
        <v>1148.9872492282182</v>
      </c>
      <c r="AD124" s="65">
        <f t="shared" ca="1" si="39"/>
        <v>1088.6749617272021</v>
      </c>
      <c r="AE124" s="65">
        <f t="shared" ca="1" si="40"/>
        <v>628.46930469413235</v>
      </c>
      <c r="AF124" s="65">
        <f t="shared" ca="1" si="41"/>
        <v>542.81058750914485</v>
      </c>
      <c r="AH124" s="35">
        <f t="shared" si="47"/>
        <v>2271.5250000000001</v>
      </c>
      <c r="AI124" s="35">
        <f t="shared" ca="1" si="48"/>
        <v>1118.8311054777103</v>
      </c>
    </row>
    <row r="125" spans="1:35">
      <c r="A125" s="76">
        <f t="shared" si="42"/>
        <v>40391</v>
      </c>
      <c r="B125" s="65">
        <f t="shared" si="43"/>
        <v>1</v>
      </c>
      <c r="C125" s="65">
        <f t="shared" si="27"/>
        <v>31</v>
      </c>
      <c r="D125" s="65">
        <f t="shared" ca="1" si="28"/>
        <v>15.173366827847296</v>
      </c>
      <c r="E125" s="73">
        <f t="shared" si="44"/>
        <v>82.570288648614579</v>
      </c>
      <c r="F125" s="66">
        <f t="shared" si="45"/>
        <v>41.354999999999997</v>
      </c>
      <c r="G125" s="73">
        <v>80.84057729722916</v>
      </c>
      <c r="H125" s="73">
        <v>84.3</v>
      </c>
      <c r="I125" s="66">
        <v>45.16</v>
      </c>
      <c r="J125" s="66">
        <v>37.549999999999997</v>
      </c>
      <c r="K125" s="65"/>
      <c r="L125" s="65"/>
      <c r="M125" s="65"/>
      <c r="N125" s="65"/>
      <c r="O125" s="65"/>
      <c r="P125" s="35">
        <f t="shared" si="29"/>
        <v>31</v>
      </c>
      <c r="Q125" s="74">
        <f t="shared" si="30"/>
        <v>40446</v>
      </c>
      <c r="R125" s="35">
        <f t="shared" ca="1" si="31"/>
        <v>3579</v>
      </c>
      <c r="S125" s="73">
        <v>7.4247456864393005E-2</v>
      </c>
      <c r="T125" s="75">
        <f t="shared" ca="1" si="32"/>
        <v>0.48946344605959019</v>
      </c>
      <c r="U125" s="37">
        <f t="shared" si="33"/>
        <v>1</v>
      </c>
      <c r="V125" s="37">
        <f t="shared" si="34"/>
        <v>31</v>
      </c>
      <c r="X125" s="75">
        <f t="shared" si="46"/>
        <v>1.3047731838292449</v>
      </c>
      <c r="Y125" s="65">
        <f t="shared" ca="1" si="35"/>
        <v>19.797802145379368</v>
      </c>
      <c r="AA125" s="65">
        <f t="shared" ca="1" si="36"/>
        <v>1252.8692787466646</v>
      </c>
      <c r="AB125" s="65">
        <f t="shared" ca="1" si="37"/>
        <v>627.49458516562493</v>
      </c>
      <c r="AC125" s="65">
        <f t="shared" ca="1" si="38"/>
        <v>1226.6237339058021</v>
      </c>
      <c r="AD125" s="65">
        <f t="shared" ca="1" si="39"/>
        <v>1279.1148235875271</v>
      </c>
      <c r="AE125" s="65">
        <f t="shared" ca="1" si="40"/>
        <v>685.2292459455839</v>
      </c>
      <c r="AF125" s="65">
        <f t="shared" ca="1" si="41"/>
        <v>569.75992438566595</v>
      </c>
      <c r="AH125" s="35">
        <f t="shared" si="47"/>
        <v>2559.6789481070518</v>
      </c>
      <c r="AI125" s="35">
        <f t="shared" ca="1" si="48"/>
        <v>1252.8692787466646</v>
      </c>
    </row>
    <row r="126" spans="1:35">
      <c r="A126" s="76">
        <f t="shared" si="42"/>
        <v>40422</v>
      </c>
      <c r="B126" s="65">
        <f t="shared" si="43"/>
        <v>1</v>
      </c>
      <c r="C126" s="65">
        <f t="shared" si="27"/>
        <v>30</v>
      </c>
      <c r="D126" s="65">
        <f t="shared" ca="1" si="28"/>
        <v>14.594932069693094</v>
      </c>
      <c r="E126" s="73">
        <f t="shared" si="44"/>
        <v>72.570288648614579</v>
      </c>
      <c r="F126" s="66">
        <f t="shared" si="45"/>
        <v>38.854999999999997</v>
      </c>
      <c r="G126" s="73">
        <v>72.84057729722916</v>
      </c>
      <c r="H126" s="73">
        <v>72.3</v>
      </c>
      <c r="I126" s="66">
        <v>42.16</v>
      </c>
      <c r="J126" s="66">
        <v>35.549999999999997</v>
      </c>
      <c r="K126" s="65"/>
      <c r="L126" s="65"/>
      <c r="M126" s="65"/>
      <c r="N126" s="65"/>
      <c r="O126" s="65"/>
      <c r="P126" s="35">
        <f t="shared" si="29"/>
        <v>30</v>
      </c>
      <c r="Q126" s="74">
        <f t="shared" si="30"/>
        <v>40476</v>
      </c>
      <c r="R126" s="35">
        <f t="shared" ca="1" si="31"/>
        <v>3609</v>
      </c>
      <c r="S126" s="73">
        <v>7.4257098003218003E-2</v>
      </c>
      <c r="T126" s="75">
        <f t="shared" ca="1" si="32"/>
        <v>0.48649773565643645</v>
      </c>
      <c r="U126" s="37">
        <f t="shared" si="33"/>
        <v>1</v>
      </c>
      <c r="V126" s="37">
        <f t="shared" si="34"/>
        <v>30</v>
      </c>
      <c r="X126" s="75">
        <f t="shared" si="46"/>
        <v>1.3047731838292449</v>
      </c>
      <c r="Y126" s="65">
        <f t="shared" ca="1" si="35"/>
        <v>19.043075984345009</v>
      </c>
      <c r="AA126" s="65">
        <f t="shared" ca="1" si="36"/>
        <v>1059.1584331045497</v>
      </c>
      <c r="AB126" s="65">
        <f t="shared" ca="1" si="37"/>
        <v>567.08608556792512</v>
      </c>
      <c r="AC126" s="65">
        <f t="shared" ca="1" si="38"/>
        <v>1063.1032775702886</v>
      </c>
      <c r="AD126" s="65">
        <f t="shared" ca="1" si="39"/>
        <v>1055.2135886388107</v>
      </c>
      <c r="AE126" s="65">
        <f t="shared" ca="1" si="40"/>
        <v>615.32233605826082</v>
      </c>
      <c r="AF126" s="65">
        <f t="shared" ca="1" si="41"/>
        <v>518.84983507758943</v>
      </c>
      <c r="AH126" s="35">
        <f t="shared" si="47"/>
        <v>2177.1086594584372</v>
      </c>
      <c r="AI126" s="35">
        <f t="shared" ca="1" si="48"/>
        <v>1059.1584331045494</v>
      </c>
    </row>
    <row r="127" spans="1:35">
      <c r="A127" s="76">
        <f t="shared" si="42"/>
        <v>40452</v>
      </c>
      <c r="B127" s="65">
        <f t="shared" si="43"/>
        <v>1</v>
      </c>
      <c r="C127" s="65">
        <f t="shared" si="27"/>
        <v>31</v>
      </c>
      <c r="D127" s="65">
        <f t="shared" ca="1" si="28"/>
        <v>14.986990133204337</v>
      </c>
      <c r="E127" s="73">
        <f t="shared" si="44"/>
        <v>52.55</v>
      </c>
      <c r="F127" s="66">
        <f t="shared" si="45"/>
        <v>34.555</v>
      </c>
      <c r="G127" s="73">
        <v>54.65</v>
      </c>
      <c r="H127" s="73">
        <v>50.45</v>
      </c>
      <c r="I127" s="66">
        <v>35.159999999999997</v>
      </c>
      <c r="J127" s="66">
        <v>33.950000000000003</v>
      </c>
      <c r="K127" s="65"/>
      <c r="L127" s="65"/>
      <c r="M127" s="65"/>
      <c r="N127" s="65"/>
      <c r="O127" s="65"/>
      <c r="P127" s="35">
        <f t="shared" si="29"/>
        <v>31</v>
      </c>
      <c r="Q127" s="74">
        <f t="shared" si="30"/>
        <v>40507</v>
      </c>
      <c r="R127" s="35">
        <f t="shared" ca="1" si="31"/>
        <v>3640</v>
      </c>
      <c r="S127" s="73">
        <v>7.4266428137593016E-2</v>
      </c>
      <c r="T127" s="75">
        <f t="shared" ca="1" si="32"/>
        <v>0.48345129461949476</v>
      </c>
      <c r="U127" s="37">
        <f t="shared" si="33"/>
        <v>1</v>
      </c>
      <c r="V127" s="37">
        <f t="shared" si="34"/>
        <v>31</v>
      </c>
      <c r="X127" s="75">
        <f t="shared" si="46"/>
        <v>1.3047731838292449</v>
      </c>
      <c r="Y127" s="65">
        <f t="shared" ca="1" si="35"/>
        <v>19.5546228321185</v>
      </c>
      <c r="AA127" s="65">
        <f t="shared" ca="1" si="36"/>
        <v>787.56633149988784</v>
      </c>
      <c r="AB127" s="65">
        <f t="shared" ca="1" si="37"/>
        <v>517.87544405287588</v>
      </c>
      <c r="AC127" s="65">
        <f t="shared" ca="1" si="38"/>
        <v>819.039010779617</v>
      </c>
      <c r="AD127" s="65">
        <f t="shared" ca="1" si="39"/>
        <v>756.09365222015879</v>
      </c>
      <c r="AE127" s="65">
        <f t="shared" ca="1" si="40"/>
        <v>526.94257308346448</v>
      </c>
      <c r="AF127" s="65">
        <f t="shared" ca="1" si="41"/>
        <v>508.80831502228727</v>
      </c>
      <c r="AH127" s="35">
        <f t="shared" si="47"/>
        <v>1629.05</v>
      </c>
      <c r="AI127" s="35">
        <f t="shared" ca="1" si="48"/>
        <v>787.56633149988795</v>
      </c>
    </row>
    <row r="128" spans="1:35">
      <c r="A128" s="76">
        <f t="shared" si="42"/>
        <v>40483</v>
      </c>
      <c r="B128" s="65">
        <f t="shared" si="43"/>
        <v>1</v>
      </c>
      <c r="C128" s="65">
        <f t="shared" si="27"/>
        <v>30</v>
      </c>
      <c r="D128" s="65">
        <f t="shared" ca="1" si="28"/>
        <v>14.415573634536196</v>
      </c>
      <c r="E128" s="73">
        <f t="shared" si="44"/>
        <v>46.902558251567626</v>
      </c>
      <c r="F128" s="66">
        <f t="shared" si="45"/>
        <v>30.555</v>
      </c>
      <c r="G128" s="73">
        <v>44.355116503135257</v>
      </c>
      <c r="H128" s="73">
        <v>49.45</v>
      </c>
      <c r="I128" s="66">
        <v>30.16</v>
      </c>
      <c r="J128" s="66">
        <v>30.95</v>
      </c>
      <c r="K128" s="65"/>
      <c r="L128" s="65"/>
      <c r="M128" s="65"/>
      <c r="N128" s="65"/>
      <c r="O128" s="65"/>
      <c r="P128" s="35">
        <f t="shared" si="29"/>
        <v>30</v>
      </c>
      <c r="Q128" s="74">
        <f t="shared" si="30"/>
        <v>40537</v>
      </c>
      <c r="R128" s="35">
        <f t="shared" ca="1" si="31"/>
        <v>3670</v>
      </c>
      <c r="S128" s="73">
        <v>7.4276069276477993E-2</v>
      </c>
      <c r="T128" s="75">
        <f t="shared" ca="1" si="32"/>
        <v>0.48051912115120654</v>
      </c>
      <c r="U128" s="37">
        <f t="shared" si="33"/>
        <v>1</v>
      </c>
      <c r="V128" s="37">
        <f t="shared" si="34"/>
        <v>30</v>
      </c>
      <c r="X128" s="75">
        <f t="shared" si="46"/>
        <v>1.3047731838292449</v>
      </c>
      <c r="Y128" s="65">
        <f t="shared" ca="1" si="35"/>
        <v>18.809053907858711</v>
      </c>
      <c r="AA128" s="65">
        <f t="shared" ca="1" si="36"/>
        <v>676.12728212359639</v>
      </c>
      <c r="AB128" s="65">
        <f t="shared" ca="1" si="37"/>
        <v>440.46785240325346</v>
      </c>
      <c r="AC128" s="65">
        <f t="shared" ca="1" si="38"/>
        <v>639.40444801937792</v>
      </c>
      <c r="AD128" s="65">
        <f t="shared" ca="1" si="39"/>
        <v>712.85011622781496</v>
      </c>
      <c r="AE128" s="65">
        <f t="shared" ca="1" si="40"/>
        <v>434.77370081761165</v>
      </c>
      <c r="AF128" s="65">
        <f t="shared" ca="1" si="41"/>
        <v>446.16200398889526</v>
      </c>
      <c r="AH128" s="35">
        <f t="shared" si="47"/>
        <v>1407.0767475470288</v>
      </c>
      <c r="AI128" s="35">
        <f t="shared" ca="1" si="48"/>
        <v>676.12728212359639</v>
      </c>
    </row>
    <row r="129" spans="1:35">
      <c r="A129" s="76">
        <f t="shared" si="42"/>
        <v>40513</v>
      </c>
      <c r="B129" s="65">
        <f t="shared" si="43"/>
        <v>1</v>
      </c>
      <c r="C129" s="65">
        <f t="shared" si="27"/>
        <v>31</v>
      </c>
      <c r="D129" s="65">
        <f t="shared" ca="1" si="28"/>
        <v>14.803250798378899</v>
      </c>
      <c r="E129" s="73">
        <f t="shared" si="44"/>
        <v>45.902558251567626</v>
      </c>
      <c r="F129" s="66">
        <f t="shared" si="45"/>
        <v>30.555</v>
      </c>
      <c r="G129" s="73">
        <v>43.355116503135257</v>
      </c>
      <c r="H129" s="73">
        <v>48.45</v>
      </c>
      <c r="I129" s="66">
        <v>30.16</v>
      </c>
      <c r="J129" s="66">
        <v>30.95</v>
      </c>
      <c r="K129" s="65"/>
      <c r="L129" s="65"/>
      <c r="M129" s="65"/>
      <c r="N129" s="65"/>
      <c r="O129" s="65"/>
      <c r="P129" s="35">
        <f t="shared" si="29"/>
        <v>31</v>
      </c>
      <c r="Q129" s="74">
        <f t="shared" si="30"/>
        <v>40568</v>
      </c>
      <c r="R129" s="35">
        <f t="shared" ca="1" si="31"/>
        <v>3701</v>
      </c>
      <c r="S129" s="73">
        <v>7.4285710415394016E-2</v>
      </c>
      <c r="T129" s="75">
        <f t="shared" ca="1" si="32"/>
        <v>0.47752421930254513</v>
      </c>
      <c r="U129" s="37">
        <f t="shared" si="33"/>
        <v>1</v>
      </c>
      <c r="V129" s="37">
        <f t="shared" si="34"/>
        <v>31</v>
      </c>
      <c r="X129" s="75">
        <f t="shared" si="46"/>
        <v>1.3047731838292449</v>
      </c>
      <c r="Y129" s="65">
        <f t="shared" ca="1" si="35"/>
        <v>19.314884675223649</v>
      </c>
      <c r="AA129" s="65">
        <f t="shared" ca="1" si="36"/>
        <v>679.50708208515243</v>
      </c>
      <c r="AB129" s="65">
        <f t="shared" ca="1" si="37"/>
        <v>452.31332814446728</v>
      </c>
      <c r="AC129" s="65">
        <f t="shared" ca="1" si="38"/>
        <v>641.79666298884717</v>
      </c>
      <c r="AD129" s="65">
        <f t="shared" ca="1" si="39"/>
        <v>717.21750118145769</v>
      </c>
      <c r="AE129" s="65">
        <f t="shared" ca="1" si="40"/>
        <v>446.46604407910758</v>
      </c>
      <c r="AF129" s="65">
        <f t="shared" ca="1" si="41"/>
        <v>458.16061220982692</v>
      </c>
      <c r="AH129" s="35">
        <f t="shared" si="47"/>
        <v>1422.9793057985964</v>
      </c>
      <c r="AI129" s="35">
        <f t="shared" ca="1" si="48"/>
        <v>679.50708208515243</v>
      </c>
    </row>
    <row r="130" spans="1:35">
      <c r="A130" s="76">
        <f t="shared" si="42"/>
        <v>40544</v>
      </c>
      <c r="B130" s="65">
        <f t="shared" si="43"/>
        <v>1</v>
      </c>
      <c r="C130" s="65">
        <f t="shared" si="27"/>
        <v>0</v>
      </c>
      <c r="D130" s="65">
        <f t="shared" ca="1" si="28"/>
        <v>0</v>
      </c>
      <c r="E130" s="73"/>
      <c r="F130" s="66"/>
      <c r="G130" s="73">
        <v>46.5</v>
      </c>
      <c r="H130" s="73">
        <v>50.7</v>
      </c>
      <c r="I130" s="66">
        <v>31.25</v>
      </c>
      <c r="J130" s="66">
        <v>35.450000000000003</v>
      </c>
      <c r="K130" s="65"/>
      <c r="L130" s="65"/>
      <c r="M130" s="65"/>
      <c r="N130" s="65"/>
      <c r="O130" s="65"/>
      <c r="P130" s="35">
        <f t="shared" si="29"/>
        <v>31</v>
      </c>
      <c r="Q130" s="74">
        <f t="shared" si="30"/>
        <v>40599</v>
      </c>
      <c r="R130" s="35">
        <f t="shared" ca="1" si="31"/>
        <v>3732</v>
      </c>
      <c r="S130" s="73">
        <v>7.4292008640078025E-2</v>
      </c>
      <c r="T130" s="75">
        <f t="shared" ca="1" si="32"/>
        <v>0.47460172164466391</v>
      </c>
      <c r="U130" s="37">
        <f t="shared" si="33"/>
        <v>0</v>
      </c>
      <c r="V130" s="37">
        <f t="shared" si="34"/>
        <v>0</v>
      </c>
      <c r="X130" s="75">
        <f t="shared" si="46"/>
        <v>1.3439163793441222</v>
      </c>
      <c r="Y130" s="65">
        <f t="shared" ca="1" si="35"/>
        <v>0</v>
      </c>
      <c r="AA130" s="65">
        <f t="shared" ca="1" si="36"/>
        <v>0</v>
      </c>
      <c r="AB130" s="65">
        <f t="shared" ca="1" si="37"/>
        <v>0</v>
      </c>
      <c r="AC130" s="65">
        <f t="shared" ca="1" si="38"/>
        <v>0</v>
      </c>
      <c r="AD130" s="65">
        <f t="shared" ca="1" si="39"/>
        <v>0</v>
      </c>
      <c r="AE130" s="65">
        <f t="shared" ca="1" si="40"/>
        <v>0</v>
      </c>
      <c r="AF130" s="65">
        <f t="shared" ca="1" si="41"/>
        <v>0</v>
      </c>
      <c r="AH130" s="35">
        <f t="shared" si="47"/>
        <v>0</v>
      </c>
      <c r="AI130" s="35">
        <f t="shared" ca="1" si="48"/>
        <v>0</v>
      </c>
    </row>
    <row r="131" spans="1:35">
      <c r="A131" s="76">
        <f t="shared" si="42"/>
        <v>40575</v>
      </c>
      <c r="B131" s="65">
        <f t="shared" si="43"/>
        <v>1</v>
      </c>
      <c r="C131" s="65">
        <f t="shared" si="27"/>
        <v>0</v>
      </c>
      <c r="D131" s="65">
        <f t="shared" ca="1" si="28"/>
        <v>0</v>
      </c>
      <c r="E131" s="73"/>
      <c r="F131" s="66"/>
      <c r="G131" s="73">
        <v>46.37568313823472</v>
      </c>
      <c r="H131" s="73">
        <v>48.7</v>
      </c>
      <c r="I131" s="66">
        <v>30.41</v>
      </c>
      <c r="J131" s="66">
        <v>34.450000000000003</v>
      </c>
      <c r="K131" s="65"/>
      <c r="L131" s="65"/>
      <c r="M131" s="65"/>
      <c r="N131" s="65"/>
      <c r="O131" s="65"/>
      <c r="P131" s="35">
        <f t="shared" si="29"/>
        <v>28</v>
      </c>
      <c r="Q131" s="74">
        <f t="shared" si="30"/>
        <v>40627</v>
      </c>
      <c r="R131" s="35">
        <f t="shared" ca="1" si="31"/>
        <v>3760</v>
      </c>
      <c r="S131" s="73">
        <v>7.428670839400002E-2</v>
      </c>
      <c r="T131" s="75">
        <f t="shared" ca="1" si="32"/>
        <v>0.47197937667855816</v>
      </c>
      <c r="U131" s="37">
        <f t="shared" si="33"/>
        <v>0</v>
      </c>
      <c r="V131" s="37">
        <f t="shared" si="34"/>
        <v>0</v>
      </c>
      <c r="X131" s="75">
        <f t="shared" si="46"/>
        <v>1.3439163793441222</v>
      </c>
      <c r="Y131" s="65">
        <f t="shared" ca="1" si="35"/>
        <v>0</v>
      </c>
      <c r="AA131" s="65">
        <f t="shared" ca="1" si="36"/>
        <v>0</v>
      </c>
      <c r="AB131" s="65">
        <f t="shared" ca="1" si="37"/>
        <v>0</v>
      </c>
      <c r="AC131" s="65">
        <f t="shared" ca="1" si="38"/>
        <v>0</v>
      </c>
      <c r="AD131" s="65">
        <f t="shared" ca="1" si="39"/>
        <v>0</v>
      </c>
      <c r="AE131" s="65">
        <f t="shared" ca="1" si="40"/>
        <v>0</v>
      </c>
      <c r="AF131" s="65">
        <f t="shared" ca="1" si="41"/>
        <v>0</v>
      </c>
      <c r="AH131" s="35">
        <f t="shared" si="47"/>
        <v>0</v>
      </c>
      <c r="AI131" s="35">
        <f t="shared" ca="1" si="48"/>
        <v>0</v>
      </c>
    </row>
    <row r="132" spans="1:35">
      <c r="A132" s="76">
        <f t="shared" si="42"/>
        <v>40603</v>
      </c>
      <c r="B132" s="65">
        <f t="shared" si="43"/>
        <v>1</v>
      </c>
      <c r="C132" s="65">
        <f t="shared" si="27"/>
        <v>0</v>
      </c>
      <c r="D132" s="65">
        <f t="shared" ca="1" si="28"/>
        <v>0</v>
      </c>
      <c r="E132" s="73"/>
      <c r="F132" s="66"/>
      <c r="G132" s="73">
        <v>45.37568313823472</v>
      </c>
      <c r="H132" s="73">
        <v>47.7</v>
      </c>
      <c r="I132" s="66">
        <v>30.41</v>
      </c>
      <c r="J132" s="66">
        <v>32.450000000000003</v>
      </c>
      <c r="K132" s="65"/>
      <c r="L132" s="65"/>
      <c r="M132" s="65"/>
      <c r="N132" s="65"/>
      <c r="O132" s="65"/>
      <c r="P132" s="35">
        <f t="shared" si="29"/>
        <v>31</v>
      </c>
      <c r="Q132" s="74">
        <f t="shared" si="30"/>
        <v>40658</v>
      </c>
      <c r="R132" s="35">
        <f t="shared" ca="1" si="31"/>
        <v>3791</v>
      </c>
      <c r="S132" s="73">
        <v>7.4281579123591013E-2</v>
      </c>
      <c r="T132" s="75">
        <f t="shared" ca="1" si="32"/>
        <v>0.46909160175584763</v>
      </c>
      <c r="U132" s="37">
        <f t="shared" si="33"/>
        <v>0</v>
      </c>
      <c r="V132" s="37">
        <f t="shared" si="34"/>
        <v>0</v>
      </c>
      <c r="X132" s="75">
        <f t="shared" si="46"/>
        <v>1.3439163793441222</v>
      </c>
      <c r="Y132" s="65">
        <f t="shared" ca="1" si="35"/>
        <v>0</v>
      </c>
      <c r="AA132" s="65">
        <f t="shared" ca="1" si="36"/>
        <v>0</v>
      </c>
      <c r="AB132" s="65">
        <f t="shared" ca="1" si="37"/>
        <v>0</v>
      </c>
      <c r="AC132" s="65">
        <f t="shared" ca="1" si="38"/>
        <v>0</v>
      </c>
      <c r="AD132" s="65">
        <f t="shared" ca="1" si="39"/>
        <v>0</v>
      </c>
      <c r="AE132" s="65">
        <f t="shared" ca="1" si="40"/>
        <v>0</v>
      </c>
      <c r="AF132" s="65">
        <f t="shared" ca="1" si="41"/>
        <v>0</v>
      </c>
      <c r="AH132" s="35">
        <f t="shared" si="47"/>
        <v>0</v>
      </c>
      <c r="AI132" s="35">
        <f t="shared" ca="1" si="48"/>
        <v>0</v>
      </c>
    </row>
    <row r="133" spans="1:35">
      <c r="A133" s="76">
        <f t="shared" si="42"/>
        <v>40634</v>
      </c>
      <c r="B133" s="65">
        <f t="shared" si="43"/>
        <v>1</v>
      </c>
      <c r="C133" s="65">
        <f t="shared" si="27"/>
        <v>0</v>
      </c>
      <c r="D133" s="65">
        <f t="shared" ca="1" si="28"/>
        <v>0</v>
      </c>
      <c r="E133" s="73"/>
      <c r="F133" s="66"/>
      <c r="G133" s="73">
        <v>43.75</v>
      </c>
      <c r="H133" s="73">
        <v>45.6</v>
      </c>
      <c r="I133" s="66">
        <v>29.41</v>
      </c>
      <c r="J133" s="66">
        <v>32.450000000000003</v>
      </c>
      <c r="K133" s="65"/>
      <c r="L133" s="65"/>
      <c r="M133" s="65"/>
      <c r="N133" s="65"/>
      <c r="O133" s="65"/>
      <c r="P133" s="35">
        <f t="shared" si="29"/>
        <v>30</v>
      </c>
      <c r="Q133" s="74">
        <f t="shared" si="30"/>
        <v>40688</v>
      </c>
      <c r="R133" s="35">
        <f t="shared" ca="1" si="31"/>
        <v>3821</v>
      </c>
      <c r="S133" s="73">
        <v>7.4276278877522015E-2</v>
      </c>
      <c r="T133" s="75">
        <f t="shared" ca="1" si="32"/>
        <v>0.46631419010734165</v>
      </c>
      <c r="U133" s="37">
        <f t="shared" si="33"/>
        <v>0</v>
      </c>
      <c r="V133" s="37">
        <f t="shared" si="34"/>
        <v>0</v>
      </c>
      <c r="X133" s="75">
        <f t="shared" si="46"/>
        <v>1.3439163793441222</v>
      </c>
      <c r="Y133" s="65">
        <f t="shared" ca="1" si="35"/>
        <v>0</v>
      </c>
      <c r="AA133" s="65">
        <f t="shared" ca="1" si="36"/>
        <v>0</v>
      </c>
      <c r="AB133" s="65">
        <f t="shared" ca="1" si="37"/>
        <v>0</v>
      </c>
      <c r="AC133" s="65">
        <f t="shared" ca="1" si="38"/>
        <v>0</v>
      </c>
      <c r="AD133" s="65">
        <f t="shared" ca="1" si="39"/>
        <v>0</v>
      </c>
      <c r="AE133" s="65">
        <f t="shared" ca="1" si="40"/>
        <v>0</v>
      </c>
      <c r="AF133" s="65">
        <f t="shared" ca="1" si="41"/>
        <v>0</v>
      </c>
      <c r="AH133" s="35">
        <f t="shared" si="47"/>
        <v>0</v>
      </c>
      <c r="AI133" s="35">
        <f t="shared" ca="1" si="48"/>
        <v>0</v>
      </c>
    </row>
    <row r="134" spans="1:35">
      <c r="A134" s="76">
        <f t="shared" si="42"/>
        <v>40664</v>
      </c>
      <c r="B134" s="65">
        <f t="shared" si="43"/>
        <v>1</v>
      </c>
      <c r="C134" s="65">
        <f t="shared" si="27"/>
        <v>0</v>
      </c>
      <c r="D134" s="65">
        <f t="shared" ca="1" si="28"/>
        <v>0</v>
      </c>
      <c r="E134" s="73"/>
      <c r="F134" s="66"/>
      <c r="G134" s="73">
        <v>46.865166315051155</v>
      </c>
      <c r="H134" s="73">
        <v>47.6</v>
      </c>
      <c r="I134" s="66">
        <v>29.41</v>
      </c>
      <c r="J134" s="66">
        <v>28.45</v>
      </c>
      <c r="K134" s="65"/>
      <c r="L134" s="65"/>
      <c r="M134" s="65"/>
      <c r="N134" s="65"/>
      <c r="O134" s="65"/>
      <c r="P134" s="35">
        <f t="shared" si="29"/>
        <v>31</v>
      </c>
      <c r="Q134" s="74">
        <f t="shared" si="30"/>
        <v>40719</v>
      </c>
      <c r="R134" s="35">
        <f t="shared" ca="1" si="31"/>
        <v>3852</v>
      </c>
      <c r="S134" s="73">
        <v>7.427114960714E-2</v>
      </c>
      <c r="T134" s="75">
        <f t="shared" ca="1" si="32"/>
        <v>0.4634618685033986</v>
      </c>
      <c r="U134" s="37">
        <f t="shared" si="33"/>
        <v>0</v>
      </c>
      <c r="V134" s="37">
        <f t="shared" si="34"/>
        <v>0</v>
      </c>
      <c r="X134" s="75">
        <f t="shared" si="46"/>
        <v>1.3439163793441222</v>
      </c>
      <c r="Y134" s="65">
        <f t="shared" ca="1" si="35"/>
        <v>0</v>
      </c>
      <c r="AA134" s="65">
        <f t="shared" ca="1" si="36"/>
        <v>0</v>
      </c>
      <c r="AB134" s="65">
        <f t="shared" ca="1" si="37"/>
        <v>0</v>
      </c>
      <c r="AC134" s="65">
        <f t="shared" ca="1" si="38"/>
        <v>0</v>
      </c>
      <c r="AD134" s="65">
        <f t="shared" ca="1" si="39"/>
        <v>0</v>
      </c>
      <c r="AE134" s="65">
        <f t="shared" ca="1" si="40"/>
        <v>0</v>
      </c>
      <c r="AF134" s="65">
        <f t="shared" ca="1" si="41"/>
        <v>0</v>
      </c>
      <c r="AH134" s="35">
        <f t="shared" si="47"/>
        <v>0</v>
      </c>
      <c r="AI134" s="35">
        <f t="shared" ca="1" si="48"/>
        <v>0</v>
      </c>
    </row>
    <row r="135" spans="1:35">
      <c r="A135" s="76">
        <f t="shared" si="42"/>
        <v>40695</v>
      </c>
      <c r="B135" s="65">
        <f t="shared" si="43"/>
        <v>1</v>
      </c>
      <c r="C135" s="65">
        <f t="shared" si="27"/>
        <v>0</v>
      </c>
      <c r="D135" s="65">
        <f t="shared" ca="1" si="28"/>
        <v>0</v>
      </c>
      <c r="E135" s="73"/>
      <c r="F135" s="66"/>
      <c r="G135" s="73">
        <v>62.865166315051148</v>
      </c>
      <c r="H135" s="73">
        <v>54.6</v>
      </c>
      <c r="I135" s="66">
        <v>27.41</v>
      </c>
      <c r="J135" s="66">
        <v>31.45</v>
      </c>
      <c r="K135" s="65"/>
      <c r="L135" s="65"/>
      <c r="M135" s="65"/>
      <c r="N135" s="65"/>
      <c r="O135" s="65"/>
      <c r="P135" s="35">
        <f t="shared" si="29"/>
        <v>30</v>
      </c>
      <c r="Q135" s="74">
        <f t="shared" si="30"/>
        <v>40749</v>
      </c>
      <c r="R135" s="35">
        <f t="shared" ca="1" si="31"/>
        <v>3882</v>
      </c>
      <c r="S135" s="73">
        <v>7.4265849361089001E-2</v>
      </c>
      <c r="T135" s="75">
        <f t="shared" ca="1" si="32"/>
        <v>0.46071935798007524</v>
      </c>
      <c r="U135" s="37">
        <f t="shared" si="33"/>
        <v>0</v>
      </c>
      <c r="V135" s="37">
        <f t="shared" si="34"/>
        <v>0</v>
      </c>
      <c r="X135" s="75">
        <f t="shared" si="46"/>
        <v>1.3439163793441222</v>
      </c>
      <c r="Y135" s="65">
        <f t="shared" ca="1" si="35"/>
        <v>0</v>
      </c>
      <c r="AA135" s="65">
        <f t="shared" ca="1" si="36"/>
        <v>0</v>
      </c>
      <c r="AB135" s="65">
        <f t="shared" ca="1" si="37"/>
        <v>0</v>
      </c>
      <c r="AC135" s="65">
        <f t="shared" ca="1" si="38"/>
        <v>0</v>
      </c>
      <c r="AD135" s="65">
        <f t="shared" ca="1" si="39"/>
        <v>0</v>
      </c>
      <c r="AE135" s="65">
        <f t="shared" ca="1" si="40"/>
        <v>0</v>
      </c>
      <c r="AF135" s="65">
        <f t="shared" ca="1" si="41"/>
        <v>0</v>
      </c>
      <c r="AH135" s="35">
        <f t="shared" si="47"/>
        <v>0</v>
      </c>
      <c r="AI135" s="35">
        <f t="shared" ca="1" si="48"/>
        <v>0</v>
      </c>
    </row>
    <row r="136" spans="1:35">
      <c r="A136" s="76">
        <f t="shared" si="42"/>
        <v>40725</v>
      </c>
      <c r="B136" s="65">
        <f t="shared" si="43"/>
        <v>1</v>
      </c>
      <c r="C136" s="65">
        <f t="shared" si="27"/>
        <v>0</v>
      </c>
      <c r="D136" s="65">
        <f t="shared" ca="1" si="28"/>
        <v>0</v>
      </c>
      <c r="E136" s="73"/>
      <c r="F136" s="66"/>
      <c r="G136" s="73">
        <v>75.5</v>
      </c>
      <c r="H136" s="73">
        <v>72.05</v>
      </c>
      <c r="I136" s="66">
        <v>41.41</v>
      </c>
      <c r="J136" s="66">
        <v>36.049999999999997</v>
      </c>
      <c r="K136" s="65"/>
      <c r="L136" s="65"/>
      <c r="M136" s="65"/>
      <c r="N136" s="65"/>
      <c r="O136" s="65"/>
      <c r="P136" s="35">
        <f t="shared" si="29"/>
        <v>31</v>
      </c>
      <c r="Q136" s="74">
        <f t="shared" si="30"/>
        <v>40780</v>
      </c>
      <c r="R136" s="35">
        <f t="shared" ca="1" si="31"/>
        <v>3913</v>
      </c>
      <c r="S136" s="73">
        <v>7.4260549115046995E-2</v>
      </c>
      <c r="T136" s="75">
        <f t="shared" ca="1" si="32"/>
        <v>0.45790123795318438</v>
      </c>
      <c r="U136" s="37">
        <f t="shared" si="33"/>
        <v>0</v>
      </c>
      <c r="V136" s="37">
        <f t="shared" si="34"/>
        <v>0</v>
      </c>
      <c r="X136" s="75">
        <f t="shared" si="46"/>
        <v>1.3439163793441222</v>
      </c>
      <c r="Y136" s="65">
        <f t="shared" ca="1" si="35"/>
        <v>0</v>
      </c>
      <c r="AA136" s="65">
        <f t="shared" ca="1" si="36"/>
        <v>0</v>
      </c>
      <c r="AB136" s="65">
        <f t="shared" ca="1" si="37"/>
        <v>0</v>
      </c>
      <c r="AC136" s="65">
        <f t="shared" ca="1" si="38"/>
        <v>0</v>
      </c>
      <c r="AD136" s="65">
        <f t="shared" ca="1" si="39"/>
        <v>0</v>
      </c>
      <c r="AE136" s="65">
        <f t="shared" ca="1" si="40"/>
        <v>0</v>
      </c>
      <c r="AF136" s="65">
        <f t="shared" ca="1" si="41"/>
        <v>0</v>
      </c>
      <c r="AH136" s="35">
        <f t="shared" si="47"/>
        <v>0</v>
      </c>
      <c r="AI136" s="35">
        <f t="shared" ca="1" si="48"/>
        <v>0</v>
      </c>
    </row>
    <row r="137" spans="1:35">
      <c r="A137" s="76">
        <f t="shared" si="42"/>
        <v>40756</v>
      </c>
      <c r="B137" s="65">
        <f t="shared" si="43"/>
        <v>1</v>
      </c>
      <c r="C137" s="65">
        <f t="shared" si="27"/>
        <v>0</v>
      </c>
      <c r="D137" s="65">
        <f t="shared" ca="1" si="28"/>
        <v>0</v>
      </c>
      <c r="E137" s="73"/>
      <c r="F137" s="66"/>
      <c r="G137" s="73">
        <v>80.016972134104662</v>
      </c>
      <c r="H137" s="73">
        <v>85.05</v>
      </c>
      <c r="I137" s="66">
        <v>45.41</v>
      </c>
      <c r="J137" s="66">
        <v>38.049999999999997</v>
      </c>
      <c r="K137" s="65"/>
      <c r="L137" s="65"/>
      <c r="M137" s="65"/>
      <c r="N137" s="65"/>
      <c r="O137" s="65"/>
      <c r="P137" s="35">
        <f t="shared" si="29"/>
        <v>31</v>
      </c>
      <c r="Q137" s="74">
        <f t="shared" si="30"/>
        <v>40811</v>
      </c>
      <c r="R137" s="35">
        <f t="shared" ca="1" si="31"/>
        <v>3944</v>
      </c>
      <c r="S137" s="73">
        <v>7.4255419844692E-2</v>
      </c>
      <c r="T137" s="75">
        <f t="shared" ca="1" si="32"/>
        <v>0.45510154800893371</v>
      </c>
      <c r="U137" s="37">
        <f t="shared" si="33"/>
        <v>0</v>
      </c>
      <c r="V137" s="37">
        <f t="shared" si="34"/>
        <v>0</v>
      </c>
      <c r="X137" s="75">
        <f t="shared" si="46"/>
        <v>1.3439163793441222</v>
      </c>
      <c r="Y137" s="65">
        <f t="shared" ca="1" si="35"/>
        <v>0</v>
      </c>
      <c r="AA137" s="65">
        <f t="shared" ca="1" si="36"/>
        <v>0</v>
      </c>
      <c r="AB137" s="65">
        <f t="shared" ca="1" si="37"/>
        <v>0</v>
      </c>
      <c r="AC137" s="65">
        <f t="shared" ca="1" si="38"/>
        <v>0</v>
      </c>
      <c r="AD137" s="65">
        <f t="shared" ca="1" si="39"/>
        <v>0</v>
      </c>
      <c r="AE137" s="65">
        <f t="shared" ca="1" si="40"/>
        <v>0</v>
      </c>
      <c r="AF137" s="65">
        <f t="shared" ca="1" si="41"/>
        <v>0</v>
      </c>
      <c r="AH137" s="35">
        <f t="shared" si="47"/>
        <v>0</v>
      </c>
      <c r="AI137" s="35">
        <f t="shared" ca="1" si="48"/>
        <v>0</v>
      </c>
    </row>
    <row r="138" spans="1:35">
      <c r="A138" s="76">
        <f t="shared" si="42"/>
        <v>40787</v>
      </c>
      <c r="B138" s="65">
        <f t="shared" si="43"/>
        <v>1</v>
      </c>
      <c r="C138" s="65">
        <f t="shared" ref="C138:C201" si="49">IF(U138=1,B138*P138,0)</f>
        <v>0</v>
      </c>
      <c r="D138" s="65">
        <f t="shared" ref="D138:D201" ca="1" si="50">C138*T138</f>
        <v>0</v>
      </c>
      <c r="E138" s="73"/>
      <c r="F138" s="66"/>
      <c r="G138" s="73">
        <v>72.016972134104662</v>
      </c>
      <c r="H138" s="73">
        <v>73.05</v>
      </c>
      <c r="I138" s="66">
        <v>42.41</v>
      </c>
      <c r="J138" s="66">
        <v>36.049999999999997</v>
      </c>
      <c r="K138" s="65"/>
      <c r="L138" s="65"/>
      <c r="M138" s="65"/>
      <c r="N138" s="65"/>
      <c r="O138" s="65"/>
      <c r="P138" s="35">
        <f t="shared" ref="P138:P201" si="51">A139-A138</f>
        <v>30</v>
      </c>
      <c r="Q138" s="74">
        <f t="shared" ref="Q138:Q201" si="52">CHOOSE(F$3,A139+24,A138)</f>
        <v>40841</v>
      </c>
      <c r="R138" s="35">
        <f t="shared" ref="R138:R201" ca="1" si="53">Q138-C$3</f>
        <v>3974</v>
      </c>
      <c r="S138" s="73">
        <v>7.4250119598668021E-2</v>
      </c>
      <c r="T138" s="75">
        <f t="shared" ref="T138:T201" ca="1" si="54">1/(1+CHOOSE(F$3,S139/2,S138/2))^(2*R138/365.25)</f>
        <v>0.45240884388293506</v>
      </c>
      <c r="U138" s="37">
        <f t="shared" ref="U138:U201" si="55">IF(AND(mthbeg&lt;=A138,mthend&gt;=A138),1,0)</f>
        <v>0</v>
      </c>
      <c r="V138" s="37">
        <f t="shared" ref="V138:V201" si="56">P138*U138</f>
        <v>0</v>
      </c>
      <c r="X138" s="75">
        <f t="shared" si="46"/>
        <v>1.3439163793441222</v>
      </c>
      <c r="Y138" s="65">
        <f t="shared" ref="Y138:Y201" ca="1" si="57">D138*X138</f>
        <v>0</v>
      </c>
      <c r="AA138" s="65">
        <f t="shared" ref="AA138:AA201" ca="1" si="58">$D138*E138</f>
        <v>0</v>
      </c>
      <c r="AB138" s="65">
        <f t="shared" ref="AB138:AB201" ca="1" si="59">$D138*F138</f>
        <v>0</v>
      </c>
      <c r="AC138" s="65">
        <f t="shared" ref="AC138:AC201" ca="1" si="60">$D138*G138</f>
        <v>0</v>
      </c>
      <c r="AD138" s="65">
        <f t="shared" ref="AD138:AD201" ca="1" si="61">$D138*H138</f>
        <v>0</v>
      </c>
      <c r="AE138" s="65">
        <f t="shared" ref="AE138:AE201" ca="1" si="62">$D138*I138</f>
        <v>0</v>
      </c>
      <c r="AF138" s="65">
        <f t="shared" ref="AF138:AF201" ca="1" si="63">$D138*J138</f>
        <v>0</v>
      </c>
      <c r="AH138" s="35">
        <f t="shared" si="47"/>
        <v>0</v>
      </c>
      <c r="AI138" s="35">
        <f t="shared" ca="1" si="48"/>
        <v>0</v>
      </c>
    </row>
    <row r="139" spans="1:35">
      <c r="A139" s="76">
        <f t="shared" ref="A139:A202" si="64">EDATE(A138,1)</f>
        <v>40817</v>
      </c>
      <c r="B139" s="65">
        <f t="shared" ref="B139:B202" si="65">B138</f>
        <v>1</v>
      </c>
      <c r="C139" s="65">
        <f t="shared" si="49"/>
        <v>0</v>
      </c>
      <c r="D139" s="65">
        <f t="shared" ca="1" si="50"/>
        <v>0</v>
      </c>
      <c r="E139" s="73"/>
      <c r="F139" s="66"/>
      <c r="G139" s="73">
        <v>54.9</v>
      </c>
      <c r="H139" s="73">
        <v>51.2</v>
      </c>
      <c r="I139" s="66">
        <v>35.409999999999997</v>
      </c>
      <c r="J139" s="66">
        <v>34.450000000000003</v>
      </c>
      <c r="K139" s="65"/>
      <c r="L139" s="65"/>
      <c r="M139" s="65"/>
      <c r="N139" s="65"/>
      <c r="O139" s="65"/>
      <c r="P139" s="35">
        <f t="shared" si="51"/>
        <v>31</v>
      </c>
      <c r="Q139" s="74">
        <f t="shared" si="52"/>
        <v>40872</v>
      </c>
      <c r="R139" s="35">
        <f t="shared" ca="1" si="53"/>
        <v>4005</v>
      </c>
      <c r="S139" s="73">
        <v>7.4244990328330998E-2</v>
      </c>
      <c r="T139" s="75">
        <f t="shared" ca="1" si="54"/>
        <v>0.44964350308555023</v>
      </c>
      <c r="U139" s="37">
        <f t="shared" si="55"/>
        <v>0</v>
      </c>
      <c r="V139" s="37">
        <f t="shared" si="56"/>
        <v>0</v>
      </c>
      <c r="X139" s="75">
        <f t="shared" ref="X139:X202" si="66">IF(AND(CHOOSE(X$3,MONTH(A139)=MONTH(mthbeg),MONTH(A139)=1),YEAR(A139)&gt;YEAR(mthbeg)),X138*(1+escalator),X138)</f>
        <v>1.3439163793441222</v>
      </c>
      <c r="Y139" s="65">
        <f t="shared" ca="1" si="57"/>
        <v>0</v>
      </c>
      <c r="AA139" s="65">
        <f t="shared" ca="1" si="58"/>
        <v>0</v>
      </c>
      <c r="AB139" s="65">
        <f t="shared" ca="1" si="59"/>
        <v>0</v>
      </c>
      <c r="AC139" s="65">
        <f t="shared" ca="1" si="60"/>
        <v>0</v>
      </c>
      <c r="AD139" s="65">
        <f t="shared" ca="1" si="61"/>
        <v>0</v>
      </c>
      <c r="AE139" s="65">
        <f t="shared" ca="1" si="62"/>
        <v>0</v>
      </c>
      <c r="AF139" s="65">
        <f t="shared" ca="1" si="63"/>
        <v>0</v>
      </c>
      <c r="AH139" s="35">
        <f t="shared" si="47"/>
        <v>0</v>
      </c>
      <c r="AI139" s="35">
        <f t="shared" ca="1" si="48"/>
        <v>0</v>
      </c>
    </row>
    <row r="140" spans="1:35">
      <c r="A140" s="76">
        <f t="shared" si="64"/>
        <v>40848</v>
      </c>
      <c r="B140" s="65">
        <f t="shared" si="65"/>
        <v>1</v>
      </c>
      <c r="C140" s="65">
        <f t="shared" si="49"/>
        <v>0</v>
      </c>
      <c r="D140" s="65">
        <f t="shared" ca="1" si="50"/>
        <v>0</v>
      </c>
      <c r="E140" s="73"/>
      <c r="F140" s="66"/>
      <c r="G140" s="73">
        <v>44.919299684789571</v>
      </c>
      <c r="H140" s="73">
        <v>50.2</v>
      </c>
      <c r="I140" s="66">
        <v>30.41</v>
      </c>
      <c r="J140" s="66">
        <v>31.45</v>
      </c>
      <c r="K140" s="65"/>
      <c r="L140" s="65"/>
      <c r="M140" s="65"/>
      <c r="N140" s="65"/>
      <c r="O140" s="65"/>
      <c r="P140" s="35">
        <f t="shared" si="51"/>
        <v>30</v>
      </c>
      <c r="Q140" s="74">
        <f t="shared" si="52"/>
        <v>40902</v>
      </c>
      <c r="R140" s="35">
        <f t="shared" ca="1" si="53"/>
        <v>4035</v>
      </c>
      <c r="S140" s="73">
        <v>7.4239690082325005E-2</v>
      </c>
      <c r="T140" s="75">
        <f t="shared" ca="1" si="54"/>
        <v>0.44698464519681591</v>
      </c>
      <c r="U140" s="37">
        <f t="shared" si="55"/>
        <v>0</v>
      </c>
      <c r="V140" s="37">
        <f t="shared" si="56"/>
        <v>0</v>
      </c>
      <c r="X140" s="75">
        <f t="shared" si="66"/>
        <v>1.3439163793441222</v>
      </c>
      <c r="Y140" s="65">
        <f t="shared" ca="1" si="57"/>
        <v>0</v>
      </c>
      <c r="AA140" s="65">
        <f t="shared" ca="1" si="58"/>
        <v>0</v>
      </c>
      <c r="AB140" s="65">
        <f t="shared" ca="1" si="59"/>
        <v>0</v>
      </c>
      <c r="AC140" s="65">
        <f t="shared" ca="1" si="60"/>
        <v>0</v>
      </c>
      <c r="AD140" s="65">
        <f t="shared" ca="1" si="61"/>
        <v>0</v>
      </c>
      <c r="AE140" s="65">
        <f t="shared" ca="1" si="62"/>
        <v>0</v>
      </c>
      <c r="AF140" s="65">
        <f t="shared" ca="1" si="63"/>
        <v>0</v>
      </c>
      <c r="AH140" s="35">
        <f t="shared" ref="AH140:AH203" si="67">C140*E140</f>
        <v>0</v>
      </c>
      <c r="AI140" s="35">
        <f t="shared" ref="AI140:AI203" ca="1" si="68">AH140*T140</f>
        <v>0</v>
      </c>
    </row>
    <row r="141" spans="1:35">
      <c r="A141" s="76">
        <f t="shared" si="64"/>
        <v>40878</v>
      </c>
      <c r="B141" s="65">
        <f t="shared" si="65"/>
        <v>1</v>
      </c>
      <c r="C141" s="65">
        <f t="shared" si="49"/>
        <v>0</v>
      </c>
      <c r="D141" s="65">
        <f t="shared" ca="1" si="50"/>
        <v>0</v>
      </c>
      <c r="E141" s="73"/>
      <c r="F141" s="66"/>
      <c r="G141" s="73">
        <v>43.919299684789571</v>
      </c>
      <c r="H141" s="73">
        <v>49.2</v>
      </c>
      <c r="I141" s="66">
        <v>30.41</v>
      </c>
      <c r="J141" s="66">
        <v>31.45</v>
      </c>
      <c r="K141" s="65"/>
      <c r="L141" s="65"/>
      <c r="M141" s="65"/>
      <c r="N141" s="65"/>
      <c r="O141" s="65"/>
      <c r="P141" s="35">
        <f t="shared" si="51"/>
        <v>31</v>
      </c>
      <c r="Q141" s="74">
        <f t="shared" si="52"/>
        <v>40933</v>
      </c>
      <c r="R141" s="35">
        <f t="shared" ca="1" si="53"/>
        <v>4066</v>
      </c>
      <c r="S141" s="73">
        <v>7.4234389836329018E-2</v>
      </c>
      <c r="T141" s="75">
        <f t="shared" ca="1" si="54"/>
        <v>0.44425077852337208</v>
      </c>
      <c r="U141" s="37">
        <f t="shared" si="55"/>
        <v>0</v>
      </c>
      <c r="V141" s="37">
        <f t="shared" si="56"/>
        <v>0</v>
      </c>
      <c r="X141" s="75">
        <f t="shared" si="66"/>
        <v>1.3439163793441222</v>
      </c>
      <c r="Y141" s="65">
        <f t="shared" ca="1" si="57"/>
        <v>0</v>
      </c>
      <c r="AA141" s="65">
        <f t="shared" ca="1" si="58"/>
        <v>0</v>
      </c>
      <c r="AB141" s="65">
        <f t="shared" ca="1" si="59"/>
        <v>0</v>
      </c>
      <c r="AC141" s="65">
        <f t="shared" ca="1" si="60"/>
        <v>0</v>
      </c>
      <c r="AD141" s="65">
        <f t="shared" ca="1" si="61"/>
        <v>0</v>
      </c>
      <c r="AE141" s="65">
        <f t="shared" ca="1" si="62"/>
        <v>0</v>
      </c>
      <c r="AF141" s="65">
        <f t="shared" ca="1" si="63"/>
        <v>0</v>
      </c>
      <c r="AH141" s="35">
        <f t="shared" si="67"/>
        <v>0</v>
      </c>
      <c r="AI141" s="35">
        <f t="shared" ca="1" si="68"/>
        <v>0</v>
      </c>
    </row>
    <row r="142" spans="1:35">
      <c r="A142" s="76">
        <f t="shared" si="64"/>
        <v>40909</v>
      </c>
      <c r="B142" s="65">
        <f t="shared" si="65"/>
        <v>1</v>
      </c>
      <c r="C142" s="65">
        <f t="shared" si="49"/>
        <v>0</v>
      </c>
      <c r="D142" s="65">
        <f t="shared" ca="1" si="50"/>
        <v>0</v>
      </c>
      <c r="E142" s="73"/>
      <c r="F142" s="66"/>
      <c r="G142" s="73">
        <v>46.75</v>
      </c>
      <c r="H142" s="73">
        <v>51.45</v>
      </c>
      <c r="I142" s="66">
        <v>31.528283716920008</v>
      </c>
      <c r="J142" s="66">
        <v>35.950000000000003</v>
      </c>
      <c r="K142" s="65"/>
      <c r="L142" s="65"/>
      <c r="M142" s="65"/>
      <c r="N142" s="65"/>
      <c r="O142" s="65"/>
      <c r="P142" s="35">
        <f t="shared" si="51"/>
        <v>31</v>
      </c>
      <c r="Q142" s="74">
        <f t="shared" si="52"/>
        <v>40964</v>
      </c>
      <c r="R142" s="35">
        <f t="shared" ca="1" si="53"/>
        <v>4097</v>
      </c>
      <c r="S142" s="73">
        <v>7.4229602517372012E-2</v>
      </c>
      <c r="T142" s="75">
        <f t="shared" ca="1" si="54"/>
        <v>0.44153642832198736</v>
      </c>
      <c r="U142" s="37">
        <f t="shared" si="55"/>
        <v>0</v>
      </c>
      <c r="V142" s="37">
        <f t="shared" si="56"/>
        <v>0</v>
      </c>
      <c r="X142" s="75">
        <f t="shared" si="66"/>
        <v>1.3842338707244459</v>
      </c>
      <c r="Y142" s="65">
        <f t="shared" ca="1" si="57"/>
        <v>0</v>
      </c>
      <c r="AA142" s="65">
        <f t="shared" ca="1" si="58"/>
        <v>0</v>
      </c>
      <c r="AB142" s="65">
        <f t="shared" ca="1" si="59"/>
        <v>0</v>
      </c>
      <c r="AC142" s="65">
        <f t="shared" ca="1" si="60"/>
        <v>0</v>
      </c>
      <c r="AD142" s="65">
        <f t="shared" ca="1" si="61"/>
        <v>0</v>
      </c>
      <c r="AE142" s="65">
        <f t="shared" ca="1" si="62"/>
        <v>0</v>
      </c>
      <c r="AF142" s="65">
        <f t="shared" ca="1" si="63"/>
        <v>0</v>
      </c>
      <c r="AH142" s="35">
        <f t="shared" si="67"/>
        <v>0</v>
      </c>
      <c r="AI142" s="35">
        <f t="shared" ca="1" si="68"/>
        <v>0</v>
      </c>
    </row>
    <row r="143" spans="1:35">
      <c r="A143" s="76">
        <f t="shared" si="64"/>
        <v>40940</v>
      </c>
      <c r="B143" s="65">
        <f t="shared" si="65"/>
        <v>1</v>
      </c>
      <c r="C143" s="65">
        <f t="shared" si="49"/>
        <v>0</v>
      </c>
      <c r="D143" s="65">
        <f t="shared" ca="1" si="50"/>
        <v>0</v>
      </c>
      <c r="E143" s="73"/>
      <c r="F143" s="66"/>
      <c r="G143" s="73">
        <v>47.035140574348993</v>
      </c>
      <c r="H143" s="73">
        <v>49.45</v>
      </c>
      <c r="I143" s="66">
        <v>30.688283716920012</v>
      </c>
      <c r="J143" s="66">
        <v>34.950000000000003</v>
      </c>
      <c r="K143" s="65"/>
      <c r="L143" s="65"/>
      <c r="M143" s="65"/>
      <c r="N143" s="65"/>
      <c r="O143" s="65"/>
      <c r="P143" s="35">
        <f t="shared" si="51"/>
        <v>29</v>
      </c>
      <c r="Q143" s="74">
        <f t="shared" si="52"/>
        <v>40993</v>
      </c>
      <c r="R143" s="35">
        <f t="shared" ca="1" si="53"/>
        <v>4126</v>
      </c>
      <c r="S143" s="73">
        <v>7.4224302271394024E-2</v>
      </c>
      <c r="T143" s="75">
        <f t="shared" ca="1" si="54"/>
        <v>0.43901337598066548</v>
      </c>
      <c r="U143" s="37">
        <f t="shared" si="55"/>
        <v>0</v>
      </c>
      <c r="V143" s="37">
        <f t="shared" si="56"/>
        <v>0</v>
      </c>
      <c r="X143" s="75">
        <f t="shared" si="66"/>
        <v>1.3842338707244459</v>
      </c>
      <c r="Y143" s="65">
        <f t="shared" ca="1" si="57"/>
        <v>0</v>
      </c>
      <c r="AA143" s="65">
        <f t="shared" ca="1" si="58"/>
        <v>0</v>
      </c>
      <c r="AB143" s="65">
        <f t="shared" ca="1" si="59"/>
        <v>0</v>
      </c>
      <c r="AC143" s="65">
        <f t="shared" ca="1" si="60"/>
        <v>0</v>
      </c>
      <c r="AD143" s="65">
        <f t="shared" ca="1" si="61"/>
        <v>0</v>
      </c>
      <c r="AE143" s="65">
        <f t="shared" ca="1" si="62"/>
        <v>0</v>
      </c>
      <c r="AF143" s="65">
        <f t="shared" ca="1" si="63"/>
        <v>0</v>
      </c>
      <c r="AH143" s="35">
        <f t="shared" si="67"/>
        <v>0</v>
      </c>
      <c r="AI143" s="35">
        <f t="shared" ca="1" si="68"/>
        <v>0</v>
      </c>
    </row>
    <row r="144" spans="1:35">
      <c r="A144" s="76">
        <f t="shared" si="64"/>
        <v>40969</v>
      </c>
      <c r="B144" s="65">
        <f t="shared" si="65"/>
        <v>1</v>
      </c>
      <c r="C144" s="65">
        <f t="shared" si="49"/>
        <v>0</v>
      </c>
      <c r="D144" s="65">
        <f t="shared" ca="1" si="50"/>
        <v>0</v>
      </c>
      <c r="E144" s="73"/>
      <c r="F144" s="66"/>
      <c r="G144" s="73">
        <v>46.035140574348993</v>
      </c>
      <c r="H144" s="73">
        <v>48.45</v>
      </c>
      <c r="I144" s="66">
        <v>30.688283716920012</v>
      </c>
      <c r="J144" s="66">
        <v>32.950000000000003</v>
      </c>
      <c r="K144" s="65"/>
      <c r="L144" s="65"/>
      <c r="M144" s="65"/>
      <c r="N144" s="65"/>
      <c r="O144" s="65"/>
      <c r="P144" s="35">
        <f t="shared" si="51"/>
        <v>31</v>
      </c>
      <c r="Q144" s="74">
        <f t="shared" si="52"/>
        <v>41024</v>
      </c>
      <c r="R144" s="35">
        <f t="shared" ca="1" si="53"/>
        <v>4157</v>
      </c>
      <c r="S144" s="73">
        <v>7.4219173001100008E-2</v>
      </c>
      <c r="T144" s="75">
        <f t="shared" ca="1" si="54"/>
        <v>0.43633176489933478</v>
      </c>
      <c r="U144" s="37">
        <f t="shared" si="55"/>
        <v>0</v>
      </c>
      <c r="V144" s="37">
        <f t="shared" si="56"/>
        <v>0</v>
      </c>
      <c r="X144" s="75">
        <f t="shared" si="66"/>
        <v>1.3842338707244459</v>
      </c>
      <c r="Y144" s="65">
        <f t="shared" ca="1" si="57"/>
        <v>0</v>
      </c>
      <c r="AA144" s="65">
        <f t="shared" ca="1" si="58"/>
        <v>0</v>
      </c>
      <c r="AB144" s="65">
        <f t="shared" ca="1" si="59"/>
        <v>0</v>
      </c>
      <c r="AC144" s="65">
        <f t="shared" ca="1" si="60"/>
        <v>0</v>
      </c>
      <c r="AD144" s="65">
        <f t="shared" ca="1" si="61"/>
        <v>0</v>
      </c>
      <c r="AE144" s="65">
        <f t="shared" ca="1" si="62"/>
        <v>0</v>
      </c>
      <c r="AF144" s="65">
        <f t="shared" ca="1" si="63"/>
        <v>0</v>
      </c>
      <c r="AH144" s="35">
        <f t="shared" si="67"/>
        <v>0</v>
      </c>
      <c r="AI144" s="35">
        <f t="shared" ca="1" si="68"/>
        <v>0</v>
      </c>
    </row>
    <row r="145" spans="1:35">
      <c r="A145" s="76">
        <f t="shared" si="64"/>
        <v>41000</v>
      </c>
      <c r="B145" s="65">
        <f t="shared" si="65"/>
        <v>1</v>
      </c>
      <c r="C145" s="65">
        <f t="shared" si="49"/>
        <v>0</v>
      </c>
      <c r="D145" s="65">
        <f t="shared" ca="1" si="50"/>
        <v>0</v>
      </c>
      <c r="E145" s="73"/>
      <c r="F145" s="66"/>
      <c r="G145" s="73">
        <v>44</v>
      </c>
      <c r="H145" s="73">
        <v>46.35</v>
      </c>
      <c r="I145" s="66">
        <v>29.882009006767671</v>
      </c>
      <c r="J145" s="66">
        <v>32.950000000000003</v>
      </c>
      <c r="K145" s="65"/>
      <c r="L145" s="65"/>
      <c r="M145" s="65"/>
      <c r="N145" s="65"/>
      <c r="O145" s="65"/>
      <c r="P145" s="35">
        <f t="shared" si="51"/>
        <v>30</v>
      </c>
      <c r="Q145" s="74">
        <f t="shared" si="52"/>
        <v>41054</v>
      </c>
      <c r="R145" s="35">
        <f t="shared" ca="1" si="53"/>
        <v>4187</v>
      </c>
      <c r="S145" s="73">
        <v>7.4213872755140006E-2</v>
      </c>
      <c r="T145" s="75">
        <f t="shared" ca="1" si="54"/>
        <v>0.43375261270048221</v>
      </c>
      <c r="U145" s="37">
        <f t="shared" si="55"/>
        <v>0</v>
      </c>
      <c r="V145" s="37">
        <f t="shared" si="56"/>
        <v>0</v>
      </c>
      <c r="X145" s="75">
        <f t="shared" si="66"/>
        <v>1.3842338707244459</v>
      </c>
      <c r="Y145" s="65">
        <f t="shared" ca="1" si="57"/>
        <v>0</v>
      </c>
      <c r="AA145" s="65">
        <f t="shared" ca="1" si="58"/>
        <v>0</v>
      </c>
      <c r="AB145" s="65">
        <f t="shared" ca="1" si="59"/>
        <v>0</v>
      </c>
      <c r="AC145" s="65">
        <f t="shared" ca="1" si="60"/>
        <v>0</v>
      </c>
      <c r="AD145" s="65">
        <f t="shared" ca="1" si="61"/>
        <v>0</v>
      </c>
      <c r="AE145" s="65">
        <f t="shared" ca="1" si="62"/>
        <v>0</v>
      </c>
      <c r="AF145" s="65">
        <f t="shared" ca="1" si="63"/>
        <v>0</v>
      </c>
      <c r="AH145" s="35">
        <f t="shared" si="67"/>
        <v>0</v>
      </c>
      <c r="AI145" s="35">
        <f t="shared" ca="1" si="68"/>
        <v>0</v>
      </c>
    </row>
    <row r="146" spans="1:35">
      <c r="A146" s="76">
        <f t="shared" si="64"/>
        <v>41030</v>
      </c>
      <c r="B146" s="65">
        <f t="shared" si="65"/>
        <v>1</v>
      </c>
      <c r="C146" s="65">
        <f t="shared" si="49"/>
        <v>0</v>
      </c>
      <c r="D146" s="65">
        <f t="shared" ca="1" si="50"/>
        <v>0</v>
      </c>
      <c r="E146" s="73"/>
      <c r="F146" s="66"/>
      <c r="G146" s="73">
        <v>47.459462062966381</v>
      </c>
      <c r="H146" s="73">
        <v>48.35</v>
      </c>
      <c r="I146" s="66">
        <v>29.882009006767671</v>
      </c>
      <c r="J146" s="66">
        <v>28.95</v>
      </c>
      <c r="K146" s="65"/>
      <c r="L146" s="65"/>
      <c r="M146" s="65"/>
      <c r="N146" s="65"/>
      <c r="O146" s="65"/>
      <c r="P146" s="35">
        <f t="shared" si="51"/>
        <v>31</v>
      </c>
      <c r="Q146" s="74">
        <f t="shared" si="52"/>
        <v>41085</v>
      </c>
      <c r="R146" s="35">
        <f t="shared" ca="1" si="53"/>
        <v>4218</v>
      </c>
      <c r="S146" s="73">
        <v>7.4208743484864004E-2</v>
      </c>
      <c r="T146" s="75">
        <f t="shared" ca="1" si="54"/>
        <v>0.4311038718034233</v>
      </c>
      <c r="U146" s="37">
        <f t="shared" si="55"/>
        <v>0</v>
      </c>
      <c r="V146" s="37">
        <f t="shared" si="56"/>
        <v>0</v>
      </c>
      <c r="X146" s="75">
        <f t="shared" si="66"/>
        <v>1.3842338707244459</v>
      </c>
      <c r="Y146" s="65">
        <f t="shared" ca="1" si="57"/>
        <v>0</v>
      </c>
      <c r="AA146" s="65">
        <f t="shared" ca="1" si="58"/>
        <v>0</v>
      </c>
      <c r="AB146" s="65">
        <f t="shared" ca="1" si="59"/>
        <v>0</v>
      </c>
      <c r="AC146" s="65">
        <f t="shared" ca="1" si="60"/>
        <v>0</v>
      </c>
      <c r="AD146" s="65">
        <f t="shared" ca="1" si="61"/>
        <v>0</v>
      </c>
      <c r="AE146" s="65">
        <f t="shared" ca="1" si="62"/>
        <v>0</v>
      </c>
      <c r="AF146" s="65">
        <f t="shared" ca="1" si="63"/>
        <v>0</v>
      </c>
      <c r="AH146" s="35">
        <f t="shared" si="67"/>
        <v>0</v>
      </c>
      <c r="AI146" s="35">
        <f t="shared" ca="1" si="68"/>
        <v>0</v>
      </c>
    </row>
    <row r="147" spans="1:35">
      <c r="A147" s="76">
        <f t="shared" si="64"/>
        <v>41061</v>
      </c>
      <c r="B147" s="65">
        <f t="shared" si="65"/>
        <v>1</v>
      </c>
      <c r="C147" s="65">
        <f t="shared" si="49"/>
        <v>0</v>
      </c>
      <c r="D147" s="65">
        <f t="shared" ca="1" si="50"/>
        <v>0</v>
      </c>
      <c r="E147" s="73"/>
      <c r="F147" s="66"/>
      <c r="G147" s="73">
        <v>63.459462062966374</v>
      </c>
      <c r="H147" s="73">
        <v>55.35</v>
      </c>
      <c r="I147" s="66">
        <v>27.882009006767671</v>
      </c>
      <c r="J147" s="66">
        <v>31.95</v>
      </c>
      <c r="K147" s="65"/>
      <c r="L147" s="65"/>
      <c r="M147" s="65"/>
      <c r="N147" s="65"/>
      <c r="O147" s="65"/>
      <c r="P147" s="35">
        <f t="shared" si="51"/>
        <v>30</v>
      </c>
      <c r="Q147" s="74">
        <f t="shared" si="52"/>
        <v>41115</v>
      </c>
      <c r="R147" s="35">
        <f t="shared" ca="1" si="53"/>
        <v>4248</v>
      </c>
      <c r="S147" s="73">
        <v>7.4203443238922001E-2</v>
      </c>
      <c r="T147" s="75">
        <f t="shared" ca="1" si="54"/>
        <v>0.42855715141478556</v>
      </c>
      <c r="U147" s="37">
        <f t="shared" si="55"/>
        <v>0</v>
      </c>
      <c r="V147" s="37">
        <f t="shared" si="56"/>
        <v>0</v>
      </c>
      <c r="X147" s="75">
        <f t="shared" si="66"/>
        <v>1.3842338707244459</v>
      </c>
      <c r="Y147" s="65">
        <f t="shared" ca="1" si="57"/>
        <v>0</v>
      </c>
      <c r="AA147" s="65">
        <f t="shared" ca="1" si="58"/>
        <v>0</v>
      </c>
      <c r="AB147" s="65">
        <f t="shared" ca="1" si="59"/>
        <v>0</v>
      </c>
      <c r="AC147" s="65">
        <f t="shared" ca="1" si="60"/>
        <v>0</v>
      </c>
      <c r="AD147" s="65">
        <f t="shared" ca="1" si="61"/>
        <v>0</v>
      </c>
      <c r="AE147" s="65">
        <f t="shared" ca="1" si="62"/>
        <v>0</v>
      </c>
      <c r="AF147" s="65">
        <f t="shared" ca="1" si="63"/>
        <v>0</v>
      </c>
      <c r="AH147" s="35">
        <f t="shared" si="67"/>
        <v>0</v>
      </c>
      <c r="AI147" s="35">
        <f t="shared" ca="1" si="68"/>
        <v>0</v>
      </c>
    </row>
    <row r="148" spans="1:35">
      <c r="A148" s="76">
        <f t="shared" si="64"/>
        <v>41091</v>
      </c>
      <c r="B148" s="65">
        <f t="shared" si="65"/>
        <v>1</v>
      </c>
      <c r="C148" s="65">
        <f t="shared" si="49"/>
        <v>0</v>
      </c>
      <c r="D148" s="65">
        <f t="shared" ca="1" si="50"/>
        <v>0</v>
      </c>
      <c r="E148" s="73"/>
      <c r="F148" s="66"/>
      <c r="G148" s="73">
        <v>75.75</v>
      </c>
      <c r="H148" s="73">
        <v>72.8</v>
      </c>
      <c r="I148" s="66">
        <v>41.356811354002325</v>
      </c>
      <c r="J148" s="66">
        <v>36.549999999999997</v>
      </c>
      <c r="K148" s="65"/>
      <c r="L148" s="65"/>
      <c r="M148" s="65"/>
      <c r="N148" s="65"/>
      <c r="O148" s="65"/>
      <c r="P148" s="35">
        <f t="shared" si="51"/>
        <v>31</v>
      </c>
      <c r="Q148" s="74">
        <f t="shared" si="52"/>
        <v>41146</v>
      </c>
      <c r="R148" s="35">
        <f t="shared" ca="1" si="53"/>
        <v>4279</v>
      </c>
      <c r="S148" s="73">
        <v>7.4198142992989005E-2</v>
      </c>
      <c r="T148" s="75">
        <f t="shared" ca="1" si="54"/>
        <v>0.42594004750430153</v>
      </c>
      <c r="U148" s="37">
        <f t="shared" si="55"/>
        <v>0</v>
      </c>
      <c r="V148" s="37">
        <f t="shared" si="56"/>
        <v>0</v>
      </c>
      <c r="X148" s="75">
        <f t="shared" si="66"/>
        <v>1.3842338707244459</v>
      </c>
      <c r="Y148" s="65">
        <f t="shared" ca="1" si="57"/>
        <v>0</v>
      </c>
      <c r="AA148" s="65">
        <f t="shared" ca="1" si="58"/>
        <v>0</v>
      </c>
      <c r="AB148" s="65">
        <f t="shared" ca="1" si="59"/>
        <v>0</v>
      </c>
      <c r="AC148" s="65">
        <f t="shared" ca="1" si="60"/>
        <v>0</v>
      </c>
      <c r="AD148" s="65">
        <f t="shared" ca="1" si="61"/>
        <v>0</v>
      </c>
      <c r="AE148" s="65">
        <f t="shared" ca="1" si="62"/>
        <v>0</v>
      </c>
      <c r="AF148" s="65">
        <f t="shared" ca="1" si="63"/>
        <v>0</v>
      </c>
      <c r="AH148" s="35">
        <f t="shared" si="67"/>
        <v>0</v>
      </c>
      <c r="AI148" s="35">
        <f t="shared" ca="1" si="68"/>
        <v>0</v>
      </c>
    </row>
    <row r="149" spans="1:35">
      <c r="A149" s="76">
        <f t="shared" si="64"/>
        <v>41122</v>
      </c>
      <c r="B149" s="65">
        <f t="shared" si="65"/>
        <v>1</v>
      </c>
      <c r="C149" s="65">
        <f t="shared" si="49"/>
        <v>0</v>
      </c>
      <c r="D149" s="65">
        <f t="shared" ca="1" si="50"/>
        <v>0</v>
      </c>
      <c r="E149" s="73"/>
      <c r="F149" s="66"/>
      <c r="G149" s="73">
        <v>79.310326393571103</v>
      </c>
      <c r="H149" s="73">
        <v>85.8</v>
      </c>
      <c r="I149" s="66">
        <v>45.356811354002325</v>
      </c>
      <c r="J149" s="66">
        <v>38.549999999999997</v>
      </c>
      <c r="K149" s="65"/>
      <c r="L149" s="65"/>
      <c r="M149" s="65"/>
      <c r="N149" s="65"/>
      <c r="O149" s="65"/>
      <c r="P149" s="35">
        <f t="shared" si="51"/>
        <v>31</v>
      </c>
      <c r="Q149" s="74">
        <f t="shared" si="52"/>
        <v>41177</v>
      </c>
      <c r="R149" s="35">
        <f t="shared" ca="1" si="53"/>
        <v>4310</v>
      </c>
      <c r="S149" s="73">
        <v>7.4193013722740009E-2</v>
      </c>
      <c r="T149" s="75">
        <f t="shared" ca="1" si="54"/>
        <v>0.42334010469184707</v>
      </c>
      <c r="U149" s="37">
        <f t="shared" si="55"/>
        <v>0</v>
      </c>
      <c r="V149" s="37">
        <f t="shared" si="56"/>
        <v>0</v>
      </c>
      <c r="X149" s="75">
        <f t="shared" si="66"/>
        <v>1.3842338707244459</v>
      </c>
      <c r="Y149" s="65">
        <f t="shared" ca="1" si="57"/>
        <v>0</v>
      </c>
      <c r="AA149" s="65">
        <f t="shared" ca="1" si="58"/>
        <v>0</v>
      </c>
      <c r="AB149" s="65">
        <f t="shared" ca="1" si="59"/>
        <v>0</v>
      </c>
      <c r="AC149" s="65">
        <f t="shared" ca="1" si="60"/>
        <v>0</v>
      </c>
      <c r="AD149" s="65">
        <f t="shared" ca="1" si="61"/>
        <v>0</v>
      </c>
      <c r="AE149" s="65">
        <f t="shared" ca="1" si="62"/>
        <v>0</v>
      </c>
      <c r="AF149" s="65">
        <f t="shared" ca="1" si="63"/>
        <v>0</v>
      </c>
      <c r="AH149" s="35">
        <f t="shared" si="67"/>
        <v>0</v>
      </c>
      <c r="AI149" s="35">
        <f t="shared" ca="1" si="68"/>
        <v>0</v>
      </c>
    </row>
    <row r="150" spans="1:35">
      <c r="A150" s="76">
        <f t="shared" si="64"/>
        <v>41153</v>
      </c>
      <c r="B150" s="65">
        <f t="shared" si="65"/>
        <v>1</v>
      </c>
      <c r="C150" s="65">
        <f t="shared" si="49"/>
        <v>0</v>
      </c>
      <c r="D150" s="65">
        <f t="shared" ca="1" si="50"/>
        <v>0</v>
      </c>
      <c r="E150" s="73"/>
      <c r="F150" s="66"/>
      <c r="G150" s="73">
        <v>71.310326393571103</v>
      </c>
      <c r="H150" s="73">
        <v>73.8</v>
      </c>
      <c r="I150" s="66">
        <v>42.356811354002325</v>
      </c>
      <c r="J150" s="66">
        <v>36.549999999999997</v>
      </c>
      <c r="K150" s="65"/>
      <c r="L150" s="65"/>
      <c r="M150" s="65"/>
      <c r="N150" s="65"/>
      <c r="O150" s="65"/>
      <c r="P150" s="35">
        <f t="shared" si="51"/>
        <v>30</v>
      </c>
      <c r="Q150" s="74">
        <f t="shared" si="52"/>
        <v>41207</v>
      </c>
      <c r="R150" s="35">
        <f t="shared" ca="1" si="53"/>
        <v>4340</v>
      </c>
      <c r="S150" s="73">
        <v>7.4187713476825012E-2</v>
      </c>
      <c r="T150" s="75">
        <f t="shared" ca="1" si="54"/>
        <v>0.42083949009830129</v>
      </c>
      <c r="U150" s="37">
        <f t="shared" si="55"/>
        <v>0</v>
      </c>
      <c r="V150" s="37">
        <f t="shared" si="56"/>
        <v>0</v>
      </c>
      <c r="X150" s="75">
        <f t="shared" si="66"/>
        <v>1.3842338707244459</v>
      </c>
      <c r="Y150" s="65">
        <f t="shared" ca="1" si="57"/>
        <v>0</v>
      </c>
      <c r="AA150" s="65">
        <f t="shared" ca="1" si="58"/>
        <v>0</v>
      </c>
      <c r="AB150" s="65">
        <f t="shared" ca="1" si="59"/>
        <v>0</v>
      </c>
      <c r="AC150" s="65">
        <f t="shared" ca="1" si="60"/>
        <v>0</v>
      </c>
      <c r="AD150" s="65">
        <f t="shared" ca="1" si="61"/>
        <v>0</v>
      </c>
      <c r="AE150" s="65">
        <f t="shared" ca="1" si="62"/>
        <v>0</v>
      </c>
      <c r="AF150" s="65">
        <f t="shared" ca="1" si="63"/>
        <v>0</v>
      </c>
      <c r="AH150" s="35">
        <f t="shared" si="67"/>
        <v>0</v>
      </c>
      <c r="AI150" s="35">
        <f t="shared" ca="1" si="68"/>
        <v>0</v>
      </c>
    </row>
    <row r="151" spans="1:35">
      <c r="A151" s="76">
        <f t="shared" si="64"/>
        <v>41183</v>
      </c>
      <c r="B151" s="65">
        <f t="shared" si="65"/>
        <v>1</v>
      </c>
      <c r="C151" s="65">
        <f t="shared" si="49"/>
        <v>0</v>
      </c>
      <c r="D151" s="65">
        <f t="shared" ca="1" si="50"/>
        <v>0</v>
      </c>
      <c r="E151" s="73"/>
      <c r="F151" s="66"/>
      <c r="G151" s="73">
        <v>55.15</v>
      </c>
      <c r="H151" s="73">
        <v>51.95</v>
      </c>
      <c r="I151" s="66">
        <v>35.697030986099406</v>
      </c>
      <c r="J151" s="66">
        <v>34.950000000000003</v>
      </c>
      <c r="K151" s="65"/>
      <c r="L151" s="65"/>
      <c r="M151" s="65"/>
      <c r="N151" s="65"/>
      <c r="O151" s="65"/>
      <c r="P151" s="35">
        <f t="shared" si="51"/>
        <v>31</v>
      </c>
      <c r="Q151" s="74">
        <f t="shared" si="52"/>
        <v>41238</v>
      </c>
      <c r="R151" s="35">
        <f t="shared" ca="1" si="53"/>
        <v>4371</v>
      </c>
      <c r="S151" s="73">
        <v>7.4182584206594029E-2</v>
      </c>
      <c r="T151" s="75">
        <f t="shared" ca="1" si="54"/>
        <v>0.41827139528510643</v>
      </c>
      <c r="U151" s="37">
        <f t="shared" si="55"/>
        <v>0</v>
      </c>
      <c r="V151" s="37">
        <f t="shared" si="56"/>
        <v>0</v>
      </c>
      <c r="X151" s="75">
        <f t="shared" si="66"/>
        <v>1.3842338707244459</v>
      </c>
      <c r="Y151" s="65">
        <f t="shared" ca="1" si="57"/>
        <v>0</v>
      </c>
      <c r="AA151" s="65">
        <f t="shared" ca="1" si="58"/>
        <v>0</v>
      </c>
      <c r="AB151" s="65">
        <f t="shared" ca="1" si="59"/>
        <v>0</v>
      </c>
      <c r="AC151" s="65">
        <f t="shared" ca="1" si="60"/>
        <v>0</v>
      </c>
      <c r="AD151" s="65">
        <f t="shared" ca="1" si="61"/>
        <v>0</v>
      </c>
      <c r="AE151" s="65">
        <f t="shared" ca="1" si="62"/>
        <v>0</v>
      </c>
      <c r="AF151" s="65">
        <f t="shared" ca="1" si="63"/>
        <v>0</v>
      </c>
      <c r="AH151" s="35">
        <f t="shared" si="67"/>
        <v>0</v>
      </c>
      <c r="AI151" s="35">
        <f t="shared" ca="1" si="68"/>
        <v>0</v>
      </c>
    </row>
    <row r="152" spans="1:35">
      <c r="A152" s="76">
        <f t="shared" si="64"/>
        <v>41214</v>
      </c>
      <c r="B152" s="65">
        <f t="shared" si="65"/>
        <v>1</v>
      </c>
      <c r="C152" s="65">
        <f t="shared" si="49"/>
        <v>0</v>
      </c>
      <c r="D152" s="65">
        <f t="shared" ca="1" si="50"/>
        <v>0</v>
      </c>
      <c r="E152" s="73"/>
      <c r="F152" s="66"/>
      <c r="G152" s="73">
        <v>45.486546698721298</v>
      </c>
      <c r="H152" s="73">
        <v>50.95</v>
      </c>
      <c r="I152" s="66">
        <v>30.697030986099413</v>
      </c>
      <c r="J152" s="66">
        <v>31.95</v>
      </c>
      <c r="K152" s="65"/>
      <c r="L152" s="65"/>
      <c r="M152" s="65"/>
      <c r="N152" s="65"/>
      <c r="O152" s="65"/>
      <c r="P152" s="35">
        <f t="shared" si="51"/>
        <v>30</v>
      </c>
      <c r="Q152" s="74">
        <f t="shared" si="52"/>
        <v>41268</v>
      </c>
      <c r="R152" s="35">
        <f t="shared" ca="1" si="53"/>
        <v>4401</v>
      </c>
      <c r="S152" s="73">
        <v>7.4177283960697019E-2</v>
      </c>
      <c r="T152" s="75">
        <f t="shared" ca="1" si="54"/>
        <v>0.41580223389451343</v>
      </c>
      <c r="U152" s="37">
        <f t="shared" si="55"/>
        <v>0</v>
      </c>
      <c r="V152" s="37">
        <f t="shared" si="56"/>
        <v>0</v>
      </c>
      <c r="X152" s="75">
        <f t="shared" si="66"/>
        <v>1.3842338707244459</v>
      </c>
      <c r="Y152" s="65">
        <f t="shared" ca="1" si="57"/>
        <v>0</v>
      </c>
      <c r="AA152" s="65">
        <f t="shared" ca="1" si="58"/>
        <v>0</v>
      </c>
      <c r="AB152" s="65">
        <f t="shared" ca="1" si="59"/>
        <v>0</v>
      </c>
      <c r="AC152" s="65">
        <f t="shared" ca="1" si="60"/>
        <v>0</v>
      </c>
      <c r="AD152" s="65">
        <f t="shared" ca="1" si="61"/>
        <v>0</v>
      </c>
      <c r="AE152" s="65">
        <f t="shared" ca="1" si="62"/>
        <v>0</v>
      </c>
      <c r="AF152" s="65">
        <f t="shared" ca="1" si="63"/>
        <v>0</v>
      </c>
      <c r="AH152" s="35">
        <f t="shared" si="67"/>
        <v>0</v>
      </c>
      <c r="AI152" s="35">
        <f t="shared" ca="1" si="68"/>
        <v>0</v>
      </c>
    </row>
    <row r="153" spans="1:35">
      <c r="A153" s="76">
        <f t="shared" si="64"/>
        <v>41244</v>
      </c>
      <c r="B153" s="65">
        <f t="shared" si="65"/>
        <v>1</v>
      </c>
      <c r="C153" s="65">
        <f t="shared" si="49"/>
        <v>0</v>
      </c>
      <c r="D153" s="65">
        <f t="shared" ca="1" si="50"/>
        <v>0</v>
      </c>
      <c r="E153" s="73"/>
      <c r="F153" s="66"/>
      <c r="G153" s="73">
        <v>44.486546698721298</v>
      </c>
      <c r="H153" s="73">
        <v>49.95</v>
      </c>
      <c r="I153" s="66">
        <v>30.697030986099413</v>
      </c>
      <c r="J153" s="66">
        <v>31.95</v>
      </c>
      <c r="K153" s="65"/>
      <c r="L153" s="65"/>
      <c r="M153" s="65"/>
      <c r="N153" s="65"/>
      <c r="O153" s="65"/>
      <c r="P153" s="35">
        <f t="shared" si="51"/>
        <v>31</v>
      </c>
      <c r="Q153" s="74">
        <f t="shared" si="52"/>
        <v>41299</v>
      </c>
      <c r="R153" s="35">
        <f t="shared" ca="1" si="53"/>
        <v>4432</v>
      </c>
      <c r="S153" s="73">
        <v>7.4171983714810014E-2</v>
      </c>
      <c r="T153" s="75">
        <f t="shared" ca="1" si="54"/>
        <v>0.41326393594433591</v>
      </c>
      <c r="U153" s="37">
        <f t="shared" si="55"/>
        <v>0</v>
      </c>
      <c r="V153" s="37">
        <f t="shared" si="56"/>
        <v>0</v>
      </c>
      <c r="X153" s="75">
        <f t="shared" si="66"/>
        <v>1.3842338707244459</v>
      </c>
      <c r="Y153" s="65">
        <f t="shared" ca="1" si="57"/>
        <v>0</v>
      </c>
      <c r="AA153" s="65">
        <f t="shared" ca="1" si="58"/>
        <v>0</v>
      </c>
      <c r="AB153" s="65">
        <f t="shared" ca="1" si="59"/>
        <v>0</v>
      </c>
      <c r="AC153" s="65">
        <f t="shared" ca="1" si="60"/>
        <v>0</v>
      </c>
      <c r="AD153" s="65">
        <f t="shared" ca="1" si="61"/>
        <v>0</v>
      </c>
      <c r="AE153" s="65">
        <f t="shared" ca="1" si="62"/>
        <v>0</v>
      </c>
      <c r="AF153" s="65">
        <f t="shared" ca="1" si="63"/>
        <v>0</v>
      </c>
      <c r="AH153" s="35">
        <f t="shared" si="67"/>
        <v>0</v>
      </c>
      <c r="AI153" s="35">
        <f t="shared" ca="1" si="68"/>
        <v>0</v>
      </c>
    </row>
    <row r="154" spans="1:35">
      <c r="A154" s="76">
        <f t="shared" si="64"/>
        <v>41275</v>
      </c>
      <c r="B154" s="65">
        <f t="shared" si="65"/>
        <v>1</v>
      </c>
      <c r="C154" s="65">
        <f t="shared" si="49"/>
        <v>0</v>
      </c>
      <c r="D154" s="65">
        <f t="shared" ca="1" si="50"/>
        <v>0</v>
      </c>
      <c r="E154" s="73"/>
      <c r="F154" s="66"/>
      <c r="G154" s="73">
        <v>47</v>
      </c>
      <c r="H154" s="73">
        <v>52.2</v>
      </c>
      <c r="I154" s="66">
        <v>31.805078134571659</v>
      </c>
      <c r="J154" s="66">
        <v>36.450000000000003</v>
      </c>
      <c r="K154" s="65"/>
      <c r="L154" s="65"/>
      <c r="M154" s="65"/>
      <c r="N154" s="65"/>
      <c r="O154" s="65"/>
      <c r="P154" s="35">
        <f t="shared" si="51"/>
        <v>31</v>
      </c>
      <c r="Q154" s="74">
        <f t="shared" si="52"/>
        <v>41330</v>
      </c>
      <c r="R154" s="35">
        <f t="shared" ca="1" si="53"/>
        <v>4463</v>
      </c>
      <c r="S154" s="73">
        <v>7.4167025420278004E-2</v>
      </c>
      <c r="T154" s="75">
        <f t="shared" ca="1" si="54"/>
        <v>0.41074312148105696</v>
      </c>
      <c r="U154" s="37">
        <f t="shared" si="55"/>
        <v>0</v>
      </c>
      <c r="V154" s="37">
        <f t="shared" si="56"/>
        <v>0</v>
      </c>
      <c r="X154" s="75">
        <f t="shared" si="66"/>
        <v>1.4257608868461793</v>
      </c>
      <c r="Y154" s="65">
        <f t="shared" ca="1" si="57"/>
        <v>0</v>
      </c>
      <c r="AA154" s="65">
        <f t="shared" ca="1" si="58"/>
        <v>0</v>
      </c>
      <c r="AB154" s="65">
        <f t="shared" ca="1" si="59"/>
        <v>0</v>
      </c>
      <c r="AC154" s="65">
        <f t="shared" ca="1" si="60"/>
        <v>0</v>
      </c>
      <c r="AD154" s="65">
        <f t="shared" ca="1" si="61"/>
        <v>0</v>
      </c>
      <c r="AE154" s="65">
        <f t="shared" ca="1" si="62"/>
        <v>0</v>
      </c>
      <c r="AF154" s="65">
        <f t="shared" ca="1" si="63"/>
        <v>0</v>
      </c>
      <c r="AH154" s="35">
        <f t="shared" si="67"/>
        <v>0</v>
      </c>
      <c r="AI154" s="35">
        <f t="shared" ca="1" si="68"/>
        <v>0</v>
      </c>
    </row>
    <row r="155" spans="1:35">
      <c r="A155" s="76">
        <f t="shared" si="64"/>
        <v>41306</v>
      </c>
      <c r="B155" s="65">
        <f t="shared" si="65"/>
        <v>1</v>
      </c>
      <c r="C155" s="65">
        <f t="shared" si="49"/>
        <v>0</v>
      </c>
      <c r="D155" s="65">
        <f t="shared" ca="1" si="50"/>
        <v>0</v>
      </c>
      <c r="E155" s="73"/>
      <c r="F155" s="66"/>
      <c r="G155" s="73">
        <v>47.262236964303369</v>
      </c>
      <c r="H155" s="73">
        <v>50.2</v>
      </c>
      <c r="I155" s="66">
        <v>30.965078134571662</v>
      </c>
      <c r="J155" s="66">
        <v>35.450000000000003</v>
      </c>
      <c r="K155" s="65"/>
      <c r="L155" s="65"/>
      <c r="M155" s="65"/>
      <c r="N155" s="65"/>
      <c r="O155" s="65"/>
      <c r="P155" s="35">
        <f t="shared" si="51"/>
        <v>28</v>
      </c>
      <c r="Q155" s="74">
        <f t="shared" si="52"/>
        <v>41358</v>
      </c>
      <c r="R155" s="35">
        <f t="shared" ca="1" si="53"/>
        <v>4491</v>
      </c>
      <c r="S155" s="73">
        <v>7.4161725174409013E-2</v>
      </c>
      <c r="T155" s="75">
        <f t="shared" ca="1" si="54"/>
        <v>0.40848143644765461</v>
      </c>
      <c r="U155" s="37">
        <f t="shared" si="55"/>
        <v>0</v>
      </c>
      <c r="V155" s="37">
        <f t="shared" si="56"/>
        <v>0</v>
      </c>
      <c r="X155" s="75">
        <f t="shared" si="66"/>
        <v>1.4257608868461793</v>
      </c>
      <c r="Y155" s="65">
        <f t="shared" ca="1" si="57"/>
        <v>0</v>
      </c>
      <c r="AA155" s="65">
        <f t="shared" ca="1" si="58"/>
        <v>0</v>
      </c>
      <c r="AB155" s="65">
        <f t="shared" ca="1" si="59"/>
        <v>0</v>
      </c>
      <c r="AC155" s="65">
        <f t="shared" ca="1" si="60"/>
        <v>0</v>
      </c>
      <c r="AD155" s="65">
        <f t="shared" ca="1" si="61"/>
        <v>0</v>
      </c>
      <c r="AE155" s="65">
        <f t="shared" ca="1" si="62"/>
        <v>0</v>
      </c>
      <c r="AF155" s="65">
        <f t="shared" ca="1" si="63"/>
        <v>0</v>
      </c>
      <c r="AH155" s="35">
        <f t="shared" si="67"/>
        <v>0</v>
      </c>
      <c r="AI155" s="35">
        <f t="shared" ca="1" si="68"/>
        <v>0</v>
      </c>
    </row>
    <row r="156" spans="1:35">
      <c r="A156" s="76">
        <f t="shared" si="64"/>
        <v>41334</v>
      </c>
      <c r="B156" s="65">
        <f t="shared" si="65"/>
        <v>1</v>
      </c>
      <c r="C156" s="65">
        <f t="shared" si="49"/>
        <v>0</v>
      </c>
      <c r="D156" s="65">
        <f t="shared" ca="1" si="50"/>
        <v>0</v>
      </c>
      <c r="E156" s="73"/>
      <c r="F156" s="66"/>
      <c r="G156" s="73">
        <v>46.262236964303369</v>
      </c>
      <c r="H156" s="73">
        <v>49.2</v>
      </c>
      <c r="I156" s="66">
        <v>30.965078134571662</v>
      </c>
      <c r="J156" s="66">
        <v>33.450000000000003</v>
      </c>
      <c r="K156" s="65"/>
      <c r="L156" s="65"/>
      <c r="M156" s="65"/>
      <c r="N156" s="65"/>
      <c r="O156" s="65"/>
      <c r="P156" s="35">
        <f t="shared" si="51"/>
        <v>31</v>
      </c>
      <c r="Q156" s="74">
        <f t="shared" si="52"/>
        <v>41389</v>
      </c>
      <c r="R156" s="35">
        <f t="shared" ca="1" si="53"/>
        <v>4522</v>
      </c>
      <c r="S156" s="73">
        <v>7.4156595904222009E-2</v>
      </c>
      <c r="T156" s="75">
        <f t="shared" ca="1" si="54"/>
        <v>0.40599047594890797</v>
      </c>
      <c r="U156" s="37">
        <f t="shared" si="55"/>
        <v>0</v>
      </c>
      <c r="V156" s="37">
        <f t="shared" si="56"/>
        <v>0</v>
      </c>
      <c r="X156" s="75">
        <f t="shared" si="66"/>
        <v>1.4257608868461793</v>
      </c>
      <c r="Y156" s="65">
        <f t="shared" ca="1" si="57"/>
        <v>0</v>
      </c>
      <c r="AA156" s="65">
        <f t="shared" ca="1" si="58"/>
        <v>0</v>
      </c>
      <c r="AB156" s="65">
        <f t="shared" ca="1" si="59"/>
        <v>0</v>
      </c>
      <c r="AC156" s="65">
        <f t="shared" ca="1" si="60"/>
        <v>0</v>
      </c>
      <c r="AD156" s="65">
        <f t="shared" ca="1" si="61"/>
        <v>0</v>
      </c>
      <c r="AE156" s="65">
        <f t="shared" ca="1" si="62"/>
        <v>0</v>
      </c>
      <c r="AF156" s="65">
        <f t="shared" ca="1" si="63"/>
        <v>0</v>
      </c>
      <c r="AH156" s="35">
        <f t="shared" si="67"/>
        <v>0</v>
      </c>
      <c r="AI156" s="35">
        <f t="shared" ca="1" si="68"/>
        <v>0</v>
      </c>
    </row>
    <row r="157" spans="1:35">
      <c r="A157" s="76">
        <f t="shared" si="64"/>
        <v>41365</v>
      </c>
      <c r="B157" s="65">
        <f t="shared" si="65"/>
        <v>1</v>
      </c>
      <c r="C157" s="65">
        <f t="shared" si="49"/>
        <v>0</v>
      </c>
      <c r="D157" s="65">
        <f t="shared" ca="1" si="50"/>
        <v>0</v>
      </c>
      <c r="E157" s="73"/>
      <c r="F157" s="66"/>
      <c r="G157" s="73">
        <v>44.25</v>
      </c>
      <c r="H157" s="73">
        <v>47.1</v>
      </c>
      <c r="I157" s="66">
        <v>30.342324685025471</v>
      </c>
      <c r="J157" s="66">
        <v>33.450000000000003</v>
      </c>
      <c r="K157" s="65"/>
      <c r="L157" s="65"/>
      <c r="M157" s="65"/>
      <c r="N157" s="65"/>
      <c r="O157" s="65"/>
      <c r="P157" s="35">
        <f t="shared" si="51"/>
        <v>30</v>
      </c>
      <c r="Q157" s="74">
        <f t="shared" si="52"/>
        <v>41419</v>
      </c>
      <c r="R157" s="35">
        <f t="shared" ca="1" si="53"/>
        <v>4552</v>
      </c>
      <c r="S157" s="73">
        <v>7.4151295658371016E-2</v>
      </c>
      <c r="T157" s="75">
        <f t="shared" ca="1" si="54"/>
        <v>0.40359466642177333</v>
      </c>
      <c r="U157" s="37">
        <f t="shared" si="55"/>
        <v>0</v>
      </c>
      <c r="V157" s="37">
        <f t="shared" si="56"/>
        <v>0</v>
      </c>
      <c r="X157" s="75">
        <f t="shared" si="66"/>
        <v>1.4257608868461793</v>
      </c>
      <c r="Y157" s="65">
        <f t="shared" ca="1" si="57"/>
        <v>0</v>
      </c>
      <c r="AA157" s="65">
        <f t="shared" ca="1" si="58"/>
        <v>0</v>
      </c>
      <c r="AB157" s="65">
        <f t="shared" ca="1" si="59"/>
        <v>0</v>
      </c>
      <c r="AC157" s="65">
        <f t="shared" ca="1" si="60"/>
        <v>0</v>
      </c>
      <c r="AD157" s="65">
        <f t="shared" ca="1" si="61"/>
        <v>0</v>
      </c>
      <c r="AE157" s="65">
        <f t="shared" ca="1" si="62"/>
        <v>0</v>
      </c>
      <c r="AF157" s="65">
        <f t="shared" ca="1" si="63"/>
        <v>0</v>
      </c>
      <c r="AH157" s="35">
        <f t="shared" si="67"/>
        <v>0</v>
      </c>
      <c r="AI157" s="35">
        <f t="shared" ca="1" si="68"/>
        <v>0</v>
      </c>
    </row>
    <row r="158" spans="1:35">
      <c r="A158" s="76">
        <f t="shared" si="64"/>
        <v>41395</v>
      </c>
      <c r="B158" s="65">
        <f t="shared" si="65"/>
        <v>1</v>
      </c>
      <c r="C158" s="65">
        <f t="shared" si="49"/>
        <v>0</v>
      </c>
      <c r="D158" s="65">
        <f t="shared" ca="1" si="50"/>
        <v>0</v>
      </c>
      <c r="E158" s="73"/>
      <c r="F158" s="66"/>
      <c r="G158" s="73">
        <v>47.684066906697055</v>
      </c>
      <c r="H158" s="73">
        <v>49.1</v>
      </c>
      <c r="I158" s="66">
        <v>30.342324685025471</v>
      </c>
      <c r="J158" s="66">
        <v>29.45</v>
      </c>
      <c r="K158" s="65"/>
      <c r="L158" s="65"/>
      <c r="M158" s="65"/>
      <c r="N158" s="65"/>
      <c r="O158" s="65"/>
      <c r="P158" s="35">
        <f t="shared" si="51"/>
        <v>31</v>
      </c>
      <c r="Q158" s="74">
        <f t="shared" si="52"/>
        <v>41450</v>
      </c>
      <c r="R158" s="35">
        <f t="shared" ca="1" si="53"/>
        <v>4583</v>
      </c>
      <c r="S158" s="73">
        <v>7.4146166388201012E-2</v>
      </c>
      <c r="T158" s="75">
        <f t="shared" ca="1" si="54"/>
        <v>0.40113419083198609</v>
      </c>
      <c r="U158" s="37">
        <f t="shared" si="55"/>
        <v>0</v>
      </c>
      <c r="V158" s="37">
        <f t="shared" si="56"/>
        <v>0</v>
      </c>
      <c r="X158" s="75">
        <f t="shared" si="66"/>
        <v>1.4257608868461793</v>
      </c>
      <c r="Y158" s="65">
        <f t="shared" ca="1" si="57"/>
        <v>0</v>
      </c>
      <c r="AA158" s="65">
        <f t="shared" ca="1" si="58"/>
        <v>0</v>
      </c>
      <c r="AB158" s="65">
        <f t="shared" ca="1" si="59"/>
        <v>0</v>
      </c>
      <c r="AC158" s="65">
        <f t="shared" ca="1" si="60"/>
        <v>0</v>
      </c>
      <c r="AD158" s="65">
        <f t="shared" ca="1" si="61"/>
        <v>0</v>
      </c>
      <c r="AE158" s="65">
        <f t="shared" ca="1" si="62"/>
        <v>0</v>
      </c>
      <c r="AF158" s="65">
        <f t="shared" ca="1" si="63"/>
        <v>0</v>
      </c>
      <c r="AH158" s="35">
        <f t="shared" si="67"/>
        <v>0</v>
      </c>
      <c r="AI158" s="35">
        <f t="shared" ca="1" si="68"/>
        <v>0</v>
      </c>
    </row>
    <row r="159" spans="1:35">
      <c r="A159" s="76">
        <f t="shared" si="64"/>
        <v>41426</v>
      </c>
      <c r="B159" s="65">
        <f t="shared" si="65"/>
        <v>1</v>
      </c>
      <c r="C159" s="65">
        <f t="shared" si="49"/>
        <v>0</v>
      </c>
      <c r="D159" s="65">
        <f t="shared" ca="1" si="50"/>
        <v>0</v>
      </c>
      <c r="E159" s="73"/>
      <c r="F159" s="66"/>
      <c r="G159" s="73">
        <v>63.684066906697048</v>
      </c>
      <c r="H159" s="73">
        <v>56.1</v>
      </c>
      <c r="I159" s="66">
        <v>28.342324685025471</v>
      </c>
      <c r="J159" s="66">
        <v>32.450000000000003</v>
      </c>
      <c r="K159" s="65"/>
      <c r="L159" s="65"/>
      <c r="M159" s="65"/>
      <c r="N159" s="65"/>
      <c r="O159" s="65"/>
      <c r="P159" s="35">
        <f t="shared" si="51"/>
        <v>30</v>
      </c>
      <c r="Q159" s="74">
        <f t="shared" si="52"/>
        <v>41480</v>
      </c>
      <c r="R159" s="35">
        <f t="shared" ca="1" si="53"/>
        <v>4613</v>
      </c>
      <c r="S159" s="73">
        <v>7.414086614236802E-2</v>
      </c>
      <c r="T159" s="75">
        <f t="shared" ca="1" si="54"/>
        <v>0.39876852816603087</v>
      </c>
      <c r="U159" s="37">
        <f t="shared" si="55"/>
        <v>0</v>
      </c>
      <c r="V159" s="37">
        <f t="shared" si="56"/>
        <v>0</v>
      </c>
      <c r="X159" s="75">
        <f t="shared" si="66"/>
        <v>1.4257608868461793</v>
      </c>
      <c r="Y159" s="65">
        <f t="shared" ca="1" si="57"/>
        <v>0</v>
      </c>
      <c r="AA159" s="65">
        <f t="shared" ca="1" si="58"/>
        <v>0</v>
      </c>
      <c r="AB159" s="65">
        <f t="shared" ca="1" si="59"/>
        <v>0</v>
      </c>
      <c r="AC159" s="65">
        <f t="shared" ca="1" si="60"/>
        <v>0</v>
      </c>
      <c r="AD159" s="65">
        <f t="shared" ca="1" si="61"/>
        <v>0</v>
      </c>
      <c r="AE159" s="65">
        <f t="shared" ca="1" si="62"/>
        <v>0</v>
      </c>
      <c r="AF159" s="65">
        <f t="shared" ca="1" si="63"/>
        <v>0</v>
      </c>
      <c r="AH159" s="35">
        <f t="shared" si="67"/>
        <v>0</v>
      </c>
      <c r="AI159" s="35">
        <f t="shared" ca="1" si="68"/>
        <v>0</v>
      </c>
    </row>
    <row r="160" spans="1:35">
      <c r="A160" s="76">
        <f t="shared" si="64"/>
        <v>41456</v>
      </c>
      <c r="B160" s="65">
        <f t="shared" si="65"/>
        <v>1</v>
      </c>
      <c r="C160" s="65">
        <f t="shared" si="49"/>
        <v>0</v>
      </c>
      <c r="D160" s="65">
        <f t="shared" ca="1" si="50"/>
        <v>0</v>
      </c>
      <c r="E160" s="73"/>
      <c r="F160" s="66"/>
      <c r="G160" s="73">
        <v>76</v>
      </c>
      <c r="H160" s="73">
        <v>73.55</v>
      </c>
      <c r="I160" s="66">
        <v>41.319596171617547</v>
      </c>
      <c r="J160" s="66">
        <v>37.049999999999997</v>
      </c>
      <c r="K160" s="65"/>
      <c r="L160" s="65"/>
      <c r="M160" s="65"/>
      <c r="N160" s="65"/>
      <c r="O160" s="65"/>
      <c r="P160" s="35">
        <f t="shared" si="51"/>
        <v>31</v>
      </c>
      <c r="Q160" s="74">
        <f t="shared" si="52"/>
        <v>41511</v>
      </c>
      <c r="R160" s="35">
        <f t="shared" ca="1" si="53"/>
        <v>4644</v>
      </c>
      <c r="S160" s="73">
        <v>7.4135565896545019E-2</v>
      </c>
      <c r="T160" s="75">
        <f t="shared" ca="1" si="54"/>
        <v>0.39633732612247285</v>
      </c>
      <c r="U160" s="37">
        <f t="shared" si="55"/>
        <v>0</v>
      </c>
      <c r="V160" s="37">
        <f t="shared" si="56"/>
        <v>0</v>
      </c>
      <c r="X160" s="75">
        <f t="shared" si="66"/>
        <v>1.4257608868461793</v>
      </c>
      <c r="Y160" s="65">
        <f t="shared" ca="1" si="57"/>
        <v>0</v>
      </c>
      <c r="AA160" s="65">
        <f t="shared" ca="1" si="58"/>
        <v>0</v>
      </c>
      <c r="AB160" s="65">
        <f t="shared" ca="1" si="59"/>
        <v>0</v>
      </c>
      <c r="AC160" s="65">
        <f t="shared" ca="1" si="60"/>
        <v>0</v>
      </c>
      <c r="AD160" s="65">
        <f t="shared" ca="1" si="61"/>
        <v>0</v>
      </c>
      <c r="AE160" s="65">
        <f t="shared" ca="1" si="62"/>
        <v>0</v>
      </c>
      <c r="AF160" s="65">
        <f t="shared" ca="1" si="63"/>
        <v>0</v>
      </c>
      <c r="AH160" s="35">
        <f t="shared" si="67"/>
        <v>0</v>
      </c>
      <c r="AI160" s="35">
        <f t="shared" ca="1" si="68"/>
        <v>0</v>
      </c>
    </row>
    <row r="161" spans="1:35">
      <c r="A161" s="76">
        <f t="shared" si="64"/>
        <v>41487</v>
      </c>
      <c r="B161" s="65">
        <f t="shared" si="65"/>
        <v>1</v>
      </c>
      <c r="C161" s="65">
        <f t="shared" si="49"/>
        <v>0</v>
      </c>
      <c r="D161" s="65">
        <f t="shared" ca="1" si="50"/>
        <v>0</v>
      </c>
      <c r="E161" s="73"/>
      <c r="F161" s="66"/>
      <c r="G161" s="73">
        <v>79.640233392505252</v>
      </c>
      <c r="H161" s="73">
        <v>86.55</v>
      </c>
      <c r="I161" s="66">
        <v>45.319596171617547</v>
      </c>
      <c r="J161" s="66">
        <v>39.049999999999997</v>
      </c>
      <c r="K161" s="65"/>
      <c r="L161" s="65"/>
      <c r="M161" s="65"/>
      <c r="N161" s="65"/>
      <c r="O161" s="65"/>
      <c r="P161" s="35">
        <f t="shared" si="51"/>
        <v>31</v>
      </c>
      <c r="Q161" s="74">
        <f t="shared" si="52"/>
        <v>41542</v>
      </c>
      <c r="R161" s="35">
        <f t="shared" ca="1" si="53"/>
        <v>4675</v>
      </c>
      <c r="S161" s="73">
        <v>7.4130436626402021E-2</v>
      </c>
      <c r="T161" s="75">
        <f t="shared" ca="1" si="54"/>
        <v>0.39392210860013221</v>
      </c>
      <c r="U161" s="37">
        <f t="shared" si="55"/>
        <v>0</v>
      </c>
      <c r="V161" s="37">
        <f t="shared" si="56"/>
        <v>0</v>
      </c>
      <c r="X161" s="75">
        <f t="shared" si="66"/>
        <v>1.4257608868461793</v>
      </c>
      <c r="Y161" s="65">
        <f t="shared" ca="1" si="57"/>
        <v>0</v>
      </c>
      <c r="AA161" s="65">
        <f t="shared" ca="1" si="58"/>
        <v>0</v>
      </c>
      <c r="AB161" s="65">
        <f t="shared" ca="1" si="59"/>
        <v>0</v>
      </c>
      <c r="AC161" s="65">
        <f t="shared" ca="1" si="60"/>
        <v>0</v>
      </c>
      <c r="AD161" s="65">
        <f t="shared" ca="1" si="61"/>
        <v>0</v>
      </c>
      <c r="AE161" s="65">
        <f t="shared" ca="1" si="62"/>
        <v>0</v>
      </c>
      <c r="AF161" s="65">
        <f t="shared" ca="1" si="63"/>
        <v>0</v>
      </c>
      <c r="AH161" s="35">
        <f t="shared" si="67"/>
        <v>0</v>
      </c>
      <c r="AI161" s="35">
        <f t="shared" ca="1" si="68"/>
        <v>0</v>
      </c>
    </row>
    <row r="162" spans="1:35">
      <c r="A162" s="76">
        <f t="shared" si="64"/>
        <v>41518</v>
      </c>
      <c r="B162" s="65">
        <f t="shared" si="65"/>
        <v>1</v>
      </c>
      <c r="C162" s="65">
        <f t="shared" si="49"/>
        <v>0</v>
      </c>
      <c r="D162" s="65">
        <f t="shared" ca="1" si="50"/>
        <v>0</v>
      </c>
      <c r="E162" s="73"/>
      <c r="F162" s="66"/>
      <c r="G162" s="73">
        <v>71.640233392505252</v>
      </c>
      <c r="H162" s="73">
        <v>74.55</v>
      </c>
      <c r="I162" s="66">
        <v>42.319596171617547</v>
      </c>
      <c r="J162" s="66">
        <v>37.049999999999997</v>
      </c>
      <c r="K162" s="65"/>
      <c r="L162" s="65"/>
      <c r="M162" s="65"/>
      <c r="N162" s="65"/>
      <c r="O162" s="65"/>
      <c r="P162" s="35">
        <f t="shared" si="51"/>
        <v>30</v>
      </c>
      <c r="Q162" s="74">
        <f t="shared" si="52"/>
        <v>41572</v>
      </c>
      <c r="R162" s="35">
        <f t="shared" ca="1" si="53"/>
        <v>4705</v>
      </c>
      <c r="S162" s="73">
        <v>7.4125136380596021E-2</v>
      </c>
      <c r="T162" s="75">
        <f t="shared" ca="1" si="54"/>
        <v>0.39159913922604478</v>
      </c>
      <c r="U162" s="37">
        <f t="shared" si="55"/>
        <v>0</v>
      </c>
      <c r="V162" s="37">
        <f t="shared" si="56"/>
        <v>0</v>
      </c>
      <c r="X162" s="75">
        <f t="shared" si="66"/>
        <v>1.4257608868461793</v>
      </c>
      <c r="Y162" s="65">
        <f t="shared" ca="1" si="57"/>
        <v>0</v>
      </c>
      <c r="AA162" s="65">
        <f t="shared" ca="1" si="58"/>
        <v>0</v>
      </c>
      <c r="AB162" s="65">
        <f t="shared" ca="1" si="59"/>
        <v>0</v>
      </c>
      <c r="AC162" s="65">
        <f t="shared" ca="1" si="60"/>
        <v>0</v>
      </c>
      <c r="AD162" s="65">
        <f t="shared" ca="1" si="61"/>
        <v>0</v>
      </c>
      <c r="AE162" s="65">
        <f t="shared" ca="1" si="62"/>
        <v>0</v>
      </c>
      <c r="AF162" s="65">
        <f t="shared" ca="1" si="63"/>
        <v>0</v>
      </c>
      <c r="AH162" s="35">
        <f t="shared" si="67"/>
        <v>0</v>
      </c>
      <c r="AI162" s="35">
        <f t="shared" ca="1" si="68"/>
        <v>0</v>
      </c>
    </row>
    <row r="163" spans="1:35">
      <c r="A163" s="76">
        <f t="shared" si="64"/>
        <v>41548</v>
      </c>
      <c r="B163" s="65">
        <f t="shared" si="65"/>
        <v>1</v>
      </c>
      <c r="C163" s="65">
        <f t="shared" si="49"/>
        <v>0</v>
      </c>
      <c r="D163" s="65">
        <f t="shared" ca="1" si="50"/>
        <v>0</v>
      </c>
      <c r="E163" s="73"/>
      <c r="F163" s="66"/>
      <c r="G163" s="73">
        <v>55.4</v>
      </c>
      <c r="H163" s="73">
        <v>52.7</v>
      </c>
      <c r="I163" s="66">
        <v>35.982110491051998</v>
      </c>
      <c r="J163" s="66">
        <v>35.450000000000003</v>
      </c>
      <c r="K163" s="65"/>
      <c r="L163" s="65"/>
      <c r="M163" s="65"/>
      <c r="N163" s="65"/>
      <c r="O163" s="65"/>
      <c r="P163" s="35">
        <f t="shared" si="51"/>
        <v>31</v>
      </c>
      <c r="Q163" s="74">
        <f t="shared" si="52"/>
        <v>41603</v>
      </c>
      <c r="R163" s="35">
        <f t="shared" ca="1" si="53"/>
        <v>4736</v>
      </c>
      <c r="S163" s="73">
        <v>7.4120007110471009E-2</v>
      </c>
      <c r="T163" s="75">
        <f t="shared" ca="1" si="54"/>
        <v>0.38921346002922735</v>
      </c>
      <c r="U163" s="37">
        <f t="shared" si="55"/>
        <v>0</v>
      </c>
      <c r="V163" s="37">
        <f t="shared" si="56"/>
        <v>0</v>
      </c>
      <c r="X163" s="75">
        <f t="shared" si="66"/>
        <v>1.4257608868461793</v>
      </c>
      <c r="Y163" s="65">
        <f t="shared" ca="1" si="57"/>
        <v>0</v>
      </c>
      <c r="AA163" s="65">
        <f t="shared" ca="1" si="58"/>
        <v>0</v>
      </c>
      <c r="AB163" s="65">
        <f t="shared" ca="1" si="59"/>
        <v>0</v>
      </c>
      <c r="AC163" s="65">
        <f t="shared" ca="1" si="60"/>
        <v>0</v>
      </c>
      <c r="AD163" s="65">
        <f t="shared" ca="1" si="61"/>
        <v>0</v>
      </c>
      <c r="AE163" s="65">
        <f t="shared" ca="1" si="62"/>
        <v>0</v>
      </c>
      <c r="AF163" s="65">
        <f t="shared" ca="1" si="63"/>
        <v>0</v>
      </c>
      <c r="AH163" s="35">
        <f t="shared" si="67"/>
        <v>0</v>
      </c>
      <c r="AI163" s="35">
        <f t="shared" ca="1" si="68"/>
        <v>0</v>
      </c>
    </row>
    <row r="164" spans="1:35">
      <c r="A164" s="76">
        <f t="shared" si="64"/>
        <v>41579</v>
      </c>
      <c r="B164" s="65">
        <f t="shared" si="65"/>
        <v>1</v>
      </c>
      <c r="C164" s="65">
        <f t="shared" si="49"/>
        <v>0</v>
      </c>
      <c r="D164" s="65">
        <f t="shared" ca="1" si="50"/>
        <v>0</v>
      </c>
      <c r="E164" s="73"/>
      <c r="F164" s="66"/>
      <c r="G164" s="73">
        <v>45.713448642208249</v>
      </c>
      <c r="H164" s="73">
        <v>51.7</v>
      </c>
      <c r="I164" s="66">
        <v>30.982110491052005</v>
      </c>
      <c r="J164" s="66">
        <v>32.450000000000003</v>
      </c>
      <c r="K164" s="65"/>
      <c r="L164" s="65"/>
      <c r="M164" s="65"/>
      <c r="N164" s="65"/>
      <c r="O164" s="65"/>
      <c r="P164" s="35">
        <f t="shared" si="51"/>
        <v>30</v>
      </c>
      <c r="Q164" s="74">
        <f t="shared" si="52"/>
        <v>41633</v>
      </c>
      <c r="R164" s="35">
        <f t="shared" ca="1" si="53"/>
        <v>4766</v>
      </c>
      <c r="S164" s="73">
        <v>7.4114706864684007E-2</v>
      </c>
      <c r="T164" s="75">
        <f t="shared" ca="1" si="54"/>
        <v>0.3869197293856334</v>
      </c>
      <c r="U164" s="37">
        <f t="shared" si="55"/>
        <v>0</v>
      </c>
      <c r="V164" s="37">
        <f t="shared" si="56"/>
        <v>0</v>
      </c>
      <c r="X164" s="75">
        <f t="shared" si="66"/>
        <v>1.4257608868461793</v>
      </c>
      <c r="Y164" s="65">
        <f t="shared" ca="1" si="57"/>
        <v>0</v>
      </c>
      <c r="AA164" s="65">
        <f t="shared" ca="1" si="58"/>
        <v>0</v>
      </c>
      <c r="AB164" s="65">
        <f t="shared" ca="1" si="59"/>
        <v>0</v>
      </c>
      <c r="AC164" s="65">
        <f t="shared" ca="1" si="60"/>
        <v>0</v>
      </c>
      <c r="AD164" s="65">
        <f t="shared" ca="1" si="61"/>
        <v>0</v>
      </c>
      <c r="AE164" s="65">
        <f t="shared" ca="1" si="62"/>
        <v>0</v>
      </c>
      <c r="AF164" s="65">
        <f t="shared" ca="1" si="63"/>
        <v>0</v>
      </c>
      <c r="AH164" s="35">
        <f t="shared" si="67"/>
        <v>0</v>
      </c>
      <c r="AI164" s="35">
        <f t="shared" ca="1" si="68"/>
        <v>0</v>
      </c>
    </row>
    <row r="165" spans="1:35">
      <c r="A165" s="76">
        <f t="shared" si="64"/>
        <v>41609</v>
      </c>
      <c r="B165" s="65">
        <f t="shared" si="65"/>
        <v>1</v>
      </c>
      <c r="C165" s="65">
        <f t="shared" si="49"/>
        <v>0</v>
      </c>
      <c r="D165" s="65">
        <f t="shared" ca="1" si="50"/>
        <v>0</v>
      </c>
      <c r="E165" s="73"/>
      <c r="F165" s="66"/>
      <c r="G165" s="73">
        <v>44.713448642208249</v>
      </c>
      <c r="H165" s="73">
        <v>50.7</v>
      </c>
      <c r="I165" s="66">
        <v>30.982110491052005</v>
      </c>
      <c r="J165" s="66">
        <v>32.450000000000003</v>
      </c>
      <c r="K165" s="65"/>
      <c r="L165" s="65"/>
      <c r="M165" s="65"/>
      <c r="N165" s="65"/>
      <c r="O165" s="65"/>
      <c r="P165" s="35">
        <f t="shared" si="51"/>
        <v>31</v>
      </c>
      <c r="Q165" s="74">
        <f t="shared" si="52"/>
        <v>41664</v>
      </c>
      <c r="R165" s="35">
        <f t="shared" ca="1" si="53"/>
        <v>4797</v>
      </c>
      <c r="S165" s="73">
        <v>7.4109406618906012E-2</v>
      </c>
      <c r="T165" s="75">
        <f t="shared" ca="1" si="54"/>
        <v>0.38456072179518846</v>
      </c>
      <c r="U165" s="37">
        <f t="shared" si="55"/>
        <v>0</v>
      </c>
      <c r="V165" s="37">
        <f t="shared" si="56"/>
        <v>0</v>
      </c>
      <c r="X165" s="75">
        <f t="shared" si="66"/>
        <v>1.4257608868461793</v>
      </c>
      <c r="Y165" s="65">
        <f t="shared" ca="1" si="57"/>
        <v>0</v>
      </c>
      <c r="AA165" s="65">
        <f t="shared" ca="1" si="58"/>
        <v>0</v>
      </c>
      <c r="AB165" s="65">
        <f t="shared" ca="1" si="59"/>
        <v>0</v>
      </c>
      <c r="AC165" s="65">
        <f t="shared" ca="1" si="60"/>
        <v>0</v>
      </c>
      <c r="AD165" s="65">
        <f t="shared" ca="1" si="61"/>
        <v>0</v>
      </c>
      <c r="AE165" s="65">
        <f t="shared" ca="1" si="62"/>
        <v>0</v>
      </c>
      <c r="AF165" s="65">
        <f t="shared" ca="1" si="63"/>
        <v>0</v>
      </c>
      <c r="AH165" s="35">
        <f t="shared" si="67"/>
        <v>0</v>
      </c>
      <c r="AI165" s="35">
        <f t="shared" ca="1" si="68"/>
        <v>0</v>
      </c>
    </row>
    <row r="166" spans="1:35">
      <c r="A166" s="76">
        <f t="shared" si="64"/>
        <v>41640</v>
      </c>
      <c r="B166" s="65">
        <f t="shared" si="65"/>
        <v>1</v>
      </c>
      <c r="C166" s="65">
        <f t="shared" si="49"/>
        <v>0</v>
      </c>
      <c r="D166" s="65">
        <f t="shared" ca="1" si="50"/>
        <v>0</v>
      </c>
      <c r="E166" s="73"/>
      <c r="F166" s="66"/>
      <c r="G166" s="73">
        <v>47.25</v>
      </c>
      <c r="H166" s="73">
        <v>52.95</v>
      </c>
      <c r="I166" s="66">
        <v>32.055078134571659</v>
      </c>
      <c r="J166" s="66">
        <v>36.950000000000003</v>
      </c>
      <c r="K166" s="65"/>
      <c r="L166" s="65"/>
      <c r="M166" s="65"/>
      <c r="N166" s="65"/>
      <c r="O166" s="65"/>
      <c r="P166" s="35">
        <f t="shared" si="51"/>
        <v>31</v>
      </c>
      <c r="Q166" s="74">
        <f t="shared" si="52"/>
        <v>41695</v>
      </c>
      <c r="R166" s="35">
        <f t="shared" ca="1" si="53"/>
        <v>4828</v>
      </c>
      <c r="S166" s="73">
        <v>7.4104619300147015E-2</v>
      </c>
      <c r="T166" s="75">
        <f t="shared" ca="1" si="54"/>
        <v>0.38221889524556163</v>
      </c>
      <c r="U166" s="37">
        <f t="shared" si="55"/>
        <v>0</v>
      </c>
      <c r="V166" s="37">
        <f t="shared" si="56"/>
        <v>0</v>
      </c>
      <c r="X166" s="75">
        <f t="shared" si="66"/>
        <v>1.4685337134515648</v>
      </c>
      <c r="Y166" s="65">
        <f t="shared" ca="1" si="57"/>
        <v>0</v>
      </c>
      <c r="AA166" s="65">
        <f t="shared" ca="1" si="58"/>
        <v>0</v>
      </c>
      <c r="AB166" s="65">
        <f t="shared" ca="1" si="59"/>
        <v>0</v>
      </c>
      <c r="AC166" s="65">
        <f t="shared" ca="1" si="60"/>
        <v>0</v>
      </c>
      <c r="AD166" s="65">
        <f t="shared" ca="1" si="61"/>
        <v>0</v>
      </c>
      <c r="AE166" s="65">
        <f t="shared" ca="1" si="62"/>
        <v>0</v>
      </c>
      <c r="AF166" s="65">
        <f t="shared" ca="1" si="63"/>
        <v>0</v>
      </c>
      <c r="AH166" s="35">
        <f t="shared" si="67"/>
        <v>0</v>
      </c>
      <c r="AI166" s="35">
        <f t="shared" ca="1" si="68"/>
        <v>0</v>
      </c>
    </row>
    <row r="167" spans="1:35">
      <c r="A167" s="76">
        <f t="shared" si="64"/>
        <v>41671</v>
      </c>
      <c r="B167" s="65">
        <f t="shared" si="65"/>
        <v>1</v>
      </c>
      <c r="C167" s="65">
        <f t="shared" si="49"/>
        <v>0</v>
      </c>
      <c r="D167" s="65">
        <f t="shared" ca="1" si="50"/>
        <v>0</v>
      </c>
      <c r="E167" s="73"/>
      <c r="F167" s="66"/>
      <c r="G167" s="73">
        <v>47.488921352846603</v>
      </c>
      <c r="H167" s="73">
        <v>50.95</v>
      </c>
      <c r="I167" s="66">
        <v>31.215078134571662</v>
      </c>
      <c r="J167" s="66">
        <v>35.950000000000003</v>
      </c>
      <c r="K167" s="65"/>
      <c r="L167" s="65"/>
      <c r="M167" s="65"/>
      <c r="N167" s="65"/>
      <c r="O167" s="65"/>
      <c r="P167" s="35">
        <f t="shared" si="51"/>
        <v>28</v>
      </c>
      <c r="Q167" s="74">
        <f t="shared" si="52"/>
        <v>41723</v>
      </c>
      <c r="R167" s="35">
        <f t="shared" ca="1" si="53"/>
        <v>4856</v>
      </c>
      <c r="S167" s="73">
        <v>7.4099319054387019E-2</v>
      </c>
      <c r="T167" s="75">
        <f t="shared" ca="1" si="54"/>
        <v>0.38011790683675789</v>
      </c>
      <c r="U167" s="37">
        <f t="shared" si="55"/>
        <v>0</v>
      </c>
      <c r="V167" s="37">
        <f t="shared" si="56"/>
        <v>0</v>
      </c>
      <c r="X167" s="75">
        <f t="shared" si="66"/>
        <v>1.4685337134515648</v>
      </c>
      <c r="Y167" s="65">
        <f t="shared" ca="1" si="57"/>
        <v>0</v>
      </c>
      <c r="AA167" s="65">
        <f t="shared" ca="1" si="58"/>
        <v>0</v>
      </c>
      <c r="AB167" s="65">
        <f t="shared" ca="1" si="59"/>
        <v>0</v>
      </c>
      <c r="AC167" s="65">
        <f t="shared" ca="1" si="60"/>
        <v>0</v>
      </c>
      <c r="AD167" s="65">
        <f t="shared" ca="1" si="61"/>
        <v>0</v>
      </c>
      <c r="AE167" s="65">
        <f t="shared" ca="1" si="62"/>
        <v>0</v>
      </c>
      <c r="AF167" s="65">
        <f t="shared" ca="1" si="63"/>
        <v>0</v>
      </c>
      <c r="AH167" s="35">
        <f t="shared" si="67"/>
        <v>0</v>
      </c>
      <c r="AI167" s="35">
        <f t="shared" ca="1" si="68"/>
        <v>0</v>
      </c>
    </row>
    <row r="168" spans="1:35">
      <c r="A168" s="76">
        <f t="shared" si="64"/>
        <v>41699</v>
      </c>
      <c r="B168" s="65">
        <f t="shared" si="65"/>
        <v>1</v>
      </c>
      <c r="C168" s="65">
        <f t="shared" si="49"/>
        <v>0</v>
      </c>
      <c r="D168" s="65">
        <f t="shared" ca="1" si="50"/>
        <v>0</v>
      </c>
      <c r="E168" s="73"/>
      <c r="F168" s="66"/>
      <c r="G168" s="73">
        <v>46.488921352846603</v>
      </c>
      <c r="H168" s="73">
        <v>49.95</v>
      </c>
      <c r="I168" s="66">
        <v>31.215078134571662</v>
      </c>
      <c r="J168" s="66">
        <v>33.950000000000003</v>
      </c>
      <c r="K168" s="65"/>
      <c r="L168" s="65"/>
      <c r="M168" s="65"/>
      <c r="N168" s="65"/>
      <c r="O168" s="65"/>
      <c r="P168" s="35">
        <f t="shared" si="51"/>
        <v>31</v>
      </c>
      <c r="Q168" s="74">
        <f t="shared" si="52"/>
        <v>41754</v>
      </c>
      <c r="R168" s="35">
        <f t="shared" ca="1" si="53"/>
        <v>4887</v>
      </c>
      <c r="S168" s="73">
        <v>7.4094189784305015E-2</v>
      </c>
      <c r="T168" s="75">
        <f t="shared" ca="1" si="54"/>
        <v>0.37780376983267705</v>
      </c>
      <c r="U168" s="37">
        <f t="shared" si="55"/>
        <v>0</v>
      </c>
      <c r="V168" s="37">
        <f t="shared" si="56"/>
        <v>0</v>
      </c>
      <c r="X168" s="75">
        <f t="shared" si="66"/>
        <v>1.4685337134515648</v>
      </c>
      <c r="Y168" s="65">
        <f t="shared" ca="1" si="57"/>
        <v>0</v>
      </c>
      <c r="AA168" s="65">
        <f t="shared" ca="1" si="58"/>
        <v>0</v>
      </c>
      <c r="AB168" s="65">
        <f t="shared" ca="1" si="59"/>
        <v>0</v>
      </c>
      <c r="AC168" s="65">
        <f t="shared" ca="1" si="60"/>
        <v>0</v>
      </c>
      <c r="AD168" s="65">
        <f t="shared" ca="1" si="61"/>
        <v>0</v>
      </c>
      <c r="AE168" s="65">
        <f t="shared" ca="1" si="62"/>
        <v>0</v>
      </c>
      <c r="AF168" s="65">
        <f t="shared" ca="1" si="63"/>
        <v>0</v>
      </c>
      <c r="AH168" s="35">
        <f t="shared" si="67"/>
        <v>0</v>
      </c>
      <c r="AI168" s="35">
        <f t="shared" ca="1" si="68"/>
        <v>0</v>
      </c>
    </row>
    <row r="169" spans="1:35">
      <c r="A169" s="76">
        <f t="shared" si="64"/>
        <v>41730</v>
      </c>
      <c r="B169" s="65">
        <f t="shared" si="65"/>
        <v>1</v>
      </c>
      <c r="C169" s="65">
        <f t="shared" si="49"/>
        <v>0</v>
      </c>
      <c r="D169" s="65">
        <f t="shared" ca="1" si="50"/>
        <v>0</v>
      </c>
      <c r="E169" s="73"/>
      <c r="F169" s="66"/>
      <c r="G169" s="73">
        <v>44.5</v>
      </c>
      <c r="H169" s="73">
        <v>47.85</v>
      </c>
      <c r="I169" s="66">
        <v>30.592324685025471</v>
      </c>
      <c r="J169" s="66">
        <v>33.950000000000003</v>
      </c>
      <c r="K169" s="65"/>
      <c r="L169" s="65"/>
      <c r="M169" s="65"/>
      <c r="N169" s="65"/>
      <c r="O169" s="65"/>
      <c r="P169" s="35">
        <f t="shared" si="51"/>
        <v>30</v>
      </c>
      <c r="Q169" s="74">
        <f t="shared" si="52"/>
        <v>41784</v>
      </c>
      <c r="R169" s="35">
        <f t="shared" ca="1" si="53"/>
        <v>4917</v>
      </c>
      <c r="S169" s="73">
        <v>7.4088889538563005E-2</v>
      </c>
      <c r="T169" s="75">
        <f t="shared" ca="1" si="54"/>
        <v>0.37557800756686077</v>
      </c>
      <c r="U169" s="37">
        <f t="shared" si="55"/>
        <v>0</v>
      </c>
      <c r="V169" s="37">
        <f t="shared" si="56"/>
        <v>0</v>
      </c>
      <c r="X169" s="75">
        <f t="shared" si="66"/>
        <v>1.4685337134515648</v>
      </c>
      <c r="Y169" s="65">
        <f t="shared" ca="1" si="57"/>
        <v>0</v>
      </c>
      <c r="AA169" s="65">
        <f t="shared" ca="1" si="58"/>
        <v>0</v>
      </c>
      <c r="AB169" s="65">
        <f t="shared" ca="1" si="59"/>
        <v>0</v>
      </c>
      <c r="AC169" s="65">
        <f t="shared" ca="1" si="60"/>
        <v>0</v>
      </c>
      <c r="AD169" s="65">
        <f t="shared" ca="1" si="61"/>
        <v>0</v>
      </c>
      <c r="AE169" s="65">
        <f t="shared" ca="1" si="62"/>
        <v>0</v>
      </c>
      <c r="AF169" s="65">
        <f t="shared" ca="1" si="63"/>
        <v>0</v>
      </c>
      <c r="AH169" s="35">
        <f t="shared" si="67"/>
        <v>0</v>
      </c>
      <c r="AI169" s="35">
        <f t="shared" ca="1" si="68"/>
        <v>0</v>
      </c>
    </row>
    <row r="170" spans="1:35">
      <c r="A170" s="76">
        <f t="shared" si="64"/>
        <v>41760</v>
      </c>
      <c r="B170" s="65">
        <f t="shared" si="65"/>
        <v>1</v>
      </c>
      <c r="C170" s="65">
        <f t="shared" si="49"/>
        <v>0</v>
      </c>
      <c r="D170" s="65">
        <f t="shared" ca="1" si="50"/>
        <v>0</v>
      </c>
      <c r="E170" s="73"/>
      <c r="F170" s="66"/>
      <c r="G170" s="73">
        <v>47.910903951232704</v>
      </c>
      <c r="H170" s="73">
        <v>49.85</v>
      </c>
      <c r="I170" s="66">
        <v>30.592324685025471</v>
      </c>
      <c r="J170" s="66">
        <v>29.95</v>
      </c>
      <c r="K170" s="65"/>
      <c r="L170" s="65"/>
      <c r="M170" s="65"/>
      <c r="N170" s="65"/>
      <c r="O170" s="65"/>
      <c r="P170" s="35">
        <f t="shared" si="51"/>
        <v>31</v>
      </c>
      <c r="Q170" s="74">
        <f t="shared" si="52"/>
        <v>41815</v>
      </c>
      <c r="R170" s="35">
        <f t="shared" ca="1" si="53"/>
        <v>4948</v>
      </c>
      <c r="S170" s="73">
        <v>7.4083760268499013E-2</v>
      </c>
      <c r="T170" s="75">
        <f t="shared" ca="1" si="54"/>
        <v>0.37329214661050958</v>
      </c>
      <c r="U170" s="37">
        <f t="shared" si="55"/>
        <v>0</v>
      </c>
      <c r="V170" s="37">
        <f t="shared" si="56"/>
        <v>0</v>
      </c>
      <c r="X170" s="75">
        <f t="shared" si="66"/>
        <v>1.4685337134515648</v>
      </c>
      <c r="Y170" s="65">
        <f t="shared" ca="1" si="57"/>
        <v>0</v>
      </c>
      <c r="AA170" s="65">
        <f t="shared" ca="1" si="58"/>
        <v>0</v>
      </c>
      <c r="AB170" s="65">
        <f t="shared" ca="1" si="59"/>
        <v>0</v>
      </c>
      <c r="AC170" s="65">
        <f t="shared" ca="1" si="60"/>
        <v>0</v>
      </c>
      <c r="AD170" s="65">
        <f t="shared" ca="1" si="61"/>
        <v>0</v>
      </c>
      <c r="AE170" s="65">
        <f t="shared" ca="1" si="62"/>
        <v>0</v>
      </c>
      <c r="AF170" s="65">
        <f t="shared" ca="1" si="63"/>
        <v>0</v>
      </c>
      <c r="AH170" s="35">
        <f t="shared" si="67"/>
        <v>0</v>
      </c>
      <c r="AI170" s="35">
        <f t="shared" ca="1" si="68"/>
        <v>0</v>
      </c>
    </row>
    <row r="171" spans="1:35">
      <c r="A171" s="76">
        <f t="shared" si="64"/>
        <v>41791</v>
      </c>
      <c r="B171" s="65">
        <f t="shared" si="65"/>
        <v>1</v>
      </c>
      <c r="C171" s="65">
        <f t="shared" si="49"/>
        <v>0</v>
      </c>
      <c r="D171" s="65">
        <f t="shared" ca="1" si="50"/>
        <v>0</v>
      </c>
      <c r="E171" s="73"/>
      <c r="F171" s="66"/>
      <c r="G171" s="73">
        <v>63.910903951232697</v>
      </c>
      <c r="H171" s="73">
        <v>56.85</v>
      </c>
      <c r="I171" s="66">
        <v>28.592324685025471</v>
      </c>
      <c r="J171" s="66">
        <v>32.950000000000003</v>
      </c>
      <c r="K171" s="65"/>
      <c r="L171" s="65"/>
      <c r="M171" s="65"/>
      <c r="N171" s="65"/>
      <c r="O171" s="65"/>
      <c r="P171" s="35">
        <f t="shared" si="51"/>
        <v>30</v>
      </c>
      <c r="Q171" s="74">
        <f t="shared" si="52"/>
        <v>41845</v>
      </c>
      <c r="R171" s="35">
        <f t="shared" ca="1" si="53"/>
        <v>4978</v>
      </c>
      <c r="S171" s="73">
        <v>7.4078460022776002E-2</v>
      </c>
      <c r="T171" s="75">
        <f t="shared" ca="1" si="54"/>
        <v>0.37109441080286792</v>
      </c>
      <c r="U171" s="37">
        <f t="shared" si="55"/>
        <v>0</v>
      </c>
      <c r="V171" s="37">
        <f t="shared" si="56"/>
        <v>0</v>
      </c>
      <c r="X171" s="75">
        <f t="shared" si="66"/>
        <v>1.4685337134515648</v>
      </c>
      <c r="Y171" s="65">
        <f t="shared" ca="1" si="57"/>
        <v>0</v>
      </c>
      <c r="AA171" s="65">
        <f t="shared" ca="1" si="58"/>
        <v>0</v>
      </c>
      <c r="AB171" s="65">
        <f t="shared" ca="1" si="59"/>
        <v>0</v>
      </c>
      <c r="AC171" s="65">
        <f t="shared" ca="1" si="60"/>
        <v>0</v>
      </c>
      <c r="AD171" s="65">
        <f t="shared" ca="1" si="61"/>
        <v>0</v>
      </c>
      <c r="AE171" s="65">
        <f t="shared" ca="1" si="62"/>
        <v>0</v>
      </c>
      <c r="AF171" s="65">
        <f t="shared" ca="1" si="63"/>
        <v>0</v>
      </c>
      <c r="AH171" s="35">
        <f t="shared" si="67"/>
        <v>0</v>
      </c>
      <c r="AI171" s="35">
        <f t="shared" ca="1" si="68"/>
        <v>0</v>
      </c>
    </row>
    <row r="172" spans="1:35">
      <c r="A172" s="76">
        <f t="shared" si="64"/>
        <v>41821</v>
      </c>
      <c r="B172" s="65">
        <f t="shared" si="65"/>
        <v>1</v>
      </c>
      <c r="C172" s="65">
        <f t="shared" si="49"/>
        <v>0</v>
      </c>
      <c r="D172" s="65">
        <f t="shared" ca="1" si="50"/>
        <v>0</v>
      </c>
      <c r="E172" s="73"/>
      <c r="F172" s="66"/>
      <c r="G172" s="73">
        <v>76.25</v>
      </c>
      <c r="H172" s="73">
        <v>74.3</v>
      </c>
      <c r="I172" s="66">
        <v>41.569596171617547</v>
      </c>
      <c r="J172" s="66">
        <v>37.549999999999997</v>
      </c>
      <c r="K172" s="65"/>
      <c r="L172" s="65"/>
      <c r="M172" s="65"/>
      <c r="N172" s="65"/>
      <c r="O172" s="65"/>
      <c r="P172" s="35">
        <f t="shared" si="51"/>
        <v>31</v>
      </c>
      <c r="Q172" s="74">
        <f t="shared" si="52"/>
        <v>41876</v>
      </c>
      <c r="R172" s="35">
        <f t="shared" ca="1" si="53"/>
        <v>5009</v>
      </c>
      <c r="S172" s="73">
        <v>7.4073159777061012E-2</v>
      </c>
      <c r="T172" s="75">
        <f t="shared" ca="1" si="54"/>
        <v>0.36883563913730388</v>
      </c>
      <c r="U172" s="37">
        <f t="shared" si="55"/>
        <v>0</v>
      </c>
      <c r="V172" s="37">
        <f t="shared" si="56"/>
        <v>0</v>
      </c>
      <c r="X172" s="75">
        <f t="shared" si="66"/>
        <v>1.4685337134515648</v>
      </c>
      <c r="Y172" s="65">
        <f t="shared" ca="1" si="57"/>
        <v>0</v>
      </c>
      <c r="AA172" s="65">
        <f t="shared" ca="1" si="58"/>
        <v>0</v>
      </c>
      <c r="AB172" s="65">
        <f t="shared" ca="1" si="59"/>
        <v>0</v>
      </c>
      <c r="AC172" s="65">
        <f t="shared" ca="1" si="60"/>
        <v>0</v>
      </c>
      <c r="AD172" s="65">
        <f t="shared" ca="1" si="61"/>
        <v>0</v>
      </c>
      <c r="AE172" s="65">
        <f t="shared" ca="1" si="62"/>
        <v>0</v>
      </c>
      <c r="AF172" s="65">
        <f t="shared" ca="1" si="63"/>
        <v>0</v>
      </c>
      <c r="AH172" s="35">
        <f t="shared" si="67"/>
        <v>0</v>
      </c>
      <c r="AI172" s="35">
        <f t="shared" ca="1" si="68"/>
        <v>0</v>
      </c>
    </row>
    <row r="173" spans="1:35">
      <c r="A173" s="76">
        <f t="shared" si="64"/>
        <v>41852</v>
      </c>
      <c r="B173" s="65">
        <f t="shared" si="65"/>
        <v>1</v>
      </c>
      <c r="C173" s="65">
        <f t="shared" si="49"/>
        <v>0</v>
      </c>
      <c r="D173" s="65">
        <f t="shared" ca="1" si="50"/>
        <v>0</v>
      </c>
      <c r="E173" s="73"/>
      <c r="F173" s="66"/>
      <c r="G173" s="73">
        <v>79.972072455660026</v>
      </c>
      <c r="H173" s="73">
        <v>87.3</v>
      </c>
      <c r="I173" s="66">
        <v>45.569596171617547</v>
      </c>
      <c r="J173" s="66">
        <v>39.549999999999997</v>
      </c>
      <c r="K173" s="65"/>
      <c r="L173" s="65"/>
      <c r="M173" s="65"/>
      <c r="N173" s="65"/>
      <c r="O173" s="65"/>
      <c r="P173" s="35">
        <f t="shared" si="51"/>
        <v>31</v>
      </c>
      <c r="Q173" s="74">
        <f t="shared" si="52"/>
        <v>41907</v>
      </c>
      <c r="R173" s="35">
        <f t="shared" ca="1" si="53"/>
        <v>5040</v>
      </c>
      <c r="S173" s="73">
        <v>7.4068030507023E-2</v>
      </c>
      <c r="T173" s="75">
        <f t="shared" ca="1" si="54"/>
        <v>0.36659175797076476</v>
      </c>
      <c r="U173" s="37">
        <f t="shared" si="55"/>
        <v>0</v>
      </c>
      <c r="V173" s="37">
        <f t="shared" si="56"/>
        <v>0</v>
      </c>
      <c r="X173" s="75">
        <f t="shared" si="66"/>
        <v>1.4685337134515648</v>
      </c>
      <c r="Y173" s="65">
        <f t="shared" ca="1" si="57"/>
        <v>0</v>
      </c>
      <c r="AA173" s="65">
        <f t="shared" ca="1" si="58"/>
        <v>0</v>
      </c>
      <c r="AB173" s="65">
        <f t="shared" ca="1" si="59"/>
        <v>0</v>
      </c>
      <c r="AC173" s="65">
        <f t="shared" ca="1" si="60"/>
        <v>0</v>
      </c>
      <c r="AD173" s="65">
        <f t="shared" ca="1" si="61"/>
        <v>0</v>
      </c>
      <c r="AE173" s="65">
        <f t="shared" ca="1" si="62"/>
        <v>0</v>
      </c>
      <c r="AF173" s="65">
        <f t="shared" ca="1" si="63"/>
        <v>0</v>
      </c>
      <c r="AH173" s="35">
        <f t="shared" si="67"/>
        <v>0</v>
      </c>
      <c r="AI173" s="35">
        <f t="shared" ca="1" si="68"/>
        <v>0</v>
      </c>
    </row>
    <row r="174" spans="1:35">
      <c r="A174" s="76">
        <f t="shared" si="64"/>
        <v>41883</v>
      </c>
      <c r="B174" s="65">
        <f t="shared" si="65"/>
        <v>1</v>
      </c>
      <c r="C174" s="65">
        <f t="shared" si="49"/>
        <v>0</v>
      </c>
      <c r="D174" s="65">
        <f t="shared" ca="1" si="50"/>
        <v>0</v>
      </c>
      <c r="E174" s="73"/>
      <c r="F174" s="66"/>
      <c r="G174" s="73">
        <v>71.972072455660026</v>
      </c>
      <c r="H174" s="73">
        <v>75.3</v>
      </c>
      <c r="I174" s="66">
        <v>42.569596171617547</v>
      </c>
      <c r="J174" s="66">
        <v>37.549999999999997</v>
      </c>
      <c r="K174" s="65"/>
      <c r="L174" s="65"/>
      <c r="M174" s="65"/>
      <c r="N174" s="65"/>
      <c r="O174" s="65"/>
      <c r="P174" s="35">
        <f t="shared" si="51"/>
        <v>30</v>
      </c>
      <c r="Q174" s="74">
        <f t="shared" si="52"/>
        <v>41937</v>
      </c>
      <c r="R174" s="35">
        <f t="shared" ca="1" si="53"/>
        <v>5070</v>
      </c>
      <c r="S174" s="73">
        <v>7.4062730261327023E-2</v>
      </c>
      <c r="T174" s="75">
        <f t="shared" ca="1" si="54"/>
        <v>0.36443355966075575</v>
      </c>
      <c r="U174" s="37">
        <f t="shared" si="55"/>
        <v>0</v>
      </c>
      <c r="V174" s="37">
        <f t="shared" si="56"/>
        <v>0</v>
      </c>
      <c r="X174" s="75">
        <f t="shared" si="66"/>
        <v>1.4685337134515648</v>
      </c>
      <c r="Y174" s="65">
        <f t="shared" ca="1" si="57"/>
        <v>0</v>
      </c>
      <c r="AA174" s="65">
        <f t="shared" ca="1" si="58"/>
        <v>0</v>
      </c>
      <c r="AB174" s="65">
        <f t="shared" ca="1" si="59"/>
        <v>0</v>
      </c>
      <c r="AC174" s="65">
        <f t="shared" ca="1" si="60"/>
        <v>0</v>
      </c>
      <c r="AD174" s="65">
        <f t="shared" ca="1" si="61"/>
        <v>0</v>
      </c>
      <c r="AE174" s="65">
        <f t="shared" ca="1" si="62"/>
        <v>0</v>
      </c>
      <c r="AF174" s="65">
        <f t="shared" ca="1" si="63"/>
        <v>0</v>
      </c>
      <c r="AH174" s="35">
        <f t="shared" si="67"/>
        <v>0</v>
      </c>
      <c r="AI174" s="35">
        <f t="shared" ca="1" si="68"/>
        <v>0</v>
      </c>
    </row>
    <row r="175" spans="1:35">
      <c r="A175" s="76">
        <f t="shared" si="64"/>
        <v>41913</v>
      </c>
      <c r="B175" s="65">
        <f t="shared" si="65"/>
        <v>1</v>
      </c>
      <c r="C175" s="65">
        <f t="shared" si="49"/>
        <v>0</v>
      </c>
      <c r="D175" s="65">
        <f t="shared" ca="1" si="50"/>
        <v>0</v>
      </c>
      <c r="E175" s="73"/>
      <c r="F175" s="66"/>
      <c r="G175" s="73">
        <v>55.65</v>
      </c>
      <c r="H175" s="73">
        <v>53.45</v>
      </c>
      <c r="I175" s="66">
        <v>36.232110491051998</v>
      </c>
      <c r="J175" s="66">
        <v>35.950000000000003</v>
      </c>
      <c r="K175" s="65"/>
      <c r="L175" s="65"/>
      <c r="M175" s="65"/>
      <c r="N175" s="65"/>
      <c r="O175" s="65"/>
      <c r="P175" s="35">
        <f t="shared" si="51"/>
        <v>31</v>
      </c>
      <c r="Q175" s="74">
        <f t="shared" si="52"/>
        <v>41968</v>
      </c>
      <c r="R175" s="35">
        <f t="shared" ca="1" si="53"/>
        <v>5101</v>
      </c>
      <c r="S175" s="73">
        <v>7.4057600991307024E-2</v>
      </c>
      <c r="T175" s="75">
        <f t="shared" ca="1" si="54"/>
        <v>0.36221707786563512</v>
      </c>
      <c r="U175" s="37">
        <f t="shared" si="55"/>
        <v>0</v>
      </c>
      <c r="V175" s="37">
        <f t="shared" si="56"/>
        <v>0</v>
      </c>
      <c r="X175" s="75">
        <f t="shared" si="66"/>
        <v>1.4685337134515648</v>
      </c>
      <c r="Y175" s="65">
        <f t="shared" ca="1" si="57"/>
        <v>0</v>
      </c>
      <c r="AA175" s="65">
        <f t="shared" ca="1" si="58"/>
        <v>0</v>
      </c>
      <c r="AB175" s="65">
        <f t="shared" ca="1" si="59"/>
        <v>0</v>
      </c>
      <c r="AC175" s="65">
        <f t="shared" ca="1" si="60"/>
        <v>0</v>
      </c>
      <c r="AD175" s="65">
        <f t="shared" ca="1" si="61"/>
        <v>0</v>
      </c>
      <c r="AE175" s="65">
        <f t="shared" ca="1" si="62"/>
        <v>0</v>
      </c>
      <c r="AF175" s="65">
        <f t="shared" ca="1" si="63"/>
        <v>0</v>
      </c>
      <c r="AH175" s="35">
        <f t="shared" si="67"/>
        <v>0</v>
      </c>
      <c r="AI175" s="35">
        <f t="shared" ca="1" si="68"/>
        <v>0</v>
      </c>
    </row>
    <row r="176" spans="1:35">
      <c r="A176" s="76">
        <f t="shared" si="64"/>
        <v>41944</v>
      </c>
      <c r="B176" s="65">
        <f t="shared" si="65"/>
        <v>1</v>
      </c>
      <c r="C176" s="65">
        <f t="shared" si="49"/>
        <v>0</v>
      </c>
      <c r="D176" s="65">
        <f t="shared" ca="1" si="50"/>
        <v>0</v>
      </c>
      <c r="E176" s="73"/>
      <c r="F176" s="66"/>
      <c r="G176" s="73">
        <v>45.936362046268364</v>
      </c>
      <c r="H176" s="73">
        <v>52.45</v>
      </c>
      <c r="I176" s="66">
        <v>31.232110491052005</v>
      </c>
      <c r="J176" s="66">
        <v>32.950000000000003</v>
      </c>
      <c r="K176" s="65"/>
      <c r="L176" s="65"/>
      <c r="M176" s="65"/>
      <c r="N176" s="65"/>
      <c r="O176" s="65"/>
      <c r="P176" s="35">
        <f t="shared" si="51"/>
        <v>30</v>
      </c>
      <c r="Q176" s="74">
        <f t="shared" si="52"/>
        <v>41998</v>
      </c>
      <c r="R176" s="35">
        <f t="shared" ca="1" si="53"/>
        <v>5131</v>
      </c>
      <c r="S176" s="73">
        <v>7.4052300745629018E-2</v>
      </c>
      <c r="T176" s="75">
        <f t="shared" ca="1" si="54"/>
        <v>0.3600860631778024</v>
      </c>
      <c r="U176" s="37">
        <f t="shared" si="55"/>
        <v>0</v>
      </c>
      <c r="V176" s="37">
        <f t="shared" si="56"/>
        <v>0</v>
      </c>
      <c r="X176" s="75">
        <f t="shared" si="66"/>
        <v>1.4685337134515648</v>
      </c>
      <c r="Y176" s="65">
        <f t="shared" ca="1" si="57"/>
        <v>0</v>
      </c>
      <c r="AA176" s="65">
        <f t="shared" ca="1" si="58"/>
        <v>0</v>
      </c>
      <c r="AB176" s="65">
        <f t="shared" ca="1" si="59"/>
        <v>0</v>
      </c>
      <c r="AC176" s="65">
        <f t="shared" ca="1" si="60"/>
        <v>0</v>
      </c>
      <c r="AD176" s="65">
        <f t="shared" ca="1" si="61"/>
        <v>0</v>
      </c>
      <c r="AE176" s="65">
        <f t="shared" ca="1" si="62"/>
        <v>0</v>
      </c>
      <c r="AF176" s="65">
        <f t="shared" ca="1" si="63"/>
        <v>0</v>
      </c>
      <c r="AH176" s="35">
        <f t="shared" si="67"/>
        <v>0</v>
      </c>
      <c r="AI176" s="35">
        <f t="shared" ca="1" si="68"/>
        <v>0</v>
      </c>
    </row>
    <row r="177" spans="1:35">
      <c r="A177" s="76">
        <f t="shared" si="64"/>
        <v>41974</v>
      </c>
      <c r="B177" s="65">
        <f t="shared" si="65"/>
        <v>1</v>
      </c>
      <c r="C177" s="65">
        <f t="shared" si="49"/>
        <v>0</v>
      </c>
      <c r="D177" s="65">
        <f t="shared" ca="1" si="50"/>
        <v>0</v>
      </c>
      <c r="E177" s="73"/>
      <c r="F177" s="66"/>
      <c r="G177" s="73">
        <v>44.936362046268364</v>
      </c>
      <c r="H177" s="73">
        <v>51.45</v>
      </c>
      <c r="I177" s="66">
        <v>31.232110491052005</v>
      </c>
      <c r="J177" s="66">
        <v>32.950000000000003</v>
      </c>
      <c r="K177" s="65"/>
      <c r="L177" s="65"/>
      <c r="M177" s="65"/>
      <c r="N177" s="65"/>
      <c r="O177" s="65"/>
      <c r="P177" s="35">
        <f t="shared" si="51"/>
        <v>31</v>
      </c>
      <c r="Q177" s="74">
        <f t="shared" si="52"/>
        <v>42029</v>
      </c>
      <c r="R177" s="35">
        <f t="shared" ca="1" si="53"/>
        <v>5162</v>
      </c>
      <c r="S177" s="73">
        <v>7.4047000499961033E-2</v>
      </c>
      <c r="T177" s="75">
        <f t="shared" ca="1" si="54"/>
        <v>0.35789413715153162</v>
      </c>
      <c r="U177" s="37">
        <f t="shared" si="55"/>
        <v>0</v>
      </c>
      <c r="V177" s="37">
        <f t="shared" si="56"/>
        <v>0</v>
      </c>
      <c r="X177" s="75">
        <f t="shared" si="66"/>
        <v>1.4685337134515648</v>
      </c>
      <c r="Y177" s="65">
        <f t="shared" ca="1" si="57"/>
        <v>0</v>
      </c>
      <c r="AA177" s="65">
        <f t="shared" ca="1" si="58"/>
        <v>0</v>
      </c>
      <c r="AB177" s="65">
        <f t="shared" ca="1" si="59"/>
        <v>0</v>
      </c>
      <c r="AC177" s="65">
        <f t="shared" ca="1" si="60"/>
        <v>0</v>
      </c>
      <c r="AD177" s="65">
        <f t="shared" ca="1" si="61"/>
        <v>0</v>
      </c>
      <c r="AE177" s="65">
        <f t="shared" ca="1" si="62"/>
        <v>0</v>
      </c>
      <c r="AF177" s="65">
        <f t="shared" ca="1" si="63"/>
        <v>0</v>
      </c>
      <c r="AH177" s="35">
        <f t="shared" si="67"/>
        <v>0</v>
      </c>
      <c r="AI177" s="35">
        <f t="shared" ca="1" si="68"/>
        <v>0</v>
      </c>
    </row>
    <row r="178" spans="1:35">
      <c r="A178" s="76">
        <f t="shared" si="64"/>
        <v>42005</v>
      </c>
      <c r="B178" s="65">
        <f t="shared" si="65"/>
        <v>1</v>
      </c>
      <c r="C178" s="65">
        <f t="shared" si="49"/>
        <v>0</v>
      </c>
      <c r="D178" s="65">
        <f t="shared" ca="1" si="50"/>
        <v>0</v>
      </c>
      <c r="E178" s="73"/>
      <c r="F178" s="66"/>
      <c r="G178" s="73">
        <v>47.5</v>
      </c>
      <c r="H178" s="73">
        <v>53.7</v>
      </c>
      <c r="I178" s="66">
        <v>32.305078134571659</v>
      </c>
      <c r="J178" s="66">
        <v>37.450000000000003</v>
      </c>
      <c r="K178" s="65"/>
      <c r="L178" s="65"/>
      <c r="M178" s="65"/>
      <c r="N178" s="65"/>
      <c r="O178" s="65"/>
      <c r="P178" s="35">
        <f t="shared" si="51"/>
        <v>31</v>
      </c>
      <c r="Q178" s="74">
        <f t="shared" si="52"/>
        <v>42060</v>
      </c>
      <c r="R178" s="35">
        <f t="shared" ca="1" si="53"/>
        <v>5193</v>
      </c>
      <c r="S178" s="73">
        <v>7.4042213181300026E-2</v>
      </c>
      <c r="T178" s="75">
        <f t="shared" ca="1" si="54"/>
        <v>0.35571833418669246</v>
      </c>
      <c r="U178" s="37">
        <f t="shared" si="55"/>
        <v>0</v>
      </c>
      <c r="V178" s="37">
        <f t="shared" si="56"/>
        <v>0</v>
      </c>
      <c r="X178" s="75">
        <f t="shared" si="66"/>
        <v>1.5125897248551119</v>
      </c>
      <c r="Y178" s="65">
        <f t="shared" ca="1" si="57"/>
        <v>0</v>
      </c>
      <c r="AA178" s="65">
        <f t="shared" ca="1" si="58"/>
        <v>0</v>
      </c>
      <c r="AB178" s="65">
        <f t="shared" ca="1" si="59"/>
        <v>0</v>
      </c>
      <c r="AC178" s="65">
        <f t="shared" ca="1" si="60"/>
        <v>0</v>
      </c>
      <c r="AD178" s="65">
        <f t="shared" ca="1" si="61"/>
        <v>0</v>
      </c>
      <c r="AE178" s="65">
        <f t="shared" ca="1" si="62"/>
        <v>0</v>
      </c>
      <c r="AF178" s="65">
        <f t="shared" ca="1" si="63"/>
        <v>0</v>
      </c>
      <c r="AH178" s="35">
        <f t="shared" si="67"/>
        <v>0</v>
      </c>
      <c r="AI178" s="35">
        <f t="shared" ca="1" si="68"/>
        <v>0</v>
      </c>
    </row>
    <row r="179" spans="1:35">
      <c r="A179" s="76">
        <f t="shared" si="64"/>
        <v>42036</v>
      </c>
      <c r="B179" s="65">
        <f t="shared" si="65"/>
        <v>1</v>
      </c>
      <c r="C179" s="65">
        <f t="shared" si="49"/>
        <v>0</v>
      </c>
      <c r="D179" s="65">
        <f t="shared" ca="1" si="50"/>
        <v>0</v>
      </c>
      <c r="E179" s="73"/>
      <c r="F179" s="66"/>
      <c r="G179" s="73">
        <v>47.715605741389837</v>
      </c>
      <c r="H179" s="73">
        <v>51.7</v>
      </c>
      <c r="I179" s="66">
        <v>31.465078134571662</v>
      </c>
      <c r="J179" s="66">
        <v>36.450000000000003</v>
      </c>
      <c r="K179" s="65"/>
      <c r="L179" s="65"/>
      <c r="M179" s="65"/>
      <c r="N179" s="65"/>
      <c r="O179" s="65"/>
      <c r="P179" s="35">
        <f t="shared" si="51"/>
        <v>28</v>
      </c>
      <c r="Q179" s="74">
        <f t="shared" si="52"/>
        <v>42088</v>
      </c>
      <c r="R179" s="35">
        <f t="shared" ca="1" si="53"/>
        <v>5221</v>
      </c>
      <c r="S179" s="73">
        <v>7.4036912935649013E-2</v>
      </c>
      <c r="T179" s="75">
        <f t="shared" ca="1" si="54"/>
        <v>0.35376639585844905</v>
      </c>
      <c r="U179" s="37">
        <f t="shared" si="55"/>
        <v>0</v>
      </c>
      <c r="V179" s="37">
        <f t="shared" si="56"/>
        <v>0</v>
      </c>
      <c r="X179" s="75">
        <f t="shared" si="66"/>
        <v>1.5125897248551119</v>
      </c>
      <c r="Y179" s="65">
        <f t="shared" ca="1" si="57"/>
        <v>0</v>
      </c>
      <c r="AA179" s="65">
        <f t="shared" ca="1" si="58"/>
        <v>0</v>
      </c>
      <c r="AB179" s="65">
        <f t="shared" ca="1" si="59"/>
        <v>0</v>
      </c>
      <c r="AC179" s="65">
        <f t="shared" ca="1" si="60"/>
        <v>0</v>
      </c>
      <c r="AD179" s="65">
        <f t="shared" ca="1" si="61"/>
        <v>0</v>
      </c>
      <c r="AE179" s="65">
        <f t="shared" ca="1" si="62"/>
        <v>0</v>
      </c>
      <c r="AF179" s="65">
        <f t="shared" ca="1" si="63"/>
        <v>0</v>
      </c>
      <c r="AH179" s="35">
        <f t="shared" si="67"/>
        <v>0</v>
      </c>
      <c r="AI179" s="35">
        <f t="shared" ca="1" si="68"/>
        <v>0</v>
      </c>
    </row>
    <row r="180" spans="1:35">
      <c r="A180" s="76">
        <f t="shared" si="64"/>
        <v>42064</v>
      </c>
      <c r="B180" s="65">
        <f t="shared" si="65"/>
        <v>1</v>
      </c>
      <c r="C180" s="65">
        <f t="shared" si="49"/>
        <v>0</v>
      </c>
      <c r="D180" s="65">
        <f t="shared" ca="1" si="50"/>
        <v>0</v>
      </c>
      <c r="E180" s="73"/>
      <c r="F180" s="66"/>
      <c r="G180" s="73">
        <v>46.715605741389837</v>
      </c>
      <c r="H180" s="73">
        <v>50.7</v>
      </c>
      <c r="I180" s="66">
        <v>31.465078134571662</v>
      </c>
      <c r="J180" s="66">
        <v>34.450000000000003</v>
      </c>
      <c r="K180" s="65"/>
      <c r="L180" s="65"/>
      <c r="M180" s="65"/>
      <c r="N180" s="65"/>
      <c r="O180" s="65"/>
      <c r="P180" s="35">
        <f t="shared" si="51"/>
        <v>31</v>
      </c>
      <c r="Q180" s="74">
        <f t="shared" si="52"/>
        <v>42119</v>
      </c>
      <c r="R180" s="35">
        <f t="shared" ca="1" si="53"/>
        <v>5252</v>
      </c>
      <c r="S180" s="73">
        <v>7.4031783665673007E-2</v>
      </c>
      <c r="T180" s="75">
        <f t="shared" ca="1" si="54"/>
        <v>0.35161627789069549</v>
      </c>
      <c r="U180" s="37">
        <f t="shared" si="55"/>
        <v>0</v>
      </c>
      <c r="V180" s="37">
        <f t="shared" si="56"/>
        <v>0</v>
      </c>
      <c r="X180" s="75">
        <f t="shared" si="66"/>
        <v>1.5125897248551119</v>
      </c>
      <c r="Y180" s="65">
        <f t="shared" ca="1" si="57"/>
        <v>0</v>
      </c>
      <c r="AA180" s="65">
        <f t="shared" ca="1" si="58"/>
        <v>0</v>
      </c>
      <c r="AB180" s="65">
        <f t="shared" ca="1" si="59"/>
        <v>0</v>
      </c>
      <c r="AC180" s="65">
        <f t="shared" ca="1" si="60"/>
        <v>0</v>
      </c>
      <c r="AD180" s="65">
        <f t="shared" ca="1" si="61"/>
        <v>0</v>
      </c>
      <c r="AE180" s="65">
        <f t="shared" ca="1" si="62"/>
        <v>0</v>
      </c>
      <c r="AF180" s="65">
        <f t="shared" ca="1" si="63"/>
        <v>0</v>
      </c>
      <c r="AH180" s="35">
        <f t="shared" si="67"/>
        <v>0</v>
      </c>
      <c r="AI180" s="35">
        <f t="shared" ca="1" si="68"/>
        <v>0</v>
      </c>
    </row>
    <row r="181" spans="1:35">
      <c r="A181" s="76">
        <f t="shared" si="64"/>
        <v>42095</v>
      </c>
      <c r="B181" s="65">
        <f t="shared" si="65"/>
        <v>1</v>
      </c>
      <c r="C181" s="65">
        <f t="shared" si="49"/>
        <v>0</v>
      </c>
      <c r="D181" s="65">
        <f t="shared" ca="1" si="50"/>
        <v>0</v>
      </c>
      <c r="E181" s="73"/>
      <c r="F181" s="66"/>
      <c r="G181" s="73">
        <v>44.75</v>
      </c>
      <c r="H181" s="73">
        <v>48.6</v>
      </c>
      <c r="I181" s="66">
        <v>30.842324685025471</v>
      </c>
      <c r="J181" s="66">
        <v>34.450000000000003</v>
      </c>
      <c r="K181" s="65"/>
      <c r="L181" s="65"/>
      <c r="M181" s="65"/>
      <c r="N181" s="65"/>
      <c r="O181" s="65"/>
      <c r="P181" s="35">
        <f t="shared" si="51"/>
        <v>30</v>
      </c>
      <c r="Q181" s="74">
        <f t="shared" si="52"/>
        <v>42149</v>
      </c>
      <c r="R181" s="35">
        <f t="shared" ca="1" si="53"/>
        <v>5282</v>
      </c>
      <c r="S181" s="73">
        <v>7.4026483420040007E-2</v>
      </c>
      <c r="T181" s="75">
        <f t="shared" ca="1" si="54"/>
        <v>0.34954825063549078</v>
      </c>
      <c r="U181" s="37">
        <f t="shared" si="55"/>
        <v>0</v>
      </c>
      <c r="V181" s="37">
        <f t="shared" si="56"/>
        <v>0</v>
      </c>
      <c r="X181" s="75">
        <f t="shared" si="66"/>
        <v>1.5125897248551119</v>
      </c>
      <c r="Y181" s="65">
        <f t="shared" ca="1" si="57"/>
        <v>0</v>
      </c>
      <c r="AA181" s="65">
        <f t="shared" ca="1" si="58"/>
        <v>0</v>
      </c>
      <c r="AB181" s="65">
        <f t="shared" ca="1" si="59"/>
        <v>0</v>
      </c>
      <c r="AC181" s="65">
        <f t="shared" ca="1" si="60"/>
        <v>0</v>
      </c>
      <c r="AD181" s="65">
        <f t="shared" ca="1" si="61"/>
        <v>0</v>
      </c>
      <c r="AE181" s="65">
        <f t="shared" ca="1" si="62"/>
        <v>0</v>
      </c>
      <c r="AF181" s="65">
        <f t="shared" ca="1" si="63"/>
        <v>0</v>
      </c>
      <c r="AH181" s="35">
        <f t="shared" si="67"/>
        <v>0</v>
      </c>
      <c r="AI181" s="35">
        <f t="shared" ca="1" si="68"/>
        <v>0</v>
      </c>
    </row>
    <row r="182" spans="1:35">
      <c r="A182" s="76">
        <f t="shared" si="64"/>
        <v>42125</v>
      </c>
      <c r="B182" s="65">
        <f t="shared" si="65"/>
        <v>1</v>
      </c>
      <c r="C182" s="65">
        <f t="shared" si="49"/>
        <v>0</v>
      </c>
      <c r="D182" s="65">
        <f t="shared" ca="1" si="50"/>
        <v>0</v>
      </c>
      <c r="E182" s="73"/>
      <c r="F182" s="66"/>
      <c r="G182" s="73">
        <v>48.137740995768354</v>
      </c>
      <c r="H182" s="73">
        <v>50.6</v>
      </c>
      <c r="I182" s="66">
        <v>30.842324685025471</v>
      </c>
      <c r="J182" s="66">
        <v>30.45</v>
      </c>
      <c r="K182" s="65"/>
      <c r="L182" s="65"/>
      <c r="M182" s="65"/>
      <c r="N182" s="65"/>
      <c r="O182" s="65"/>
      <c r="P182" s="35">
        <f t="shared" si="51"/>
        <v>31</v>
      </c>
      <c r="Q182" s="74">
        <f t="shared" si="52"/>
        <v>42180</v>
      </c>
      <c r="R182" s="35">
        <f t="shared" ca="1" si="53"/>
        <v>5313</v>
      </c>
      <c r="S182" s="73">
        <v>7.4021354150082014E-2</v>
      </c>
      <c r="T182" s="75">
        <f t="shared" ca="1" si="54"/>
        <v>0.34742436291737511</v>
      </c>
      <c r="U182" s="37">
        <f t="shared" si="55"/>
        <v>0</v>
      </c>
      <c r="V182" s="37">
        <f t="shared" si="56"/>
        <v>0</v>
      </c>
      <c r="X182" s="75">
        <f t="shared" si="66"/>
        <v>1.5125897248551119</v>
      </c>
      <c r="Y182" s="65">
        <f t="shared" ca="1" si="57"/>
        <v>0</v>
      </c>
      <c r="AA182" s="65">
        <f t="shared" ca="1" si="58"/>
        <v>0</v>
      </c>
      <c r="AB182" s="65">
        <f t="shared" ca="1" si="59"/>
        <v>0</v>
      </c>
      <c r="AC182" s="65">
        <f t="shared" ca="1" si="60"/>
        <v>0</v>
      </c>
      <c r="AD182" s="65">
        <f t="shared" ca="1" si="61"/>
        <v>0</v>
      </c>
      <c r="AE182" s="65">
        <f t="shared" ca="1" si="62"/>
        <v>0</v>
      </c>
      <c r="AF182" s="65">
        <f t="shared" ca="1" si="63"/>
        <v>0</v>
      </c>
      <c r="AH182" s="35">
        <f t="shared" si="67"/>
        <v>0</v>
      </c>
      <c r="AI182" s="35">
        <f t="shared" ca="1" si="68"/>
        <v>0</v>
      </c>
    </row>
    <row r="183" spans="1:35">
      <c r="A183" s="76">
        <f t="shared" si="64"/>
        <v>42156</v>
      </c>
      <c r="B183" s="65">
        <f t="shared" si="65"/>
        <v>1</v>
      </c>
      <c r="C183" s="65">
        <f t="shared" si="49"/>
        <v>0</v>
      </c>
      <c r="D183" s="65">
        <f t="shared" ca="1" si="50"/>
        <v>0</v>
      </c>
      <c r="E183" s="73"/>
      <c r="F183" s="66"/>
      <c r="G183" s="73">
        <v>64.137740995768354</v>
      </c>
      <c r="H183" s="73">
        <v>57.6</v>
      </c>
      <c r="I183" s="66">
        <v>28.842324685025471</v>
      </c>
      <c r="J183" s="66">
        <v>33.450000000000003</v>
      </c>
      <c r="K183" s="65"/>
      <c r="L183" s="65"/>
      <c r="M183" s="65"/>
      <c r="N183" s="65"/>
      <c r="O183" s="65"/>
      <c r="P183" s="35">
        <f t="shared" si="51"/>
        <v>30</v>
      </c>
      <c r="Q183" s="74">
        <f t="shared" si="52"/>
        <v>42210</v>
      </c>
      <c r="R183" s="35">
        <f t="shared" ca="1" si="53"/>
        <v>5343</v>
      </c>
      <c r="S183" s="73">
        <v>7.4016053904467999E-2</v>
      </c>
      <c r="T183" s="75">
        <f t="shared" ca="1" si="54"/>
        <v>0.34538239410635452</v>
      </c>
      <c r="U183" s="37">
        <f t="shared" si="55"/>
        <v>0</v>
      </c>
      <c r="V183" s="37">
        <f t="shared" si="56"/>
        <v>0</v>
      </c>
      <c r="X183" s="75">
        <f t="shared" si="66"/>
        <v>1.5125897248551119</v>
      </c>
      <c r="Y183" s="65">
        <f t="shared" ca="1" si="57"/>
        <v>0</v>
      </c>
      <c r="AA183" s="65">
        <f t="shared" ca="1" si="58"/>
        <v>0</v>
      </c>
      <c r="AB183" s="65">
        <f t="shared" ca="1" si="59"/>
        <v>0</v>
      </c>
      <c r="AC183" s="65">
        <f t="shared" ca="1" si="60"/>
        <v>0</v>
      </c>
      <c r="AD183" s="65">
        <f t="shared" ca="1" si="61"/>
        <v>0</v>
      </c>
      <c r="AE183" s="65">
        <f t="shared" ca="1" si="62"/>
        <v>0</v>
      </c>
      <c r="AF183" s="65">
        <f t="shared" ca="1" si="63"/>
        <v>0</v>
      </c>
      <c r="AH183" s="35">
        <f t="shared" si="67"/>
        <v>0</v>
      </c>
      <c r="AI183" s="35">
        <f t="shared" ca="1" si="68"/>
        <v>0</v>
      </c>
    </row>
    <row r="184" spans="1:35">
      <c r="A184" s="76">
        <f t="shared" si="64"/>
        <v>42186</v>
      </c>
      <c r="B184" s="65">
        <f t="shared" si="65"/>
        <v>1</v>
      </c>
      <c r="C184" s="65">
        <f t="shared" si="49"/>
        <v>0</v>
      </c>
      <c r="D184" s="65">
        <f t="shared" ca="1" si="50"/>
        <v>0</v>
      </c>
      <c r="E184" s="73"/>
      <c r="F184" s="66"/>
      <c r="G184" s="73">
        <v>76.5</v>
      </c>
      <c r="H184" s="73">
        <v>75.05</v>
      </c>
      <c r="I184" s="66">
        <v>41.819596171617547</v>
      </c>
      <c r="J184" s="66">
        <v>38.049999999999997</v>
      </c>
      <c r="K184" s="65"/>
      <c r="L184" s="65"/>
      <c r="M184" s="65"/>
      <c r="N184" s="65"/>
      <c r="O184" s="65"/>
      <c r="P184" s="35">
        <f t="shared" si="51"/>
        <v>31</v>
      </c>
      <c r="Q184" s="74">
        <f t="shared" si="52"/>
        <v>42241</v>
      </c>
      <c r="R184" s="35">
        <f t="shared" ca="1" si="53"/>
        <v>5374</v>
      </c>
      <c r="S184" s="73">
        <v>7.4010753658862019E-2</v>
      </c>
      <c r="T184" s="75">
        <f t="shared" ca="1" si="54"/>
        <v>0.34328357675759597</v>
      </c>
      <c r="U184" s="37">
        <f t="shared" si="55"/>
        <v>0</v>
      </c>
      <c r="V184" s="37">
        <f t="shared" si="56"/>
        <v>0</v>
      </c>
      <c r="X184" s="75">
        <f t="shared" si="66"/>
        <v>1.5125897248551119</v>
      </c>
      <c r="Y184" s="65">
        <f t="shared" ca="1" si="57"/>
        <v>0</v>
      </c>
      <c r="AA184" s="65">
        <f t="shared" ca="1" si="58"/>
        <v>0</v>
      </c>
      <c r="AB184" s="65">
        <f t="shared" ca="1" si="59"/>
        <v>0</v>
      </c>
      <c r="AC184" s="65">
        <f t="shared" ca="1" si="60"/>
        <v>0</v>
      </c>
      <c r="AD184" s="65">
        <f t="shared" ca="1" si="61"/>
        <v>0</v>
      </c>
      <c r="AE184" s="65">
        <f t="shared" ca="1" si="62"/>
        <v>0</v>
      </c>
      <c r="AF184" s="65">
        <f t="shared" ca="1" si="63"/>
        <v>0</v>
      </c>
      <c r="AH184" s="35">
        <f t="shared" si="67"/>
        <v>0</v>
      </c>
      <c r="AI184" s="35">
        <f t="shared" ca="1" si="68"/>
        <v>0</v>
      </c>
    </row>
    <row r="185" spans="1:35">
      <c r="A185" s="76">
        <f t="shared" si="64"/>
        <v>42217</v>
      </c>
      <c r="B185" s="65">
        <f t="shared" si="65"/>
        <v>1</v>
      </c>
      <c r="C185" s="65">
        <f t="shared" si="49"/>
        <v>0</v>
      </c>
      <c r="D185" s="65">
        <f t="shared" ca="1" si="50"/>
        <v>0</v>
      </c>
      <c r="E185" s="73"/>
      <c r="F185" s="66"/>
      <c r="G185" s="73">
        <v>80.3039115188148</v>
      </c>
      <c r="H185" s="73">
        <v>88.05</v>
      </c>
      <c r="I185" s="66">
        <v>45.819596171617547</v>
      </c>
      <c r="J185" s="66">
        <v>40.049999999999997</v>
      </c>
      <c r="K185" s="65"/>
      <c r="L185" s="65"/>
      <c r="M185" s="65"/>
      <c r="N185" s="65"/>
      <c r="O185" s="65"/>
      <c r="P185" s="35">
        <f t="shared" si="51"/>
        <v>31</v>
      </c>
      <c r="Q185" s="74">
        <f t="shared" si="52"/>
        <v>42272</v>
      </c>
      <c r="R185" s="35">
        <f t="shared" ca="1" si="53"/>
        <v>5405</v>
      </c>
      <c r="S185" s="73">
        <v>7.4005624388930033E-2</v>
      </c>
      <c r="T185" s="75">
        <f t="shared" ca="1" si="54"/>
        <v>0.34119863248986326</v>
      </c>
      <c r="U185" s="37">
        <f t="shared" si="55"/>
        <v>0</v>
      </c>
      <c r="V185" s="37">
        <f t="shared" si="56"/>
        <v>0</v>
      </c>
      <c r="X185" s="75">
        <f t="shared" si="66"/>
        <v>1.5125897248551119</v>
      </c>
      <c r="Y185" s="65">
        <f t="shared" ca="1" si="57"/>
        <v>0</v>
      </c>
      <c r="AA185" s="65">
        <f t="shared" ca="1" si="58"/>
        <v>0</v>
      </c>
      <c r="AB185" s="65">
        <f t="shared" ca="1" si="59"/>
        <v>0</v>
      </c>
      <c r="AC185" s="65">
        <f t="shared" ca="1" si="60"/>
        <v>0</v>
      </c>
      <c r="AD185" s="65">
        <f t="shared" ca="1" si="61"/>
        <v>0</v>
      </c>
      <c r="AE185" s="65">
        <f t="shared" ca="1" si="62"/>
        <v>0</v>
      </c>
      <c r="AF185" s="65">
        <f t="shared" ca="1" si="63"/>
        <v>0</v>
      </c>
      <c r="AH185" s="35">
        <f t="shared" si="67"/>
        <v>0</v>
      </c>
      <c r="AI185" s="35">
        <f t="shared" ca="1" si="68"/>
        <v>0</v>
      </c>
    </row>
    <row r="186" spans="1:35">
      <c r="A186" s="76">
        <f t="shared" si="64"/>
        <v>42248</v>
      </c>
      <c r="B186" s="65">
        <f t="shared" si="65"/>
        <v>1</v>
      </c>
      <c r="C186" s="65">
        <f t="shared" si="49"/>
        <v>0</v>
      </c>
      <c r="D186" s="65">
        <f t="shared" ca="1" si="50"/>
        <v>0</v>
      </c>
      <c r="E186" s="73"/>
      <c r="F186" s="66"/>
      <c r="G186" s="73">
        <v>72.3039115188148</v>
      </c>
      <c r="H186" s="73">
        <v>76.05</v>
      </c>
      <c r="I186" s="66">
        <v>42.819596171617547</v>
      </c>
      <c r="J186" s="66">
        <v>38.049999999999997</v>
      </c>
      <c r="K186" s="65"/>
      <c r="L186" s="65"/>
      <c r="M186" s="65"/>
      <c r="N186" s="65"/>
      <c r="O186" s="65"/>
      <c r="P186" s="35">
        <f t="shared" si="51"/>
        <v>30</v>
      </c>
      <c r="Q186" s="74">
        <f t="shared" si="52"/>
        <v>42302</v>
      </c>
      <c r="R186" s="35">
        <f t="shared" ca="1" si="53"/>
        <v>5435</v>
      </c>
      <c r="S186" s="73">
        <v>7.400032414334301E-2</v>
      </c>
      <c r="T186" s="75">
        <f t="shared" ca="1" si="54"/>
        <v>0.33919328237908775</v>
      </c>
      <c r="U186" s="37">
        <f t="shared" si="55"/>
        <v>0</v>
      </c>
      <c r="V186" s="37">
        <f t="shared" si="56"/>
        <v>0</v>
      </c>
      <c r="X186" s="75">
        <f t="shared" si="66"/>
        <v>1.5125897248551119</v>
      </c>
      <c r="Y186" s="65">
        <f t="shared" ca="1" si="57"/>
        <v>0</v>
      </c>
      <c r="AA186" s="65">
        <f t="shared" ca="1" si="58"/>
        <v>0</v>
      </c>
      <c r="AB186" s="65">
        <f t="shared" ca="1" si="59"/>
        <v>0</v>
      </c>
      <c r="AC186" s="65">
        <f t="shared" ca="1" si="60"/>
        <v>0</v>
      </c>
      <c r="AD186" s="65">
        <f t="shared" ca="1" si="61"/>
        <v>0</v>
      </c>
      <c r="AE186" s="65">
        <f t="shared" ca="1" si="62"/>
        <v>0</v>
      </c>
      <c r="AF186" s="65">
        <f t="shared" ca="1" si="63"/>
        <v>0</v>
      </c>
      <c r="AH186" s="35">
        <f t="shared" si="67"/>
        <v>0</v>
      </c>
      <c r="AI186" s="35">
        <f t="shared" ca="1" si="68"/>
        <v>0</v>
      </c>
    </row>
    <row r="187" spans="1:35">
      <c r="A187" s="76">
        <f t="shared" si="64"/>
        <v>42278</v>
      </c>
      <c r="B187" s="65">
        <f t="shared" si="65"/>
        <v>1</v>
      </c>
      <c r="C187" s="65">
        <f t="shared" si="49"/>
        <v>0</v>
      </c>
      <c r="D187" s="65">
        <f t="shared" ca="1" si="50"/>
        <v>0</v>
      </c>
      <c r="E187" s="73"/>
      <c r="F187" s="66"/>
      <c r="G187" s="73">
        <v>55.9</v>
      </c>
      <c r="H187" s="73">
        <v>54.2</v>
      </c>
      <c r="I187" s="66">
        <v>36.482110491051998</v>
      </c>
      <c r="J187" s="66">
        <v>36.450000000000003</v>
      </c>
      <c r="K187" s="65"/>
      <c r="L187" s="65"/>
      <c r="M187" s="65"/>
      <c r="N187" s="65"/>
      <c r="O187" s="65"/>
      <c r="P187" s="35">
        <f t="shared" si="51"/>
        <v>31</v>
      </c>
      <c r="Q187" s="74">
        <f t="shared" si="52"/>
        <v>42333</v>
      </c>
      <c r="R187" s="35">
        <f t="shared" ca="1" si="53"/>
        <v>5466</v>
      </c>
      <c r="S187" s="73">
        <v>7.399519487342901E-2</v>
      </c>
      <c r="T187" s="75">
        <f t="shared" ca="1" si="54"/>
        <v>0.33713375633746628</v>
      </c>
      <c r="U187" s="37">
        <f t="shared" si="55"/>
        <v>0</v>
      </c>
      <c r="V187" s="37">
        <f t="shared" si="56"/>
        <v>0</v>
      </c>
      <c r="X187" s="75">
        <f t="shared" si="66"/>
        <v>1.5125897248551119</v>
      </c>
      <c r="Y187" s="65">
        <f t="shared" ca="1" si="57"/>
        <v>0</v>
      </c>
      <c r="AA187" s="65">
        <f t="shared" ca="1" si="58"/>
        <v>0</v>
      </c>
      <c r="AB187" s="65">
        <f t="shared" ca="1" si="59"/>
        <v>0</v>
      </c>
      <c r="AC187" s="65">
        <f t="shared" ca="1" si="60"/>
        <v>0</v>
      </c>
      <c r="AD187" s="65">
        <f t="shared" ca="1" si="61"/>
        <v>0</v>
      </c>
      <c r="AE187" s="65">
        <f t="shared" ca="1" si="62"/>
        <v>0</v>
      </c>
      <c r="AF187" s="65">
        <f t="shared" ca="1" si="63"/>
        <v>0</v>
      </c>
      <c r="AH187" s="35">
        <f t="shared" si="67"/>
        <v>0</v>
      </c>
      <c r="AI187" s="35">
        <f t="shared" ca="1" si="68"/>
        <v>0</v>
      </c>
    </row>
    <row r="188" spans="1:35">
      <c r="A188" s="76">
        <f t="shared" si="64"/>
        <v>42309</v>
      </c>
      <c r="B188" s="65">
        <f t="shared" si="65"/>
        <v>1</v>
      </c>
      <c r="C188" s="65">
        <f t="shared" si="49"/>
        <v>0</v>
      </c>
      <c r="D188" s="65">
        <f t="shared" ca="1" si="50"/>
        <v>0</v>
      </c>
      <c r="E188" s="73"/>
      <c r="F188" s="66"/>
      <c r="G188" s="73">
        <v>46.159275450328479</v>
      </c>
      <c r="H188" s="73">
        <v>53.2</v>
      </c>
      <c r="I188" s="66">
        <v>31.482110491052005</v>
      </c>
      <c r="J188" s="66">
        <v>33.450000000000003</v>
      </c>
      <c r="K188" s="65"/>
      <c r="L188" s="65"/>
      <c r="M188" s="65"/>
      <c r="N188" s="65"/>
      <c r="O188" s="65"/>
      <c r="P188" s="35">
        <f t="shared" si="51"/>
        <v>30</v>
      </c>
      <c r="Q188" s="74">
        <f t="shared" si="52"/>
        <v>42363</v>
      </c>
      <c r="R188" s="35">
        <f t="shared" ca="1" si="53"/>
        <v>5496</v>
      </c>
      <c r="S188" s="73">
        <v>7.3989894627861014E-2</v>
      </c>
      <c r="T188" s="75">
        <f t="shared" ca="1" si="54"/>
        <v>0.3351536823398571</v>
      </c>
      <c r="U188" s="37">
        <f t="shared" si="55"/>
        <v>0</v>
      </c>
      <c r="V188" s="37">
        <f t="shared" si="56"/>
        <v>0</v>
      </c>
      <c r="X188" s="75">
        <f t="shared" si="66"/>
        <v>1.5125897248551119</v>
      </c>
      <c r="Y188" s="65">
        <f t="shared" ca="1" si="57"/>
        <v>0</v>
      </c>
      <c r="AA188" s="65">
        <f t="shared" ca="1" si="58"/>
        <v>0</v>
      </c>
      <c r="AB188" s="65">
        <f t="shared" ca="1" si="59"/>
        <v>0</v>
      </c>
      <c r="AC188" s="65">
        <f t="shared" ca="1" si="60"/>
        <v>0</v>
      </c>
      <c r="AD188" s="65">
        <f t="shared" ca="1" si="61"/>
        <v>0</v>
      </c>
      <c r="AE188" s="65">
        <f t="shared" ca="1" si="62"/>
        <v>0</v>
      </c>
      <c r="AF188" s="65">
        <f t="shared" ca="1" si="63"/>
        <v>0</v>
      </c>
      <c r="AH188" s="35">
        <f t="shared" si="67"/>
        <v>0</v>
      </c>
      <c r="AI188" s="35">
        <f t="shared" ca="1" si="68"/>
        <v>0</v>
      </c>
    </row>
    <row r="189" spans="1:35">
      <c r="A189" s="76">
        <f t="shared" si="64"/>
        <v>42339</v>
      </c>
      <c r="B189" s="65">
        <f t="shared" si="65"/>
        <v>1</v>
      </c>
      <c r="C189" s="65">
        <f t="shared" si="49"/>
        <v>0</v>
      </c>
      <c r="D189" s="65">
        <f t="shared" ca="1" si="50"/>
        <v>0</v>
      </c>
      <c r="E189" s="73"/>
      <c r="F189" s="66"/>
      <c r="G189" s="73">
        <v>45.159275450328479</v>
      </c>
      <c r="H189" s="73">
        <v>52.2</v>
      </c>
      <c r="I189" s="66">
        <v>31.482110491052005</v>
      </c>
      <c r="J189" s="66">
        <v>33.450000000000003</v>
      </c>
      <c r="K189" s="65"/>
      <c r="L189" s="65"/>
      <c r="M189" s="65"/>
      <c r="N189" s="65"/>
      <c r="O189" s="65"/>
      <c r="P189" s="35">
        <f t="shared" si="51"/>
        <v>31</v>
      </c>
      <c r="Q189" s="74">
        <f t="shared" si="52"/>
        <v>42394</v>
      </c>
      <c r="R189" s="35">
        <f t="shared" ca="1" si="53"/>
        <v>5527</v>
      </c>
      <c r="S189" s="73">
        <v>7.3984594382301025E-2</v>
      </c>
      <c r="T189" s="75">
        <f t="shared" ca="1" si="54"/>
        <v>0.33311676426496267</v>
      </c>
      <c r="U189" s="37">
        <f t="shared" si="55"/>
        <v>0</v>
      </c>
      <c r="V189" s="37">
        <f t="shared" si="56"/>
        <v>0</v>
      </c>
      <c r="X189" s="75">
        <f t="shared" si="66"/>
        <v>1.5125897248551119</v>
      </c>
      <c r="Y189" s="65">
        <f t="shared" ca="1" si="57"/>
        <v>0</v>
      </c>
      <c r="AA189" s="65">
        <f t="shared" ca="1" si="58"/>
        <v>0</v>
      </c>
      <c r="AB189" s="65">
        <f t="shared" ca="1" si="59"/>
        <v>0</v>
      </c>
      <c r="AC189" s="65">
        <f t="shared" ca="1" si="60"/>
        <v>0</v>
      </c>
      <c r="AD189" s="65">
        <f t="shared" ca="1" si="61"/>
        <v>0</v>
      </c>
      <c r="AE189" s="65">
        <f t="shared" ca="1" si="62"/>
        <v>0</v>
      </c>
      <c r="AF189" s="65">
        <f t="shared" ca="1" si="63"/>
        <v>0</v>
      </c>
      <c r="AH189" s="35">
        <f t="shared" si="67"/>
        <v>0</v>
      </c>
      <c r="AI189" s="35">
        <f t="shared" ca="1" si="68"/>
        <v>0</v>
      </c>
    </row>
    <row r="190" spans="1:35">
      <c r="A190" s="76">
        <f t="shared" si="64"/>
        <v>42370</v>
      </c>
      <c r="B190" s="65">
        <f t="shared" si="65"/>
        <v>1</v>
      </c>
      <c r="C190" s="65">
        <f t="shared" si="49"/>
        <v>0</v>
      </c>
      <c r="D190" s="65">
        <f t="shared" ca="1" si="50"/>
        <v>0</v>
      </c>
      <c r="E190" s="73"/>
      <c r="F190" s="66"/>
      <c r="G190" s="73">
        <v>47.75</v>
      </c>
      <c r="H190" s="73">
        <v>53.75</v>
      </c>
      <c r="I190" s="66">
        <v>32.555078134571659</v>
      </c>
      <c r="J190" s="66">
        <v>37.450000000000003</v>
      </c>
      <c r="K190" s="65"/>
      <c r="L190" s="65"/>
      <c r="M190" s="65"/>
      <c r="N190" s="65"/>
      <c r="O190" s="65"/>
      <c r="P190" s="35">
        <f t="shared" si="51"/>
        <v>31</v>
      </c>
      <c r="Q190" s="74">
        <f t="shared" si="52"/>
        <v>42425</v>
      </c>
      <c r="R190" s="35">
        <f t="shared" ca="1" si="53"/>
        <v>5558</v>
      </c>
      <c r="S190" s="73">
        <v>7.3979807063739009E-2</v>
      </c>
      <c r="T190" s="75">
        <f t="shared" ca="1" si="54"/>
        <v>0.33109497727933446</v>
      </c>
      <c r="U190" s="37">
        <f t="shared" si="55"/>
        <v>0</v>
      </c>
      <c r="V190" s="37">
        <f t="shared" si="56"/>
        <v>0</v>
      </c>
      <c r="X190" s="75">
        <f t="shared" si="66"/>
        <v>1.5579674166007653</v>
      </c>
      <c r="Y190" s="65">
        <f t="shared" ca="1" si="57"/>
        <v>0</v>
      </c>
      <c r="AA190" s="65">
        <f t="shared" ca="1" si="58"/>
        <v>0</v>
      </c>
      <c r="AB190" s="65">
        <f t="shared" ca="1" si="59"/>
        <v>0</v>
      </c>
      <c r="AC190" s="65">
        <f t="shared" ca="1" si="60"/>
        <v>0</v>
      </c>
      <c r="AD190" s="65">
        <f t="shared" ca="1" si="61"/>
        <v>0</v>
      </c>
      <c r="AE190" s="65">
        <f t="shared" ca="1" si="62"/>
        <v>0</v>
      </c>
      <c r="AF190" s="65">
        <f t="shared" ca="1" si="63"/>
        <v>0</v>
      </c>
      <c r="AH190" s="35">
        <f t="shared" si="67"/>
        <v>0</v>
      </c>
      <c r="AI190" s="35">
        <f t="shared" ca="1" si="68"/>
        <v>0</v>
      </c>
    </row>
    <row r="191" spans="1:35">
      <c r="A191" s="76">
        <f t="shared" si="64"/>
        <v>42401</v>
      </c>
      <c r="B191" s="65">
        <f t="shared" si="65"/>
        <v>1</v>
      </c>
      <c r="C191" s="65">
        <f t="shared" si="49"/>
        <v>0</v>
      </c>
      <c r="D191" s="65">
        <f t="shared" ca="1" si="50"/>
        <v>0</v>
      </c>
      <c r="E191" s="73"/>
      <c r="F191" s="66"/>
      <c r="G191" s="73">
        <v>47.94229012993307</v>
      </c>
      <c r="H191" s="73">
        <v>51.75</v>
      </c>
      <c r="I191" s="66">
        <v>31.715078134571662</v>
      </c>
      <c r="J191" s="66">
        <v>36.450000000000003</v>
      </c>
      <c r="K191" s="65"/>
      <c r="L191" s="65"/>
      <c r="M191" s="65"/>
      <c r="N191" s="65"/>
      <c r="O191" s="65"/>
      <c r="P191" s="35">
        <f t="shared" si="51"/>
        <v>29</v>
      </c>
      <c r="Q191" s="74">
        <f t="shared" si="52"/>
        <v>42454</v>
      </c>
      <c r="R191" s="35">
        <f t="shared" ca="1" si="53"/>
        <v>5587</v>
      </c>
      <c r="S191" s="73">
        <v>7.3974506818197019E-2</v>
      </c>
      <c r="T191" s="75">
        <f t="shared" ca="1" si="54"/>
        <v>0.32921582742652622</v>
      </c>
      <c r="U191" s="37">
        <f t="shared" si="55"/>
        <v>0</v>
      </c>
      <c r="V191" s="37">
        <f t="shared" si="56"/>
        <v>0</v>
      </c>
      <c r="X191" s="75">
        <f t="shared" si="66"/>
        <v>1.5579674166007653</v>
      </c>
      <c r="Y191" s="65">
        <f t="shared" ca="1" si="57"/>
        <v>0</v>
      </c>
      <c r="AA191" s="65">
        <f t="shared" ca="1" si="58"/>
        <v>0</v>
      </c>
      <c r="AB191" s="65">
        <f t="shared" ca="1" si="59"/>
        <v>0</v>
      </c>
      <c r="AC191" s="65">
        <f t="shared" ca="1" si="60"/>
        <v>0</v>
      </c>
      <c r="AD191" s="65">
        <f t="shared" ca="1" si="61"/>
        <v>0</v>
      </c>
      <c r="AE191" s="65">
        <f t="shared" ca="1" si="62"/>
        <v>0</v>
      </c>
      <c r="AF191" s="65">
        <f t="shared" ca="1" si="63"/>
        <v>0</v>
      </c>
      <c r="AH191" s="35">
        <f t="shared" si="67"/>
        <v>0</v>
      </c>
      <c r="AI191" s="35">
        <f t="shared" ca="1" si="68"/>
        <v>0</v>
      </c>
    </row>
    <row r="192" spans="1:35">
      <c r="A192" s="76">
        <f t="shared" si="64"/>
        <v>42430</v>
      </c>
      <c r="B192" s="65">
        <f t="shared" si="65"/>
        <v>1</v>
      </c>
      <c r="C192" s="65">
        <f t="shared" si="49"/>
        <v>0</v>
      </c>
      <c r="D192" s="65">
        <f t="shared" ca="1" si="50"/>
        <v>0</v>
      </c>
      <c r="E192" s="73"/>
      <c r="F192" s="66"/>
      <c r="G192" s="73">
        <v>46.94229012993307</v>
      </c>
      <c r="H192" s="73">
        <v>50.75</v>
      </c>
      <c r="I192" s="66">
        <v>31.715078134571662</v>
      </c>
      <c r="J192" s="66">
        <v>34.450000000000003</v>
      </c>
      <c r="K192" s="65"/>
      <c r="L192" s="65"/>
      <c r="M192" s="65"/>
      <c r="N192" s="65"/>
      <c r="O192" s="65"/>
      <c r="P192" s="35">
        <f t="shared" si="51"/>
        <v>31</v>
      </c>
      <c r="Q192" s="74">
        <f t="shared" si="52"/>
        <v>42485</v>
      </c>
      <c r="R192" s="35">
        <f t="shared" ca="1" si="53"/>
        <v>5618</v>
      </c>
      <c r="S192" s="73">
        <v>7.3969377548327025E-2</v>
      </c>
      <c r="T192" s="75">
        <f t="shared" ca="1" si="54"/>
        <v>0.32721827059982966</v>
      </c>
      <c r="U192" s="37">
        <f t="shared" si="55"/>
        <v>0</v>
      </c>
      <c r="V192" s="37">
        <f t="shared" si="56"/>
        <v>0</v>
      </c>
      <c r="X192" s="75">
        <f t="shared" si="66"/>
        <v>1.5579674166007653</v>
      </c>
      <c r="Y192" s="65">
        <f t="shared" ca="1" si="57"/>
        <v>0</v>
      </c>
      <c r="AA192" s="65">
        <f t="shared" ca="1" si="58"/>
        <v>0</v>
      </c>
      <c r="AB192" s="65">
        <f t="shared" ca="1" si="59"/>
        <v>0</v>
      </c>
      <c r="AC192" s="65">
        <f t="shared" ca="1" si="60"/>
        <v>0</v>
      </c>
      <c r="AD192" s="65">
        <f t="shared" ca="1" si="61"/>
        <v>0</v>
      </c>
      <c r="AE192" s="65">
        <f t="shared" ca="1" si="62"/>
        <v>0</v>
      </c>
      <c r="AF192" s="65">
        <f t="shared" ca="1" si="63"/>
        <v>0</v>
      </c>
      <c r="AH192" s="35">
        <f t="shared" si="67"/>
        <v>0</v>
      </c>
      <c r="AI192" s="35">
        <f t="shared" ca="1" si="68"/>
        <v>0</v>
      </c>
    </row>
    <row r="193" spans="1:35">
      <c r="A193" s="76">
        <f t="shared" si="64"/>
        <v>42461</v>
      </c>
      <c r="B193" s="65">
        <f t="shared" si="65"/>
        <v>1</v>
      </c>
      <c r="C193" s="65">
        <f t="shared" si="49"/>
        <v>0</v>
      </c>
      <c r="D193" s="65">
        <f t="shared" ca="1" si="50"/>
        <v>0</v>
      </c>
      <c r="E193" s="73"/>
      <c r="F193" s="66"/>
      <c r="G193" s="73">
        <v>45</v>
      </c>
      <c r="H193" s="73">
        <v>48.65</v>
      </c>
      <c r="I193" s="66">
        <v>31.092324685025471</v>
      </c>
      <c r="J193" s="66">
        <v>34.450000000000003</v>
      </c>
      <c r="K193" s="65"/>
      <c r="L193" s="65"/>
      <c r="M193" s="65"/>
      <c r="N193" s="65"/>
      <c r="O193" s="65"/>
      <c r="P193" s="35">
        <f t="shared" si="51"/>
        <v>30</v>
      </c>
      <c r="Q193" s="74">
        <f t="shared" si="52"/>
        <v>42515</v>
      </c>
      <c r="R193" s="35">
        <f t="shared" ca="1" si="53"/>
        <v>5648</v>
      </c>
      <c r="S193" s="73">
        <v>7.3964077302802994E-2</v>
      </c>
      <c r="T193" s="75">
        <f t="shared" ca="1" si="54"/>
        <v>0.32529696088056115</v>
      </c>
      <c r="U193" s="37">
        <f t="shared" si="55"/>
        <v>0</v>
      </c>
      <c r="V193" s="37">
        <f t="shared" si="56"/>
        <v>0</v>
      </c>
      <c r="X193" s="75">
        <f t="shared" si="66"/>
        <v>1.5579674166007653</v>
      </c>
      <c r="Y193" s="65">
        <f t="shared" ca="1" si="57"/>
        <v>0</v>
      </c>
      <c r="AA193" s="65">
        <f t="shared" ca="1" si="58"/>
        <v>0</v>
      </c>
      <c r="AB193" s="65">
        <f t="shared" ca="1" si="59"/>
        <v>0</v>
      </c>
      <c r="AC193" s="65">
        <f t="shared" ca="1" si="60"/>
        <v>0</v>
      </c>
      <c r="AD193" s="65">
        <f t="shared" ca="1" si="61"/>
        <v>0</v>
      </c>
      <c r="AE193" s="65">
        <f t="shared" ca="1" si="62"/>
        <v>0</v>
      </c>
      <c r="AF193" s="65">
        <f t="shared" ca="1" si="63"/>
        <v>0</v>
      </c>
      <c r="AH193" s="35">
        <f t="shared" si="67"/>
        <v>0</v>
      </c>
      <c r="AI193" s="35">
        <f t="shared" ca="1" si="68"/>
        <v>0</v>
      </c>
    </row>
    <row r="194" spans="1:35">
      <c r="A194" s="76">
        <f t="shared" si="64"/>
        <v>42491</v>
      </c>
      <c r="B194" s="65">
        <f t="shared" si="65"/>
        <v>1</v>
      </c>
      <c r="C194" s="65">
        <f t="shared" si="49"/>
        <v>0</v>
      </c>
      <c r="D194" s="65">
        <f t="shared" ca="1" si="50"/>
        <v>0</v>
      </c>
      <c r="E194" s="73"/>
      <c r="F194" s="66"/>
      <c r="G194" s="66">
        <v>48.364578040304004</v>
      </c>
      <c r="H194" s="73">
        <v>50.65</v>
      </c>
      <c r="I194" s="66">
        <v>31.092324685025471</v>
      </c>
      <c r="J194" s="66">
        <v>30.45</v>
      </c>
      <c r="K194" s="65"/>
      <c r="L194" s="65"/>
      <c r="M194" s="65"/>
      <c r="N194" s="65"/>
      <c r="O194" s="65"/>
      <c r="P194" s="35">
        <f t="shared" si="51"/>
        <v>31</v>
      </c>
      <c r="Q194" s="74">
        <f t="shared" si="52"/>
        <v>42546</v>
      </c>
      <c r="R194" s="35">
        <f t="shared" ca="1" si="53"/>
        <v>5679</v>
      </c>
      <c r="S194" s="73">
        <v>7.395894803295E-2</v>
      </c>
      <c r="T194" s="75">
        <f t="shared" ca="1" si="54"/>
        <v>0.32332373436954398</v>
      </c>
      <c r="U194" s="37">
        <f t="shared" si="55"/>
        <v>0</v>
      </c>
      <c r="V194" s="37">
        <f t="shared" si="56"/>
        <v>0</v>
      </c>
      <c r="X194" s="75">
        <f t="shared" si="66"/>
        <v>1.5579674166007653</v>
      </c>
      <c r="Y194" s="65">
        <f t="shared" ca="1" si="57"/>
        <v>0</v>
      </c>
      <c r="AA194" s="65">
        <f t="shared" ca="1" si="58"/>
        <v>0</v>
      </c>
      <c r="AB194" s="65">
        <f t="shared" ca="1" si="59"/>
        <v>0</v>
      </c>
      <c r="AC194" s="65">
        <f t="shared" ca="1" si="60"/>
        <v>0</v>
      </c>
      <c r="AD194" s="65">
        <f t="shared" ca="1" si="61"/>
        <v>0</v>
      </c>
      <c r="AE194" s="65">
        <f t="shared" ca="1" si="62"/>
        <v>0</v>
      </c>
      <c r="AF194" s="65">
        <f t="shared" ca="1" si="63"/>
        <v>0</v>
      </c>
      <c r="AH194" s="35">
        <f t="shared" si="67"/>
        <v>0</v>
      </c>
      <c r="AI194" s="35">
        <f t="shared" ca="1" si="68"/>
        <v>0</v>
      </c>
    </row>
    <row r="195" spans="1:35">
      <c r="A195" s="76">
        <f t="shared" si="64"/>
        <v>42522</v>
      </c>
      <c r="B195" s="65">
        <f t="shared" si="65"/>
        <v>1</v>
      </c>
      <c r="C195" s="65">
        <f t="shared" si="49"/>
        <v>0</v>
      </c>
      <c r="D195" s="65">
        <f t="shared" ca="1" si="50"/>
        <v>0</v>
      </c>
      <c r="E195" s="73"/>
      <c r="F195" s="66"/>
      <c r="G195" s="66">
        <v>64.364578040303996</v>
      </c>
      <c r="H195" s="73">
        <v>57.65</v>
      </c>
      <c r="I195" s="66">
        <v>29.092324685025471</v>
      </c>
      <c r="J195" s="66">
        <v>33.450000000000003</v>
      </c>
      <c r="K195" s="65"/>
      <c r="L195" s="65"/>
      <c r="M195" s="65"/>
      <c r="N195" s="65"/>
      <c r="O195" s="65"/>
      <c r="P195" s="35">
        <f t="shared" si="51"/>
        <v>30</v>
      </c>
      <c r="Q195" s="74">
        <f t="shared" si="52"/>
        <v>42576</v>
      </c>
      <c r="R195" s="35">
        <f t="shared" ca="1" si="53"/>
        <v>5709</v>
      </c>
      <c r="S195" s="73">
        <v>7.3953647787445009E-2</v>
      </c>
      <c r="T195" s="75">
        <f t="shared" ca="1" si="54"/>
        <v>0.32142665151821453</v>
      </c>
      <c r="U195" s="37">
        <f t="shared" si="55"/>
        <v>0</v>
      </c>
      <c r="V195" s="37">
        <f t="shared" si="56"/>
        <v>0</v>
      </c>
      <c r="X195" s="75">
        <f t="shared" si="66"/>
        <v>1.5579674166007653</v>
      </c>
      <c r="Y195" s="65">
        <f t="shared" ca="1" si="57"/>
        <v>0</v>
      </c>
      <c r="AA195" s="65">
        <f t="shared" ca="1" si="58"/>
        <v>0</v>
      </c>
      <c r="AB195" s="65">
        <f t="shared" ca="1" si="59"/>
        <v>0</v>
      </c>
      <c r="AC195" s="65">
        <f t="shared" ca="1" si="60"/>
        <v>0</v>
      </c>
      <c r="AD195" s="65">
        <f t="shared" ca="1" si="61"/>
        <v>0</v>
      </c>
      <c r="AE195" s="65">
        <f t="shared" ca="1" si="62"/>
        <v>0</v>
      </c>
      <c r="AF195" s="65">
        <f t="shared" ca="1" si="63"/>
        <v>0</v>
      </c>
      <c r="AH195" s="35">
        <f t="shared" si="67"/>
        <v>0</v>
      </c>
      <c r="AI195" s="35">
        <f t="shared" ca="1" si="68"/>
        <v>0</v>
      </c>
    </row>
    <row r="196" spans="1:35">
      <c r="A196" s="76">
        <f t="shared" si="64"/>
        <v>42552</v>
      </c>
      <c r="B196" s="65">
        <f t="shared" si="65"/>
        <v>1</v>
      </c>
      <c r="C196" s="65">
        <f t="shared" si="49"/>
        <v>0</v>
      </c>
      <c r="D196" s="65">
        <f t="shared" ca="1" si="50"/>
        <v>0</v>
      </c>
      <c r="E196" s="73"/>
      <c r="F196" s="66"/>
      <c r="G196" s="66">
        <v>76.75</v>
      </c>
      <c r="H196" s="73">
        <v>75.099999999999994</v>
      </c>
      <c r="I196" s="66">
        <v>42.069596171617547</v>
      </c>
      <c r="J196" s="66">
        <v>38.049999999999997</v>
      </c>
      <c r="K196" s="65"/>
      <c r="L196" s="65"/>
      <c r="M196" s="65"/>
      <c r="N196" s="65"/>
      <c r="O196" s="65"/>
      <c r="P196" s="35">
        <f t="shared" si="51"/>
        <v>31</v>
      </c>
      <c r="Q196" s="74">
        <f t="shared" si="52"/>
        <v>42607</v>
      </c>
      <c r="R196" s="35">
        <f t="shared" ca="1" si="53"/>
        <v>5740</v>
      </c>
      <c r="S196" s="73">
        <v>7.3948347541949011E-2</v>
      </c>
      <c r="T196" s="75">
        <f t="shared" ca="1" si="54"/>
        <v>0.31947662422984974</v>
      </c>
      <c r="U196" s="37">
        <f t="shared" si="55"/>
        <v>0</v>
      </c>
      <c r="V196" s="37">
        <f t="shared" si="56"/>
        <v>0</v>
      </c>
      <c r="X196" s="75">
        <f t="shared" si="66"/>
        <v>1.5579674166007653</v>
      </c>
      <c r="Y196" s="65">
        <f t="shared" ca="1" si="57"/>
        <v>0</v>
      </c>
      <c r="AA196" s="65">
        <f t="shared" ca="1" si="58"/>
        <v>0</v>
      </c>
      <c r="AB196" s="65">
        <f t="shared" ca="1" si="59"/>
        <v>0</v>
      </c>
      <c r="AC196" s="65">
        <f t="shared" ca="1" si="60"/>
        <v>0</v>
      </c>
      <c r="AD196" s="65">
        <f t="shared" ca="1" si="61"/>
        <v>0</v>
      </c>
      <c r="AE196" s="65">
        <f t="shared" ca="1" si="62"/>
        <v>0</v>
      </c>
      <c r="AF196" s="65">
        <f t="shared" ca="1" si="63"/>
        <v>0</v>
      </c>
      <c r="AH196" s="35">
        <f t="shared" si="67"/>
        <v>0</v>
      </c>
      <c r="AI196" s="35">
        <f t="shared" ca="1" si="68"/>
        <v>0</v>
      </c>
    </row>
    <row r="197" spans="1:35">
      <c r="A197" s="76">
        <f t="shared" si="64"/>
        <v>42583</v>
      </c>
      <c r="B197" s="65">
        <f t="shared" si="65"/>
        <v>1</v>
      </c>
      <c r="C197" s="65">
        <f t="shared" si="49"/>
        <v>0</v>
      </c>
      <c r="D197" s="65">
        <f t="shared" ca="1" si="50"/>
        <v>0</v>
      </c>
      <c r="E197" s="73"/>
      <c r="F197" s="66"/>
      <c r="G197" s="66">
        <v>80.635750581969575</v>
      </c>
      <c r="H197" s="73">
        <v>88.1</v>
      </c>
      <c r="I197" s="66">
        <v>46.069596171617547</v>
      </c>
      <c r="J197" s="66">
        <v>40.049999999999997</v>
      </c>
      <c r="K197" s="65"/>
      <c r="L197" s="65"/>
      <c r="M197" s="65"/>
      <c r="N197" s="65"/>
      <c r="O197" s="65"/>
      <c r="P197" s="35">
        <f t="shared" si="51"/>
        <v>31</v>
      </c>
      <c r="Q197" s="74">
        <f t="shared" si="52"/>
        <v>42638</v>
      </c>
      <c r="R197" s="35">
        <f t="shared" ca="1" si="53"/>
        <v>5771</v>
      </c>
      <c r="S197" s="73">
        <v>7.3943218272122024E-2</v>
      </c>
      <c r="T197" s="75">
        <f t="shared" ca="1" si="54"/>
        <v>0.31753952125108675</v>
      </c>
      <c r="U197" s="37">
        <f t="shared" si="55"/>
        <v>0</v>
      </c>
      <c r="V197" s="37">
        <f t="shared" si="56"/>
        <v>0</v>
      </c>
      <c r="X197" s="75">
        <f t="shared" si="66"/>
        <v>1.5579674166007653</v>
      </c>
      <c r="Y197" s="65">
        <f t="shared" ca="1" si="57"/>
        <v>0</v>
      </c>
      <c r="AA197" s="65">
        <f t="shared" ca="1" si="58"/>
        <v>0</v>
      </c>
      <c r="AB197" s="65">
        <f t="shared" ca="1" si="59"/>
        <v>0</v>
      </c>
      <c r="AC197" s="65">
        <f t="shared" ca="1" si="60"/>
        <v>0</v>
      </c>
      <c r="AD197" s="65">
        <f t="shared" ca="1" si="61"/>
        <v>0</v>
      </c>
      <c r="AE197" s="65">
        <f t="shared" ca="1" si="62"/>
        <v>0</v>
      </c>
      <c r="AF197" s="65">
        <f t="shared" ca="1" si="63"/>
        <v>0</v>
      </c>
      <c r="AH197" s="35">
        <f t="shared" si="67"/>
        <v>0</v>
      </c>
      <c r="AI197" s="35">
        <f t="shared" ca="1" si="68"/>
        <v>0</v>
      </c>
    </row>
    <row r="198" spans="1:35">
      <c r="A198" s="76">
        <f t="shared" si="64"/>
        <v>42614</v>
      </c>
      <c r="B198" s="65">
        <f t="shared" si="65"/>
        <v>1</v>
      </c>
      <c r="C198" s="65">
        <f t="shared" si="49"/>
        <v>0</v>
      </c>
      <c r="D198" s="65">
        <f t="shared" ca="1" si="50"/>
        <v>0</v>
      </c>
      <c r="E198" s="73"/>
      <c r="F198" s="66"/>
      <c r="G198" s="66">
        <v>72.635750581969575</v>
      </c>
      <c r="H198" s="73">
        <v>76.099999999999994</v>
      </c>
      <c r="I198" s="66">
        <v>43.069596171617547</v>
      </c>
      <c r="J198" s="66">
        <v>38.049999999999997</v>
      </c>
      <c r="K198" s="65"/>
      <c r="L198" s="65"/>
      <c r="M198" s="65"/>
      <c r="N198" s="65"/>
      <c r="O198" s="65"/>
      <c r="P198" s="35">
        <f t="shared" si="51"/>
        <v>30</v>
      </c>
      <c r="Q198" s="74">
        <f t="shared" si="52"/>
        <v>42668</v>
      </c>
      <c r="R198" s="35">
        <f t="shared" ca="1" si="53"/>
        <v>5801</v>
      </c>
      <c r="S198" s="73">
        <v>7.3937918026645011E-2</v>
      </c>
      <c r="T198" s="75">
        <f t="shared" ca="1" si="54"/>
        <v>0.31567635018271523</v>
      </c>
      <c r="U198" s="37">
        <f t="shared" si="55"/>
        <v>0</v>
      </c>
      <c r="V198" s="37">
        <f t="shared" si="56"/>
        <v>0</v>
      </c>
      <c r="X198" s="75">
        <f t="shared" si="66"/>
        <v>1.5579674166007653</v>
      </c>
      <c r="Y198" s="65">
        <f t="shared" ca="1" si="57"/>
        <v>0</v>
      </c>
      <c r="AA198" s="65">
        <f t="shared" ca="1" si="58"/>
        <v>0</v>
      </c>
      <c r="AB198" s="65">
        <f t="shared" ca="1" si="59"/>
        <v>0</v>
      </c>
      <c r="AC198" s="65">
        <f t="shared" ca="1" si="60"/>
        <v>0</v>
      </c>
      <c r="AD198" s="65">
        <f t="shared" ca="1" si="61"/>
        <v>0</v>
      </c>
      <c r="AE198" s="65">
        <f t="shared" ca="1" si="62"/>
        <v>0</v>
      </c>
      <c r="AF198" s="65">
        <f t="shared" ca="1" si="63"/>
        <v>0</v>
      </c>
      <c r="AH198" s="35">
        <f t="shared" si="67"/>
        <v>0</v>
      </c>
      <c r="AI198" s="35">
        <f t="shared" ca="1" si="68"/>
        <v>0</v>
      </c>
    </row>
    <row r="199" spans="1:35">
      <c r="A199" s="76">
        <f t="shared" si="64"/>
        <v>42644</v>
      </c>
      <c r="B199" s="65">
        <f t="shared" si="65"/>
        <v>1</v>
      </c>
      <c r="C199" s="65">
        <f t="shared" si="49"/>
        <v>0</v>
      </c>
      <c r="D199" s="65">
        <f t="shared" ca="1" si="50"/>
        <v>0</v>
      </c>
      <c r="E199" s="73"/>
      <c r="F199" s="66"/>
      <c r="G199" s="66">
        <v>56.15</v>
      </c>
      <c r="H199" s="73">
        <v>54.25</v>
      </c>
      <c r="I199" s="66">
        <v>36.732110491051998</v>
      </c>
      <c r="J199" s="66">
        <v>36.450000000000003</v>
      </c>
      <c r="K199" s="65"/>
      <c r="L199" s="65"/>
      <c r="M199" s="65"/>
      <c r="N199" s="65"/>
      <c r="O199" s="65"/>
      <c r="P199" s="35">
        <f t="shared" si="51"/>
        <v>31</v>
      </c>
      <c r="Q199" s="74">
        <f t="shared" si="52"/>
        <v>42699</v>
      </c>
      <c r="R199" s="35">
        <f t="shared" ca="1" si="53"/>
        <v>5832</v>
      </c>
      <c r="S199" s="73">
        <v>7.3932788756837023E-2</v>
      </c>
      <c r="T199" s="75">
        <f t="shared" ca="1" si="54"/>
        <v>0.31376282545061612</v>
      </c>
      <c r="U199" s="37">
        <f t="shared" si="55"/>
        <v>0</v>
      </c>
      <c r="V199" s="37">
        <f t="shared" si="56"/>
        <v>0</v>
      </c>
      <c r="X199" s="75">
        <f t="shared" si="66"/>
        <v>1.5579674166007653</v>
      </c>
      <c r="Y199" s="65">
        <f t="shared" ca="1" si="57"/>
        <v>0</v>
      </c>
      <c r="AA199" s="65">
        <f t="shared" ca="1" si="58"/>
        <v>0</v>
      </c>
      <c r="AB199" s="65">
        <f t="shared" ca="1" si="59"/>
        <v>0</v>
      </c>
      <c r="AC199" s="65">
        <f t="shared" ca="1" si="60"/>
        <v>0</v>
      </c>
      <c r="AD199" s="65">
        <f t="shared" ca="1" si="61"/>
        <v>0</v>
      </c>
      <c r="AE199" s="65">
        <f t="shared" ca="1" si="62"/>
        <v>0</v>
      </c>
      <c r="AF199" s="65">
        <f t="shared" ca="1" si="63"/>
        <v>0</v>
      </c>
      <c r="AH199" s="35">
        <f t="shared" si="67"/>
        <v>0</v>
      </c>
      <c r="AI199" s="35">
        <f t="shared" ca="1" si="68"/>
        <v>0</v>
      </c>
    </row>
    <row r="200" spans="1:35">
      <c r="A200" s="76">
        <f t="shared" si="64"/>
        <v>42675</v>
      </c>
      <c r="B200" s="65">
        <f t="shared" si="65"/>
        <v>1</v>
      </c>
      <c r="C200" s="65">
        <f t="shared" si="49"/>
        <v>0</v>
      </c>
      <c r="D200" s="65">
        <f t="shared" ca="1" si="50"/>
        <v>0</v>
      </c>
      <c r="E200" s="73"/>
      <c r="F200" s="66"/>
      <c r="G200" s="66">
        <v>46.382188854388595</v>
      </c>
      <c r="H200" s="73">
        <v>53.25</v>
      </c>
      <c r="I200" s="66">
        <v>31.732110491052005</v>
      </c>
      <c r="J200" s="66">
        <v>33.450000000000003</v>
      </c>
      <c r="K200" s="65"/>
      <c r="L200" s="65"/>
      <c r="M200" s="65"/>
      <c r="N200" s="65"/>
      <c r="O200" s="65"/>
      <c r="P200" s="35">
        <f t="shared" si="51"/>
        <v>30</v>
      </c>
      <c r="Q200" s="74">
        <f t="shared" si="52"/>
        <v>42729</v>
      </c>
      <c r="R200" s="35">
        <f t="shared" ca="1" si="53"/>
        <v>5862</v>
      </c>
      <c r="S200" s="73">
        <v>7.3927488511376996E-2</v>
      </c>
      <c r="T200" s="75">
        <f t="shared" ca="1" si="54"/>
        <v>0.31192315513732927</v>
      </c>
      <c r="U200" s="37">
        <f t="shared" si="55"/>
        <v>0</v>
      </c>
      <c r="V200" s="37">
        <f t="shared" si="56"/>
        <v>0</v>
      </c>
      <c r="X200" s="75">
        <f t="shared" si="66"/>
        <v>1.5579674166007653</v>
      </c>
      <c r="Y200" s="65">
        <f t="shared" ca="1" si="57"/>
        <v>0</v>
      </c>
      <c r="AA200" s="65">
        <f t="shared" ca="1" si="58"/>
        <v>0</v>
      </c>
      <c r="AB200" s="65">
        <f t="shared" ca="1" si="59"/>
        <v>0</v>
      </c>
      <c r="AC200" s="65">
        <f t="shared" ca="1" si="60"/>
        <v>0</v>
      </c>
      <c r="AD200" s="65">
        <f t="shared" ca="1" si="61"/>
        <v>0</v>
      </c>
      <c r="AE200" s="65">
        <f t="shared" ca="1" si="62"/>
        <v>0</v>
      </c>
      <c r="AF200" s="65">
        <f t="shared" ca="1" si="63"/>
        <v>0</v>
      </c>
      <c r="AH200" s="35">
        <f t="shared" si="67"/>
        <v>0</v>
      </c>
      <c r="AI200" s="35">
        <f t="shared" ca="1" si="68"/>
        <v>0</v>
      </c>
    </row>
    <row r="201" spans="1:35">
      <c r="A201" s="76">
        <f t="shared" si="64"/>
        <v>42705</v>
      </c>
      <c r="B201" s="65">
        <f t="shared" si="65"/>
        <v>1</v>
      </c>
      <c r="C201" s="65">
        <f t="shared" si="49"/>
        <v>0</v>
      </c>
      <c r="D201" s="65">
        <f t="shared" ca="1" si="50"/>
        <v>0</v>
      </c>
      <c r="E201" s="73"/>
      <c r="F201" s="66"/>
      <c r="G201" s="66">
        <v>45.382188854388595</v>
      </c>
      <c r="H201" s="73">
        <v>52.25</v>
      </c>
      <c r="I201" s="66">
        <v>31.732110491052005</v>
      </c>
      <c r="J201" s="66">
        <v>33.450000000000003</v>
      </c>
      <c r="K201" s="65"/>
      <c r="L201" s="65"/>
      <c r="M201" s="65"/>
      <c r="N201" s="65"/>
      <c r="O201" s="65"/>
      <c r="P201" s="35">
        <f t="shared" si="51"/>
        <v>31</v>
      </c>
      <c r="Q201" s="74">
        <f t="shared" si="52"/>
        <v>42760</v>
      </c>
      <c r="R201" s="35">
        <f t="shared" ca="1" si="53"/>
        <v>5893</v>
      </c>
      <c r="S201" s="73">
        <v>7.3922188265926017E-2</v>
      </c>
      <c r="T201" s="75">
        <f t="shared" ca="1" si="54"/>
        <v>0.31003126528660513</v>
      </c>
      <c r="U201" s="37">
        <f t="shared" si="55"/>
        <v>0</v>
      </c>
      <c r="V201" s="37">
        <f t="shared" si="56"/>
        <v>0</v>
      </c>
      <c r="X201" s="75">
        <f t="shared" si="66"/>
        <v>1.5579674166007653</v>
      </c>
      <c r="Y201" s="65">
        <f t="shared" ca="1" si="57"/>
        <v>0</v>
      </c>
      <c r="AA201" s="65">
        <f t="shared" ca="1" si="58"/>
        <v>0</v>
      </c>
      <c r="AB201" s="65">
        <f t="shared" ca="1" si="59"/>
        <v>0</v>
      </c>
      <c r="AC201" s="65">
        <f t="shared" ca="1" si="60"/>
        <v>0</v>
      </c>
      <c r="AD201" s="65">
        <f t="shared" ca="1" si="61"/>
        <v>0</v>
      </c>
      <c r="AE201" s="65">
        <f t="shared" ca="1" si="62"/>
        <v>0</v>
      </c>
      <c r="AF201" s="65">
        <f t="shared" ca="1" si="63"/>
        <v>0</v>
      </c>
      <c r="AH201" s="35">
        <f t="shared" si="67"/>
        <v>0</v>
      </c>
      <c r="AI201" s="35">
        <f t="shared" ca="1" si="68"/>
        <v>0</v>
      </c>
    </row>
    <row r="202" spans="1:35">
      <c r="A202" s="76">
        <f t="shared" si="64"/>
        <v>42736</v>
      </c>
      <c r="B202" s="65">
        <f t="shared" si="65"/>
        <v>1</v>
      </c>
      <c r="C202" s="65">
        <f t="shared" ref="C202:C265" si="69">IF(U202=1,B202*P202,0)</f>
        <v>0</v>
      </c>
      <c r="D202" s="65">
        <f t="shared" ref="D202:D265" ca="1" si="70">C202*T202</f>
        <v>0</v>
      </c>
      <c r="E202" s="73"/>
      <c r="F202" s="66"/>
      <c r="G202" s="66">
        <v>48</v>
      </c>
      <c r="H202" s="73">
        <v>53.8</v>
      </c>
      <c r="I202" s="66">
        <v>32.805078134571659</v>
      </c>
      <c r="J202" s="66">
        <v>37.450000000000003</v>
      </c>
      <c r="K202" s="65"/>
      <c r="L202" s="65"/>
      <c r="M202" s="65"/>
      <c r="N202" s="65"/>
      <c r="O202" s="65"/>
      <c r="P202" s="35">
        <f t="shared" ref="P202:P265" si="71">A203-A202</f>
        <v>31</v>
      </c>
      <c r="Q202" s="74">
        <f t="shared" ref="Q202:Q265" si="72">CHOOSE(F$3,A203+24,A202)</f>
        <v>42791</v>
      </c>
      <c r="R202" s="35">
        <f t="shared" ref="R202:R265" ca="1" si="73">Q202-C$3</f>
        <v>5924</v>
      </c>
      <c r="S202" s="73">
        <v>7.3917229971803999E-2</v>
      </c>
      <c r="T202" s="75">
        <f t="shared" ref="T202:T265" ca="1" si="74">1/(1+CHOOSE(F$3,S203/2,S202/2))^(2*R202/365.25)</f>
        <v>0.30815274851609947</v>
      </c>
      <c r="U202" s="37">
        <f t="shared" ref="U202:U265" si="75">IF(AND(mthbeg&lt;=A202,mthend&gt;=A202),1,0)</f>
        <v>0</v>
      </c>
      <c r="V202" s="37">
        <f t="shared" ref="V202:V265" si="76">P202*U202</f>
        <v>0</v>
      </c>
      <c r="X202" s="75">
        <f t="shared" si="66"/>
        <v>1.6047064390987884</v>
      </c>
      <c r="Y202" s="65">
        <f t="shared" ref="Y202:Y265" ca="1" si="77">D202*X202</f>
        <v>0</v>
      </c>
      <c r="AA202" s="65">
        <f t="shared" ref="AA202:AA265" ca="1" si="78">$D202*E202</f>
        <v>0</v>
      </c>
      <c r="AB202" s="65">
        <f t="shared" ref="AB202:AB265" ca="1" si="79">$D202*F202</f>
        <v>0</v>
      </c>
      <c r="AC202" s="65">
        <f t="shared" ref="AC202:AC265" ca="1" si="80">$D202*G202</f>
        <v>0</v>
      </c>
      <c r="AD202" s="65">
        <f t="shared" ref="AD202:AD265" ca="1" si="81">$D202*H202</f>
        <v>0</v>
      </c>
      <c r="AE202" s="65">
        <f t="shared" ref="AE202:AE265" ca="1" si="82">$D202*I202</f>
        <v>0</v>
      </c>
      <c r="AF202" s="65">
        <f t="shared" ref="AF202:AF265" ca="1" si="83">$D202*J202</f>
        <v>0</v>
      </c>
      <c r="AH202" s="35">
        <f t="shared" si="67"/>
        <v>0</v>
      </c>
      <c r="AI202" s="35">
        <f t="shared" ca="1" si="68"/>
        <v>0</v>
      </c>
    </row>
    <row r="203" spans="1:35">
      <c r="A203" s="76">
        <f t="shared" ref="A203:A266" si="84">EDATE(A202,1)</f>
        <v>42767</v>
      </c>
      <c r="B203" s="65">
        <f t="shared" ref="B203:B266" si="85">B202</f>
        <v>1</v>
      </c>
      <c r="C203" s="65">
        <f t="shared" si="69"/>
        <v>0</v>
      </c>
      <c r="D203" s="65">
        <f t="shared" ca="1" si="70"/>
        <v>0</v>
      </c>
      <c r="E203" s="73"/>
      <c r="F203" s="66"/>
      <c r="G203" s="66">
        <v>48.168974518476304</v>
      </c>
      <c r="H203" s="73">
        <v>51.8</v>
      </c>
      <c r="I203" s="66">
        <v>31.965078134571662</v>
      </c>
      <c r="J203" s="66">
        <v>36.450000000000003</v>
      </c>
      <c r="K203" s="65"/>
      <c r="L203" s="65"/>
      <c r="M203" s="65"/>
      <c r="N203" s="65"/>
      <c r="O203" s="65"/>
      <c r="P203" s="35">
        <f t="shared" si="71"/>
        <v>28</v>
      </c>
      <c r="Q203" s="74">
        <f t="shared" si="72"/>
        <v>42819</v>
      </c>
      <c r="R203" s="35">
        <f t="shared" ca="1" si="73"/>
        <v>5952</v>
      </c>
      <c r="S203" s="73">
        <v>7.3911929726372019E-2</v>
      </c>
      <c r="T203" s="75">
        <f t="shared" ca="1" si="74"/>
        <v>0.30646768429544929</v>
      </c>
      <c r="U203" s="37">
        <f t="shared" si="75"/>
        <v>0</v>
      </c>
      <c r="V203" s="37">
        <f t="shared" si="76"/>
        <v>0</v>
      </c>
      <c r="X203" s="75">
        <f t="shared" ref="X203:X266" si="86">IF(AND(CHOOSE(X$3,MONTH(A203)=MONTH(mthbeg),MONTH(A203)=1),YEAR(A203)&gt;YEAR(mthbeg)),X202*(1+escalator),X202)</f>
        <v>1.6047064390987884</v>
      </c>
      <c r="Y203" s="65">
        <f t="shared" ca="1" si="77"/>
        <v>0</v>
      </c>
      <c r="AA203" s="65">
        <f t="shared" ca="1" si="78"/>
        <v>0</v>
      </c>
      <c r="AB203" s="65">
        <f t="shared" ca="1" si="79"/>
        <v>0</v>
      </c>
      <c r="AC203" s="65">
        <f t="shared" ca="1" si="80"/>
        <v>0</v>
      </c>
      <c r="AD203" s="65">
        <f t="shared" ca="1" si="81"/>
        <v>0</v>
      </c>
      <c r="AE203" s="65">
        <f t="shared" ca="1" si="82"/>
        <v>0</v>
      </c>
      <c r="AF203" s="65">
        <f t="shared" ca="1" si="83"/>
        <v>0</v>
      </c>
      <c r="AH203" s="35">
        <f t="shared" si="67"/>
        <v>0</v>
      </c>
      <c r="AI203" s="35">
        <f t="shared" ca="1" si="68"/>
        <v>0</v>
      </c>
    </row>
    <row r="204" spans="1:35">
      <c r="A204" s="76">
        <f t="shared" si="84"/>
        <v>42795</v>
      </c>
      <c r="B204" s="65">
        <f t="shared" si="85"/>
        <v>1</v>
      </c>
      <c r="C204" s="65">
        <f t="shared" si="69"/>
        <v>0</v>
      </c>
      <c r="D204" s="65">
        <f t="shared" ca="1" si="70"/>
        <v>0</v>
      </c>
      <c r="E204" s="73"/>
      <c r="F204" s="66"/>
      <c r="G204" s="66">
        <v>47.168974518476304</v>
      </c>
      <c r="H204" s="73">
        <v>50.8</v>
      </c>
      <c r="I204" s="66">
        <v>31.965078134571662</v>
      </c>
      <c r="J204" s="66">
        <v>34.450000000000003</v>
      </c>
      <c r="K204" s="65"/>
      <c r="L204" s="65"/>
      <c r="M204" s="65"/>
      <c r="N204" s="65"/>
      <c r="O204" s="65"/>
      <c r="P204" s="35">
        <f t="shared" si="71"/>
        <v>31</v>
      </c>
      <c r="Q204" s="74">
        <f t="shared" si="72"/>
        <v>42850</v>
      </c>
      <c r="R204" s="35">
        <f t="shared" ca="1" si="73"/>
        <v>5983</v>
      </c>
      <c r="S204" s="73">
        <v>7.3906800456607011E-2</v>
      </c>
      <c r="T204" s="75">
        <f t="shared" ca="1" si="74"/>
        <v>0.30461127135052918</v>
      </c>
      <c r="U204" s="37">
        <f t="shared" si="75"/>
        <v>0</v>
      </c>
      <c r="V204" s="37">
        <f t="shared" si="76"/>
        <v>0</v>
      </c>
      <c r="X204" s="75">
        <f t="shared" si="86"/>
        <v>1.6047064390987884</v>
      </c>
      <c r="Y204" s="65">
        <f t="shared" ca="1" si="77"/>
        <v>0</v>
      </c>
      <c r="AA204" s="65">
        <f t="shared" ca="1" si="78"/>
        <v>0</v>
      </c>
      <c r="AB204" s="65">
        <f t="shared" ca="1" si="79"/>
        <v>0</v>
      </c>
      <c r="AC204" s="65">
        <f t="shared" ca="1" si="80"/>
        <v>0</v>
      </c>
      <c r="AD204" s="65">
        <f t="shared" ca="1" si="81"/>
        <v>0</v>
      </c>
      <c r="AE204" s="65">
        <f t="shared" ca="1" si="82"/>
        <v>0</v>
      </c>
      <c r="AF204" s="65">
        <f t="shared" ca="1" si="83"/>
        <v>0</v>
      </c>
      <c r="AH204" s="35">
        <f t="shared" ref="AH204:AH267" si="87">C204*E204</f>
        <v>0</v>
      </c>
      <c r="AI204" s="35">
        <f t="shared" ref="AI204:AI267" ca="1" si="88">AH204*T204</f>
        <v>0</v>
      </c>
    </row>
    <row r="205" spans="1:35">
      <c r="A205" s="76">
        <f t="shared" si="84"/>
        <v>42826</v>
      </c>
      <c r="B205" s="65">
        <f t="shared" si="85"/>
        <v>1</v>
      </c>
      <c r="C205" s="65">
        <f t="shared" si="69"/>
        <v>0</v>
      </c>
      <c r="D205" s="65">
        <f t="shared" ca="1" si="70"/>
        <v>0</v>
      </c>
      <c r="E205" s="73"/>
      <c r="F205" s="66"/>
      <c r="G205" s="66">
        <v>45.25</v>
      </c>
      <c r="H205" s="73">
        <v>48.7</v>
      </c>
      <c r="I205" s="66">
        <v>31.342324685025471</v>
      </c>
      <c r="J205" s="66">
        <v>34.450000000000003</v>
      </c>
      <c r="K205" s="65"/>
      <c r="L205" s="65"/>
      <c r="M205" s="65"/>
      <c r="N205" s="65"/>
      <c r="O205" s="65"/>
      <c r="P205" s="35">
        <f t="shared" si="71"/>
        <v>30</v>
      </c>
      <c r="Q205" s="74">
        <f t="shared" si="72"/>
        <v>42880</v>
      </c>
      <c r="R205" s="35">
        <f t="shared" ca="1" si="73"/>
        <v>6013</v>
      </c>
      <c r="S205" s="73">
        <v>7.3901500211193002E-2</v>
      </c>
      <c r="T205" s="75">
        <f t="shared" ca="1" si="74"/>
        <v>0.30282570048278873</v>
      </c>
      <c r="U205" s="37">
        <f t="shared" si="75"/>
        <v>0</v>
      </c>
      <c r="V205" s="37">
        <f t="shared" si="76"/>
        <v>0</v>
      </c>
      <c r="X205" s="75">
        <f t="shared" si="86"/>
        <v>1.6047064390987884</v>
      </c>
      <c r="Y205" s="65">
        <f t="shared" ca="1" si="77"/>
        <v>0</v>
      </c>
      <c r="AA205" s="65">
        <f t="shared" ca="1" si="78"/>
        <v>0</v>
      </c>
      <c r="AB205" s="65">
        <f t="shared" ca="1" si="79"/>
        <v>0</v>
      </c>
      <c r="AC205" s="65">
        <f t="shared" ca="1" si="80"/>
        <v>0</v>
      </c>
      <c r="AD205" s="65">
        <f t="shared" ca="1" si="81"/>
        <v>0</v>
      </c>
      <c r="AE205" s="65">
        <f t="shared" ca="1" si="82"/>
        <v>0</v>
      </c>
      <c r="AF205" s="65">
        <f t="shared" ca="1" si="83"/>
        <v>0</v>
      </c>
      <c r="AH205" s="35">
        <f t="shared" si="87"/>
        <v>0</v>
      </c>
      <c r="AI205" s="35">
        <f t="shared" ca="1" si="88"/>
        <v>0</v>
      </c>
    </row>
    <row r="206" spans="1:35">
      <c r="A206" s="76">
        <f t="shared" si="84"/>
        <v>42856</v>
      </c>
      <c r="B206" s="65">
        <f t="shared" si="85"/>
        <v>1</v>
      </c>
      <c r="C206" s="65">
        <f t="shared" si="69"/>
        <v>0</v>
      </c>
      <c r="D206" s="65">
        <f t="shared" ca="1" si="70"/>
        <v>0</v>
      </c>
      <c r="E206" s="73"/>
      <c r="F206" s="66"/>
      <c r="G206" s="66">
        <v>48.591415084839653</v>
      </c>
      <c r="H206" s="73">
        <v>50.7</v>
      </c>
      <c r="I206" s="66">
        <v>31.342324685025471</v>
      </c>
      <c r="J206" s="66">
        <v>30.45</v>
      </c>
      <c r="K206" s="65"/>
      <c r="L206" s="65"/>
      <c r="M206" s="65"/>
      <c r="N206" s="65"/>
      <c r="O206" s="65"/>
      <c r="P206" s="35">
        <f t="shared" si="71"/>
        <v>31</v>
      </c>
      <c r="Q206" s="74">
        <f t="shared" si="72"/>
        <v>42911</v>
      </c>
      <c r="R206" s="35">
        <f t="shared" ca="1" si="73"/>
        <v>6044</v>
      </c>
      <c r="S206" s="73">
        <v>7.3896370941446035E-2</v>
      </c>
      <c r="T206" s="75">
        <f t="shared" ca="1" si="74"/>
        <v>0.30099186268368039</v>
      </c>
      <c r="U206" s="37">
        <f t="shared" si="75"/>
        <v>0</v>
      </c>
      <c r="V206" s="37">
        <f t="shared" si="76"/>
        <v>0</v>
      </c>
      <c r="X206" s="75">
        <f t="shared" si="86"/>
        <v>1.6047064390987884</v>
      </c>
      <c r="Y206" s="65">
        <f t="shared" ca="1" si="77"/>
        <v>0</v>
      </c>
      <c r="AA206" s="65">
        <f t="shared" ca="1" si="78"/>
        <v>0</v>
      </c>
      <c r="AB206" s="65">
        <f t="shared" ca="1" si="79"/>
        <v>0</v>
      </c>
      <c r="AC206" s="65">
        <f t="shared" ca="1" si="80"/>
        <v>0</v>
      </c>
      <c r="AD206" s="65">
        <f t="shared" ca="1" si="81"/>
        <v>0</v>
      </c>
      <c r="AE206" s="65">
        <f t="shared" ca="1" si="82"/>
        <v>0</v>
      </c>
      <c r="AF206" s="65">
        <f t="shared" ca="1" si="83"/>
        <v>0</v>
      </c>
      <c r="AH206" s="35">
        <f t="shared" si="87"/>
        <v>0</v>
      </c>
      <c r="AI206" s="35">
        <f t="shared" ca="1" si="88"/>
        <v>0</v>
      </c>
    </row>
    <row r="207" spans="1:35">
      <c r="A207" s="76">
        <f t="shared" si="84"/>
        <v>42887</v>
      </c>
      <c r="B207" s="65">
        <f t="shared" si="85"/>
        <v>1</v>
      </c>
      <c r="C207" s="65">
        <f t="shared" si="69"/>
        <v>0</v>
      </c>
      <c r="D207" s="65">
        <f t="shared" ca="1" si="70"/>
        <v>0</v>
      </c>
      <c r="E207" s="73"/>
      <c r="F207" s="66"/>
      <c r="G207" s="66">
        <v>64.591415084839639</v>
      </c>
      <c r="H207" s="73">
        <v>57.7</v>
      </c>
      <c r="I207" s="66">
        <v>29.342324685025471</v>
      </c>
      <c r="J207" s="66">
        <v>33.450000000000003</v>
      </c>
      <c r="K207" s="65"/>
      <c r="L207" s="65"/>
      <c r="M207" s="65"/>
      <c r="N207" s="65"/>
      <c r="O207" s="65"/>
      <c r="P207" s="35">
        <f t="shared" si="71"/>
        <v>30</v>
      </c>
      <c r="Q207" s="74">
        <f t="shared" si="72"/>
        <v>42941</v>
      </c>
      <c r="R207" s="35">
        <f t="shared" ca="1" si="73"/>
        <v>6074</v>
      </c>
      <c r="S207" s="73">
        <v>7.3891070696050012E-2</v>
      </c>
      <c r="T207" s="75">
        <f t="shared" ca="1" si="74"/>
        <v>0.29922882306331255</v>
      </c>
      <c r="U207" s="37">
        <f t="shared" si="75"/>
        <v>0</v>
      </c>
      <c r="V207" s="37">
        <f t="shared" si="76"/>
        <v>0</v>
      </c>
      <c r="X207" s="75">
        <f t="shared" si="86"/>
        <v>1.6047064390987884</v>
      </c>
      <c r="Y207" s="65">
        <f t="shared" ca="1" si="77"/>
        <v>0</v>
      </c>
      <c r="AA207" s="65">
        <f t="shared" ca="1" si="78"/>
        <v>0</v>
      </c>
      <c r="AB207" s="65">
        <f t="shared" ca="1" si="79"/>
        <v>0</v>
      </c>
      <c r="AC207" s="65">
        <f t="shared" ca="1" si="80"/>
        <v>0</v>
      </c>
      <c r="AD207" s="65">
        <f t="shared" ca="1" si="81"/>
        <v>0</v>
      </c>
      <c r="AE207" s="65">
        <f t="shared" ca="1" si="82"/>
        <v>0</v>
      </c>
      <c r="AF207" s="65">
        <f t="shared" ca="1" si="83"/>
        <v>0</v>
      </c>
      <c r="AH207" s="35">
        <f t="shared" si="87"/>
        <v>0</v>
      </c>
      <c r="AI207" s="35">
        <f t="shared" ca="1" si="88"/>
        <v>0</v>
      </c>
    </row>
    <row r="208" spans="1:35">
      <c r="A208" s="76">
        <f t="shared" si="84"/>
        <v>42917</v>
      </c>
      <c r="B208" s="65">
        <f t="shared" si="85"/>
        <v>1</v>
      </c>
      <c r="C208" s="65">
        <f t="shared" si="69"/>
        <v>0</v>
      </c>
      <c r="D208" s="65">
        <f t="shared" ca="1" si="70"/>
        <v>0</v>
      </c>
      <c r="E208" s="73"/>
      <c r="F208" s="66"/>
      <c r="G208" s="66">
        <v>77</v>
      </c>
      <c r="H208" s="73">
        <v>75.150000000000006</v>
      </c>
      <c r="I208" s="66">
        <v>42.319596171617547</v>
      </c>
      <c r="J208" s="66">
        <v>38.049999999999997</v>
      </c>
      <c r="K208" s="65"/>
      <c r="L208" s="65"/>
      <c r="M208" s="65"/>
      <c r="N208" s="65"/>
      <c r="O208" s="65"/>
      <c r="P208" s="35">
        <f t="shared" si="71"/>
        <v>31</v>
      </c>
      <c r="Q208" s="74">
        <f t="shared" si="72"/>
        <v>42972</v>
      </c>
      <c r="R208" s="35">
        <f t="shared" ca="1" si="73"/>
        <v>6105</v>
      </c>
      <c r="S208" s="73">
        <v>7.3885770450662996E-2</v>
      </c>
      <c r="T208" s="75">
        <f t="shared" ca="1" si="74"/>
        <v>0.29741645946391831</v>
      </c>
      <c r="U208" s="37">
        <f t="shared" si="75"/>
        <v>0</v>
      </c>
      <c r="V208" s="37">
        <f t="shared" si="76"/>
        <v>0</v>
      </c>
      <c r="X208" s="75">
        <f t="shared" si="86"/>
        <v>1.6047064390987884</v>
      </c>
      <c r="Y208" s="65">
        <f t="shared" ca="1" si="77"/>
        <v>0</v>
      </c>
      <c r="AA208" s="65">
        <f t="shared" ca="1" si="78"/>
        <v>0</v>
      </c>
      <c r="AB208" s="65">
        <f t="shared" ca="1" si="79"/>
        <v>0</v>
      </c>
      <c r="AC208" s="65">
        <f t="shared" ca="1" si="80"/>
        <v>0</v>
      </c>
      <c r="AD208" s="65">
        <f t="shared" ca="1" si="81"/>
        <v>0</v>
      </c>
      <c r="AE208" s="65">
        <f t="shared" ca="1" si="82"/>
        <v>0</v>
      </c>
      <c r="AF208" s="65">
        <f t="shared" ca="1" si="83"/>
        <v>0</v>
      </c>
      <c r="AH208" s="35">
        <f t="shared" si="87"/>
        <v>0</v>
      </c>
      <c r="AI208" s="35">
        <f t="shared" ca="1" si="88"/>
        <v>0</v>
      </c>
    </row>
    <row r="209" spans="1:35">
      <c r="A209" s="76">
        <f t="shared" si="84"/>
        <v>42948</v>
      </c>
      <c r="B209" s="65">
        <f t="shared" si="85"/>
        <v>1</v>
      </c>
      <c r="C209" s="65">
        <f t="shared" si="69"/>
        <v>0</v>
      </c>
      <c r="D209" s="65">
        <f t="shared" ca="1" si="70"/>
        <v>0</v>
      </c>
      <c r="E209" s="73"/>
      <c r="F209" s="66"/>
      <c r="G209" s="66">
        <v>80.967589645124349</v>
      </c>
      <c r="H209" s="73">
        <v>88.15</v>
      </c>
      <c r="I209" s="66">
        <v>46.319596171617547</v>
      </c>
      <c r="J209" s="66">
        <v>40.049999999999997</v>
      </c>
      <c r="K209" s="65"/>
      <c r="L209" s="65"/>
      <c r="M209" s="65"/>
      <c r="N209" s="65"/>
      <c r="O209" s="65"/>
      <c r="P209" s="35">
        <f t="shared" si="71"/>
        <v>31</v>
      </c>
      <c r="Q209" s="74">
        <f t="shared" si="72"/>
        <v>43003</v>
      </c>
      <c r="R209" s="35">
        <f t="shared" ca="1" si="73"/>
        <v>6136</v>
      </c>
      <c r="S209" s="73">
        <v>7.3880641180942994E-2</v>
      </c>
      <c r="T209" s="75">
        <f t="shared" ca="1" si="74"/>
        <v>0.29561614008123394</v>
      </c>
      <c r="U209" s="37">
        <f t="shared" si="75"/>
        <v>0</v>
      </c>
      <c r="V209" s="37">
        <f t="shared" si="76"/>
        <v>0</v>
      </c>
      <c r="X209" s="75">
        <f t="shared" si="86"/>
        <v>1.6047064390987884</v>
      </c>
      <c r="Y209" s="65">
        <f t="shared" ca="1" si="77"/>
        <v>0</v>
      </c>
      <c r="AA209" s="65">
        <f t="shared" ca="1" si="78"/>
        <v>0</v>
      </c>
      <c r="AB209" s="65">
        <f t="shared" ca="1" si="79"/>
        <v>0</v>
      </c>
      <c r="AC209" s="65">
        <f t="shared" ca="1" si="80"/>
        <v>0</v>
      </c>
      <c r="AD209" s="65">
        <f t="shared" ca="1" si="81"/>
        <v>0</v>
      </c>
      <c r="AE209" s="65">
        <f t="shared" ca="1" si="82"/>
        <v>0</v>
      </c>
      <c r="AF209" s="65">
        <f t="shared" ca="1" si="83"/>
        <v>0</v>
      </c>
      <c r="AH209" s="35">
        <f t="shared" si="87"/>
        <v>0</v>
      </c>
      <c r="AI209" s="35">
        <f t="shared" ca="1" si="88"/>
        <v>0</v>
      </c>
    </row>
    <row r="210" spans="1:35">
      <c r="A210" s="76">
        <f t="shared" si="84"/>
        <v>42979</v>
      </c>
      <c r="B210" s="65">
        <f t="shared" si="85"/>
        <v>1</v>
      </c>
      <c r="C210" s="65">
        <f t="shared" si="69"/>
        <v>0</v>
      </c>
      <c r="D210" s="65">
        <f t="shared" ca="1" si="70"/>
        <v>0</v>
      </c>
      <c r="E210" s="73"/>
      <c r="F210" s="66"/>
      <c r="G210" s="66">
        <v>72.967589645124349</v>
      </c>
      <c r="H210" s="73">
        <v>76.150000000000006</v>
      </c>
      <c r="I210" s="66">
        <v>43.319596171617547</v>
      </c>
      <c r="J210" s="66">
        <v>38.049999999999997</v>
      </c>
      <c r="K210" s="65"/>
      <c r="L210" s="65"/>
      <c r="M210" s="65"/>
      <c r="N210" s="65"/>
      <c r="O210" s="65"/>
      <c r="P210" s="35">
        <f t="shared" si="71"/>
        <v>30</v>
      </c>
      <c r="Q210" s="74">
        <f t="shared" si="72"/>
        <v>43033</v>
      </c>
      <c r="R210" s="35">
        <f t="shared" ca="1" si="73"/>
        <v>6166</v>
      </c>
      <c r="S210" s="73">
        <v>7.387534093557499E-2</v>
      </c>
      <c r="T210" s="75">
        <f t="shared" ca="1" si="74"/>
        <v>0.29388451508293933</v>
      </c>
      <c r="U210" s="37">
        <f t="shared" si="75"/>
        <v>0</v>
      </c>
      <c r="V210" s="37">
        <f t="shared" si="76"/>
        <v>0</v>
      </c>
      <c r="X210" s="75">
        <f t="shared" si="86"/>
        <v>1.6047064390987884</v>
      </c>
      <c r="Y210" s="65">
        <f t="shared" ca="1" si="77"/>
        <v>0</v>
      </c>
      <c r="AA210" s="65">
        <f t="shared" ca="1" si="78"/>
        <v>0</v>
      </c>
      <c r="AB210" s="65">
        <f t="shared" ca="1" si="79"/>
        <v>0</v>
      </c>
      <c r="AC210" s="65">
        <f t="shared" ca="1" si="80"/>
        <v>0</v>
      </c>
      <c r="AD210" s="65">
        <f t="shared" ca="1" si="81"/>
        <v>0</v>
      </c>
      <c r="AE210" s="65">
        <f t="shared" ca="1" si="82"/>
        <v>0</v>
      </c>
      <c r="AF210" s="65">
        <f t="shared" ca="1" si="83"/>
        <v>0</v>
      </c>
      <c r="AH210" s="35">
        <f t="shared" si="87"/>
        <v>0</v>
      </c>
      <c r="AI210" s="35">
        <f t="shared" ca="1" si="88"/>
        <v>0</v>
      </c>
    </row>
    <row r="211" spans="1:35">
      <c r="A211" s="76">
        <f t="shared" si="84"/>
        <v>43009</v>
      </c>
      <c r="B211" s="65">
        <f t="shared" si="85"/>
        <v>1</v>
      </c>
      <c r="C211" s="65">
        <f t="shared" si="69"/>
        <v>0</v>
      </c>
      <c r="D211" s="65">
        <f t="shared" ca="1" si="70"/>
        <v>0</v>
      </c>
      <c r="E211" s="73"/>
      <c r="F211" s="66"/>
      <c r="G211" s="66">
        <v>56.4</v>
      </c>
      <c r="H211" s="73">
        <v>54.3</v>
      </c>
      <c r="I211" s="66">
        <v>36.982110491051998</v>
      </c>
      <c r="J211" s="66">
        <v>36.450000000000003</v>
      </c>
      <c r="K211" s="65"/>
      <c r="L211" s="65"/>
      <c r="M211" s="65"/>
      <c r="N211" s="65"/>
      <c r="O211" s="65"/>
      <c r="P211" s="35">
        <f t="shared" si="71"/>
        <v>31</v>
      </c>
      <c r="Q211" s="74">
        <f t="shared" si="72"/>
        <v>43064</v>
      </c>
      <c r="R211" s="35">
        <f t="shared" ca="1" si="73"/>
        <v>6197</v>
      </c>
      <c r="S211" s="73">
        <v>7.3870211665872029E-2</v>
      </c>
      <c r="T211" s="75">
        <f t="shared" ca="1" si="74"/>
        <v>0.29210607408586292</v>
      </c>
      <c r="U211" s="37">
        <f t="shared" si="75"/>
        <v>0</v>
      </c>
      <c r="V211" s="37">
        <f t="shared" si="76"/>
        <v>0</v>
      </c>
      <c r="X211" s="75">
        <f t="shared" si="86"/>
        <v>1.6047064390987884</v>
      </c>
      <c r="Y211" s="65">
        <f t="shared" ca="1" si="77"/>
        <v>0</v>
      </c>
      <c r="AA211" s="65">
        <f t="shared" ca="1" si="78"/>
        <v>0</v>
      </c>
      <c r="AB211" s="65">
        <f t="shared" ca="1" si="79"/>
        <v>0</v>
      </c>
      <c r="AC211" s="65">
        <f t="shared" ca="1" si="80"/>
        <v>0</v>
      </c>
      <c r="AD211" s="65">
        <f t="shared" ca="1" si="81"/>
        <v>0</v>
      </c>
      <c r="AE211" s="65">
        <f t="shared" ca="1" si="82"/>
        <v>0</v>
      </c>
      <c r="AF211" s="65">
        <f t="shared" ca="1" si="83"/>
        <v>0</v>
      </c>
      <c r="AH211" s="35">
        <f t="shared" si="87"/>
        <v>0</v>
      </c>
      <c r="AI211" s="35">
        <f t="shared" ca="1" si="88"/>
        <v>0</v>
      </c>
    </row>
    <row r="212" spans="1:35">
      <c r="A212" s="76">
        <f t="shared" si="84"/>
        <v>43040</v>
      </c>
      <c r="B212" s="65">
        <f t="shared" si="85"/>
        <v>1</v>
      </c>
      <c r="C212" s="65">
        <f t="shared" si="69"/>
        <v>0</v>
      </c>
      <c r="D212" s="65">
        <f t="shared" ca="1" si="70"/>
        <v>0</v>
      </c>
      <c r="E212" s="73"/>
      <c r="F212" s="66"/>
      <c r="G212" s="66">
        <v>46.60510225844871</v>
      </c>
      <c r="H212" s="73">
        <v>53.3</v>
      </c>
      <c r="I212" s="66">
        <v>31.982110491052005</v>
      </c>
      <c r="J212" s="66">
        <v>33.450000000000003</v>
      </c>
      <c r="K212" s="65"/>
      <c r="L212" s="65"/>
      <c r="M212" s="65"/>
      <c r="N212" s="65"/>
      <c r="O212" s="65"/>
      <c r="P212" s="35">
        <f t="shared" si="71"/>
        <v>30</v>
      </c>
      <c r="Q212" s="74">
        <f t="shared" si="72"/>
        <v>43094</v>
      </c>
      <c r="R212" s="35">
        <f t="shared" ca="1" si="73"/>
        <v>6227</v>
      </c>
      <c r="S212" s="73">
        <v>7.3864911420522997E-2</v>
      </c>
      <c r="T212" s="75">
        <f t="shared" ca="1" si="74"/>
        <v>0.29039630618653178</v>
      </c>
      <c r="U212" s="37">
        <f t="shared" si="75"/>
        <v>0</v>
      </c>
      <c r="V212" s="37">
        <f t="shared" si="76"/>
        <v>0</v>
      </c>
      <c r="X212" s="75">
        <f t="shared" si="86"/>
        <v>1.6047064390987884</v>
      </c>
      <c r="Y212" s="65">
        <f t="shared" ca="1" si="77"/>
        <v>0</v>
      </c>
      <c r="AA212" s="65">
        <f t="shared" ca="1" si="78"/>
        <v>0</v>
      </c>
      <c r="AB212" s="65">
        <f t="shared" ca="1" si="79"/>
        <v>0</v>
      </c>
      <c r="AC212" s="65">
        <f t="shared" ca="1" si="80"/>
        <v>0</v>
      </c>
      <c r="AD212" s="65">
        <f t="shared" ca="1" si="81"/>
        <v>0</v>
      </c>
      <c r="AE212" s="65">
        <f t="shared" ca="1" si="82"/>
        <v>0</v>
      </c>
      <c r="AF212" s="65">
        <f t="shared" ca="1" si="83"/>
        <v>0</v>
      </c>
      <c r="AH212" s="35">
        <f t="shared" si="87"/>
        <v>0</v>
      </c>
      <c r="AI212" s="35">
        <f t="shared" ca="1" si="88"/>
        <v>0</v>
      </c>
    </row>
    <row r="213" spans="1:35">
      <c r="A213" s="76">
        <f t="shared" si="84"/>
        <v>43070</v>
      </c>
      <c r="B213" s="65">
        <f t="shared" si="85"/>
        <v>1</v>
      </c>
      <c r="C213" s="65">
        <f t="shared" si="69"/>
        <v>0</v>
      </c>
      <c r="D213" s="65">
        <f t="shared" ca="1" si="70"/>
        <v>0</v>
      </c>
      <c r="E213" s="73"/>
      <c r="F213" s="66"/>
      <c r="G213" s="66">
        <v>45.60510225844871</v>
      </c>
      <c r="H213" s="73">
        <v>52.3</v>
      </c>
      <c r="I213" s="66">
        <v>31.982110491052005</v>
      </c>
      <c r="J213" s="66">
        <v>33.450000000000003</v>
      </c>
      <c r="K213" s="65"/>
      <c r="L213" s="65"/>
      <c r="M213" s="65"/>
      <c r="N213" s="65"/>
      <c r="O213" s="65"/>
      <c r="P213" s="35">
        <f t="shared" si="71"/>
        <v>31</v>
      </c>
      <c r="Q213" s="74">
        <f t="shared" si="72"/>
        <v>43125</v>
      </c>
      <c r="R213" s="35">
        <f t="shared" ca="1" si="73"/>
        <v>6258</v>
      </c>
      <c r="S213" s="73">
        <v>7.3859611175181014E-2</v>
      </c>
      <c r="T213" s="75">
        <f t="shared" ca="1" si="74"/>
        <v>0.28863702475829062</v>
      </c>
      <c r="U213" s="37">
        <f t="shared" si="75"/>
        <v>0</v>
      </c>
      <c r="V213" s="37">
        <f t="shared" si="76"/>
        <v>0</v>
      </c>
      <c r="X213" s="75">
        <f t="shared" si="86"/>
        <v>1.6047064390987884</v>
      </c>
      <c r="Y213" s="65">
        <f t="shared" ca="1" si="77"/>
        <v>0</v>
      </c>
      <c r="AA213" s="65">
        <f t="shared" ca="1" si="78"/>
        <v>0</v>
      </c>
      <c r="AB213" s="65">
        <f t="shared" ca="1" si="79"/>
        <v>0</v>
      </c>
      <c r="AC213" s="65">
        <f t="shared" ca="1" si="80"/>
        <v>0</v>
      </c>
      <c r="AD213" s="65">
        <f t="shared" ca="1" si="81"/>
        <v>0</v>
      </c>
      <c r="AE213" s="65">
        <f t="shared" ca="1" si="82"/>
        <v>0</v>
      </c>
      <c r="AF213" s="65">
        <f t="shared" ca="1" si="83"/>
        <v>0</v>
      </c>
      <c r="AH213" s="35">
        <f t="shared" si="87"/>
        <v>0</v>
      </c>
      <c r="AI213" s="35">
        <f t="shared" ca="1" si="88"/>
        <v>0</v>
      </c>
    </row>
    <row r="214" spans="1:35">
      <c r="A214" s="76">
        <f t="shared" si="84"/>
        <v>43101</v>
      </c>
      <c r="B214" s="65">
        <f t="shared" si="85"/>
        <v>1</v>
      </c>
      <c r="C214" s="65">
        <f t="shared" si="69"/>
        <v>0</v>
      </c>
      <c r="D214" s="65">
        <f t="shared" ca="1" si="70"/>
        <v>0</v>
      </c>
      <c r="E214" s="73"/>
      <c r="F214" s="66"/>
      <c r="G214" s="66">
        <v>48.25</v>
      </c>
      <c r="H214" s="73">
        <v>53.85</v>
      </c>
      <c r="I214" s="66">
        <v>33.055078134571659</v>
      </c>
      <c r="J214" s="66">
        <v>37.450000000000003</v>
      </c>
      <c r="K214" s="65"/>
      <c r="L214" s="65"/>
      <c r="M214" s="65"/>
      <c r="N214" s="65"/>
      <c r="O214" s="65"/>
      <c r="P214" s="35">
        <f t="shared" si="71"/>
        <v>31</v>
      </c>
      <c r="Q214" s="74">
        <f t="shared" si="72"/>
        <v>43156</v>
      </c>
      <c r="R214" s="35">
        <f t="shared" ca="1" si="73"/>
        <v>6289</v>
      </c>
      <c r="S214" s="73">
        <v>7.3854823856817006E-2</v>
      </c>
      <c r="T214" s="75">
        <f t="shared" ca="1" si="74"/>
        <v>0.28689106982241575</v>
      </c>
      <c r="U214" s="37">
        <f t="shared" si="75"/>
        <v>0</v>
      </c>
      <c r="V214" s="37">
        <f t="shared" si="76"/>
        <v>0</v>
      </c>
      <c r="X214" s="75">
        <f t="shared" si="86"/>
        <v>1.652847632271752</v>
      </c>
      <c r="Y214" s="65">
        <f t="shared" ca="1" si="77"/>
        <v>0</v>
      </c>
      <c r="AA214" s="65">
        <f t="shared" ca="1" si="78"/>
        <v>0</v>
      </c>
      <c r="AB214" s="65">
        <f t="shared" ca="1" si="79"/>
        <v>0</v>
      </c>
      <c r="AC214" s="65">
        <f t="shared" ca="1" si="80"/>
        <v>0</v>
      </c>
      <c r="AD214" s="65">
        <f t="shared" ca="1" si="81"/>
        <v>0</v>
      </c>
      <c r="AE214" s="65">
        <f t="shared" ca="1" si="82"/>
        <v>0</v>
      </c>
      <c r="AF214" s="65">
        <f t="shared" ca="1" si="83"/>
        <v>0</v>
      </c>
      <c r="AH214" s="35">
        <f t="shared" si="87"/>
        <v>0</v>
      </c>
      <c r="AI214" s="35">
        <f t="shared" ca="1" si="88"/>
        <v>0</v>
      </c>
    </row>
    <row r="215" spans="1:35">
      <c r="A215" s="76">
        <f t="shared" si="84"/>
        <v>43132</v>
      </c>
      <c r="B215" s="65">
        <f t="shared" si="85"/>
        <v>1</v>
      </c>
      <c r="C215" s="65">
        <f t="shared" si="69"/>
        <v>0</v>
      </c>
      <c r="D215" s="65">
        <f t="shared" ca="1" si="70"/>
        <v>0</v>
      </c>
      <c r="E215" s="73"/>
      <c r="F215" s="66"/>
      <c r="G215" s="66">
        <v>48.395658907019538</v>
      </c>
      <c r="H215" s="73">
        <v>51.85</v>
      </c>
      <c r="I215" s="66">
        <v>32.215078134571662</v>
      </c>
      <c r="J215" s="66">
        <v>36.450000000000003</v>
      </c>
      <c r="K215" s="65"/>
      <c r="L215" s="65"/>
      <c r="M215" s="65"/>
      <c r="N215" s="65"/>
      <c r="O215" s="65"/>
      <c r="P215" s="35">
        <f t="shared" si="71"/>
        <v>28</v>
      </c>
      <c r="Q215" s="74">
        <f t="shared" si="72"/>
        <v>43184</v>
      </c>
      <c r="R215" s="35">
        <f t="shared" ca="1" si="73"/>
        <v>6317</v>
      </c>
      <c r="S215" s="73">
        <v>7.3849523611494008E-2</v>
      </c>
      <c r="T215" s="75">
        <f t="shared" ca="1" si="74"/>
        <v>0.28532499781196469</v>
      </c>
      <c r="U215" s="37">
        <f t="shared" si="75"/>
        <v>0</v>
      </c>
      <c r="V215" s="37">
        <f t="shared" si="76"/>
        <v>0</v>
      </c>
      <c r="X215" s="75">
        <f t="shared" si="86"/>
        <v>1.652847632271752</v>
      </c>
      <c r="Y215" s="65">
        <f t="shared" ca="1" si="77"/>
        <v>0</v>
      </c>
      <c r="AA215" s="65">
        <f t="shared" ca="1" si="78"/>
        <v>0</v>
      </c>
      <c r="AB215" s="65">
        <f t="shared" ca="1" si="79"/>
        <v>0</v>
      </c>
      <c r="AC215" s="65">
        <f t="shared" ca="1" si="80"/>
        <v>0</v>
      </c>
      <c r="AD215" s="65">
        <f t="shared" ca="1" si="81"/>
        <v>0</v>
      </c>
      <c r="AE215" s="65">
        <f t="shared" ca="1" si="82"/>
        <v>0</v>
      </c>
      <c r="AF215" s="65">
        <f t="shared" ca="1" si="83"/>
        <v>0</v>
      </c>
      <c r="AH215" s="35">
        <f t="shared" si="87"/>
        <v>0</v>
      </c>
      <c r="AI215" s="35">
        <f t="shared" ca="1" si="88"/>
        <v>0</v>
      </c>
    </row>
    <row r="216" spans="1:35">
      <c r="A216" s="76">
        <f t="shared" si="84"/>
        <v>43160</v>
      </c>
      <c r="B216" s="65">
        <f t="shared" si="85"/>
        <v>1</v>
      </c>
      <c r="C216" s="65">
        <f t="shared" si="69"/>
        <v>0</v>
      </c>
      <c r="D216" s="65">
        <f t="shared" ca="1" si="70"/>
        <v>0</v>
      </c>
      <c r="E216" s="73"/>
      <c r="F216" s="66"/>
      <c r="G216" s="66">
        <v>47.395658907019538</v>
      </c>
      <c r="H216" s="73">
        <v>50.85</v>
      </c>
      <c r="I216" s="66">
        <v>32.215078134571662</v>
      </c>
      <c r="J216" s="66">
        <v>34.450000000000003</v>
      </c>
      <c r="K216" s="65"/>
      <c r="L216" s="65"/>
      <c r="M216" s="65"/>
      <c r="N216" s="65"/>
      <c r="O216" s="65"/>
      <c r="P216" s="35">
        <f t="shared" si="71"/>
        <v>31</v>
      </c>
      <c r="Q216" s="74">
        <f t="shared" si="72"/>
        <v>43215</v>
      </c>
      <c r="R216" s="35">
        <f t="shared" ca="1" si="73"/>
        <v>6348</v>
      </c>
      <c r="S216" s="73">
        <v>7.3844394341835026E-2</v>
      </c>
      <c r="T216" s="75">
        <f t="shared" ca="1" si="74"/>
        <v>0.28359955359464917</v>
      </c>
      <c r="U216" s="37">
        <f t="shared" si="75"/>
        <v>0</v>
      </c>
      <c r="V216" s="37">
        <f t="shared" si="76"/>
        <v>0</v>
      </c>
      <c r="X216" s="75">
        <f t="shared" si="86"/>
        <v>1.652847632271752</v>
      </c>
      <c r="Y216" s="65">
        <f t="shared" ca="1" si="77"/>
        <v>0</v>
      </c>
      <c r="AA216" s="65">
        <f t="shared" ca="1" si="78"/>
        <v>0</v>
      </c>
      <c r="AB216" s="65">
        <f t="shared" ca="1" si="79"/>
        <v>0</v>
      </c>
      <c r="AC216" s="65">
        <f t="shared" ca="1" si="80"/>
        <v>0</v>
      </c>
      <c r="AD216" s="65">
        <f t="shared" ca="1" si="81"/>
        <v>0</v>
      </c>
      <c r="AE216" s="65">
        <f t="shared" ca="1" si="82"/>
        <v>0</v>
      </c>
      <c r="AF216" s="65">
        <f t="shared" ca="1" si="83"/>
        <v>0</v>
      </c>
      <c r="AH216" s="35">
        <f t="shared" si="87"/>
        <v>0</v>
      </c>
      <c r="AI216" s="35">
        <f t="shared" ca="1" si="88"/>
        <v>0</v>
      </c>
    </row>
    <row r="217" spans="1:35">
      <c r="A217" s="76">
        <f t="shared" si="84"/>
        <v>43191</v>
      </c>
      <c r="B217" s="65">
        <f t="shared" si="85"/>
        <v>1</v>
      </c>
      <c r="C217" s="65">
        <f t="shared" si="69"/>
        <v>0</v>
      </c>
      <c r="D217" s="65">
        <f t="shared" ca="1" si="70"/>
        <v>0</v>
      </c>
      <c r="E217" s="73"/>
      <c r="F217" s="66"/>
      <c r="G217" s="66">
        <v>45.5</v>
      </c>
      <c r="H217" s="73">
        <v>48.75</v>
      </c>
      <c r="I217" s="66">
        <v>31.592324685025471</v>
      </c>
      <c r="J217" s="66">
        <v>34.450000000000003</v>
      </c>
      <c r="K217" s="65"/>
      <c r="L217" s="65"/>
      <c r="M217" s="65"/>
      <c r="N217" s="65"/>
      <c r="O217" s="65"/>
      <c r="P217" s="35">
        <f t="shared" si="71"/>
        <v>30</v>
      </c>
      <c r="Q217" s="74">
        <f t="shared" si="72"/>
        <v>43245</v>
      </c>
      <c r="R217" s="35">
        <f t="shared" ca="1" si="73"/>
        <v>6378</v>
      </c>
      <c r="S217" s="73">
        <v>7.383909409653E-2</v>
      </c>
      <c r="T217" s="75">
        <f t="shared" ca="1" si="74"/>
        <v>0.28193993730974781</v>
      </c>
      <c r="U217" s="37">
        <f t="shared" si="75"/>
        <v>0</v>
      </c>
      <c r="V217" s="37">
        <f t="shared" si="76"/>
        <v>0</v>
      </c>
      <c r="X217" s="75">
        <f t="shared" si="86"/>
        <v>1.652847632271752</v>
      </c>
      <c r="Y217" s="65">
        <f t="shared" ca="1" si="77"/>
        <v>0</v>
      </c>
      <c r="AA217" s="65">
        <f t="shared" ca="1" si="78"/>
        <v>0</v>
      </c>
      <c r="AB217" s="65">
        <f t="shared" ca="1" si="79"/>
        <v>0</v>
      </c>
      <c r="AC217" s="65">
        <f t="shared" ca="1" si="80"/>
        <v>0</v>
      </c>
      <c r="AD217" s="65">
        <f t="shared" ca="1" si="81"/>
        <v>0</v>
      </c>
      <c r="AE217" s="65">
        <f t="shared" ca="1" si="82"/>
        <v>0</v>
      </c>
      <c r="AF217" s="65">
        <f t="shared" ca="1" si="83"/>
        <v>0</v>
      </c>
      <c r="AH217" s="35">
        <f t="shared" si="87"/>
        <v>0</v>
      </c>
      <c r="AI217" s="35">
        <f t="shared" ca="1" si="88"/>
        <v>0</v>
      </c>
    </row>
    <row r="218" spans="1:35">
      <c r="A218" s="76">
        <f t="shared" si="84"/>
        <v>43221</v>
      </c>
      <c r="B218" s="65">
        <f t="shared" si="85"/>
        <v>1</v>
      </c>
      <c r="C218" s="65">
        <f t="shared" si="69"/>
        <v>0</v>
      </c>
      <c r="D218" s="65">
        <f t="shared" ca="1" si="70"/>
        <v>0</v>
      </c>
      <c r="E218" s="73"/>
      <c r="F218" s="66"/>
      <c r="G218" s="66">
        <v>48.818252129375303</v>
      </c>
      <c r="H218" s="73">
        <v>50.75</v>
      </c>
      <c r="I218" s="66">
        <v>31.592324685025471</v>
      </c>
      <c r="J218" s="66">
        <v>30.45</v>
      </c>
      <c r="K218" s="65"/>
      <c r="L218" s="65"/>
      <c r="M218" s="65"/>
      <c r="N218" s="65"/>
      <c r="O218" s="65"/>
      <c r="P218" s="35">
        <f t="shared" si="71"/>
        <v>31</v>
      </c>
      <c r="Q218" s="74">
        <f t="shared" si="72"/>
        <v>43276</v>
      </c>
      <c r="R218" s="35">
        <f t="shared" ca="1" si="73"/>
        <v>6409</v>
      </c>
      <c r="S218" s="73">
        <v>7.3833964826889018E-2</v>
      </c>
      <c r="T218" s="75">
        <f t="shared" ca="1" si="74"/>
        <v>0.28023544213265361</v>
      </c>
      <c r="U218" s="37">
        <f t="shared" si="75"/>
        <v>0</v>
      </c>
      <c r="V218" s="37">
        <f t="shared" si="76"/>
        <v>0</v>
      </c>
      <c r="X218" s="75">
        <f t="shared" si="86"/>
        <v>1.652847632271752</v>
      </c>
      <c r="Y218" s="65">
        <f t="shared" ca="1" si="77"/>
        <v>0</v>
      </c>
      <c r="AA218" s="65">
        <f t="shared" ca="1" si="78"/>
        <v>0</v>
      </c>
      <c r="AB218" s="65">
        <f t="shared" ca="1" si="79"/>
        <v>0</v>
      </c>
      <c r="AC218" s="65">
        <f t="shared" ca="1" si="80"/>
        <v>0</v>
      </c>
      <c r="AD218" s="65">
        <f t="shared" ca="1" si="81"/>
        <v>0</v>
      </c>
      <c r="AE218" s="65">
        <f t="shared" ca="1" si="82"/>
        <v>0</v>
      </c>
      <c r="AF218" s="65">
        <f t="shared" ca="1" si="83"/>
        <v>0</v>
      </c>
      <c r="AH218" s="35">
        <f t="shared" si="87"/>
        <v>0</v>
      </c>
      <c r="AI218" s="35">
        <f t="shared" ca="1" si="88"/>
        <v>0</v>
      </c>
    </row>
    <row r="219" spans="1:35">
      <c r="A219" s="76">
        <f t="shared" si="84"/>
        <v>43252</v>
      </c>
      <c r="B219" s="65">
        <f t="shared" si="85"/>
        <v>1</v>
      </c>
      <c r="C219" s="65">
        <f t="shared" si="69"/>
        <v>0</v>
      </c>
      <c r="D219" s="65">
        <f t="shared" ca="1" si="70"/>
        <v>0</v>
      </c>
      <c r="E219" s="73"/>
      <c r="F219" s="66"/>
      <c r="G219" s="66">
        <v>64.818252129375281</v>
      </c>
      <c r="H219" s="73">
        <v>57.75</v>
      </c>
      <c r="I219" s="66">
        <v>29.592324685025471</v>
      </c>
      <c r="J219" s="66">
        <v>33.450000000000003</v>
      </c>
      <c r="K219" s="65"/>
      <c r="L219" s="65"/>
      <c r="M219" s="65"/>
      <c r="N219" s="65"/>
      <c r="O219" s="65"/>
      <c r="P219" s="35">
        <f t="shared" si="71"/>
        <v>30</v>
      </c>
      <c r="Q219" s="74">
        <f t="shared" si="72"/>
        <v>43306</v>
      </c>
      <c r="R219" s="35">
        <f t="shared" ca="1" si="73"/>
        <v>6439</v>
      </c>
      <c r="S219" s="73">
        <v>7.3828664581602005E-2</v>
      </c>
      <c r="T219" s="75">
        <f t="shared" ca="1" si="74"/>
        <v>0.27859678280116751</v>
      </c>
      <c r="U219" s="37">
        <f t="shared" si="75"/>
        <v>0</v>
      </c>
      <c r="V219" s="37">
        <f t="shared" si="76"/>
        <v>0</v>
      </c>
      <c r="X219" s="75">
        <f t="shared" si="86"/>
        <v>1.652847632271752</v>
      </c>
      <c r="Y219" s="65">
        <f t="shared" ca="1" si="77"/>
        <v>0</v>
      </c>
      <c r="AA219" s="65">
        <f t="shared" ca="1" si="78"/>
        <v>0</v>
      </c>
      <c r="AB219" s="65">
        <f t="shared" ca="1" si="79"/>
        <v>0</v>
      </c>
      <c r="AC219" s="65">
        <f t="shared" ca="1" si="80"/>
        <v>0</v>
      </c>
      <c r="AD219" s="65">
        <f t="shared" ca="1" si="81"/>
        <v>0</v>
      </c>
      <c r="AE219" s="65">
        <f t="shared" ca="1" si="82"/>
        <v>0</v>
      </c>
      <c r="AF219" s="65">
        <f t="shared" ca="1" si="83"/>
        <v>0</v>
      </c>
      <c r="AH219" s="35">
        <f t="shared" si="87"/>
        <v>0</v>
      </c>
      <c r="AI219" s="35">
        <f t="shared" ca="1" si="88"/>
        <v>0</v>
      </c>
    </row>
    <row r="220" spans="1:35">
      <c r="A220" s="76">
        <f t="shared" si="84"/>
        <v>43282</v>
      </c>
      <c r="B220" s="65">
        <f t="shared" si="85"/>
        <v>1</v>
      </c>
      <c r="C220" s="65">
        <f t="shared" si="69"/>
        <v>0</v>
      </c>
      <c r="D220" s="65">
        <f t="shared" ca="1" si="70"/>
        <v>0</v>
      </c>
      <c r="E220" s="73"/>
      <c r="F220" s="66"/>
      <c r="G220" s="66">
        <v>77.25</v>
      </c>
      <c r="H220" s="73">
        <v>75.2</v>
      </c>
      <c r="I220" s="66">
        <v>42.569596171617547</v>
      </c>
      <c r="J220" s="66">
        <v>38.049999999999997</v>
      </c>
      <c r="K220" s="65"/>
      <c r="L220" s="65"/>
      <c r="M220" s="65"/>
      <c r="N220" s="65"/>
      <c r="O220" s="65"/>
      <c r="P220" s="35">
        <f t="shared" si="71"/>
        <v>31</v>
      </c>
      <c r="Q220" s="74">
        <f t="shared" si="72"/>
        <v>43337</v>
      </c>
      <c r="R220" s="35">
        <f t="shared" ca="1" si="73"/>
        <v>6470</v>
      </c>
      <c r="S220" s="73">
        <v>7.382336433632404E-2</v>
      </c>
      <c r="T220" s="75">
        <f t="shared" ca="1" si="74"/>
        <v>0.27691216696129006</v>
      </c>
      <c r="U220" s="37">
        <f t="shared" si="75"/>
        <v>0</v>
      </c>
      <c r="V220" s="37">
        <f t="shared" si="76"/>
        <v>0</v>
      </c>
      <c r="X220" s="75">
        <f t="shared" si="86"/>
        <v>1.652847632271752</v>
      </c>
      <c r="Y220" s="65">
        <f t="shared" ca="1" si="77"/>
        <v>0</v>
      </c>
      <c r="AA220" s="65">
        <f t="shared" ca="1" si="78"/>
        <v>0</v>
      </c>
      <c r="AB220" s="65">
        <f t="shared" ca="1" si="79"/>
        <v>0</v>
      </c>
      <c r="AC220" s="65">
        <f t="shared" ca="1" si="80"/>
        <v>0</v>
      </c>
      <c r="AD220" s="65">
        <f t="shared" ca="1" si="81"/>
        <v>0</v>
      </c>
      <c r="AE220" s="65">
        <f t="shared" ca="1" si="82"/>
        <v>0</v>
      </c>
      <c r="AF220" s="65">
        <f t="shared" ca="1" si="83"/>
        <v>0</v>
      </c>
      <c r="AH220" s="35">
        <f t="shared" si="87"/>
        <v>0</v>
      </c>
      <c r="AI220" s="35">
        <f t="shared" ca="1" si="88"/>
        <v>0</v>
      </c>
    </row>
    <row r="221" spans="1:35">
      <c r="A221" s="76">
        <f t="shared" si="84"/>
        <v>43313</v>
      </c>
      <c r="B221" s="65">
        <f t="shared" si="85"/>
        <v>1</v>
      </c>
      <c r="C221" s="65">
        <f t="shared" si="69"/>
        <v>0</v>
      </c>
      <c r="D221" s="65">
        <f t="shared" ca="1" si="70"/>
        <v>0</v>
      </c>
      <c r="E221" s="73"/>
      <c r="F221" s="66"/>
      <c r="G221" s="66">
        <v>81.299428708279123</v>
      </c>
      <c r="H221" s="73">
        <v>88.2</v>
      </c>
      <c r="I221" s="66">
        <v>46.569596171617547</v>
      </c>
      <c r="J221" s="66">
        <v>40.049999999999997</v>
      </c>
      <c r="K221" s="65"/>
      <c r="L221" s="65"/>
      <c r="M221" s="65"/>
      <c r="N221" s="65"/>
      <c r="O221" s="65"/>
      <c r="P221" s="35">
        <f t="shared" si="71"/>
        <v>31</v>
      </c>
      <c r="Q221" s="74">
        <f t="shared" si="72"/>
        <v>43368</v>
      </c>
      <c r="R221" s="35">
        <f t="shared" ca="1" si="73"/>
        <v>6501</v>
      </c>
      <c r="S221" s="73">
        <v>7.3818235066710008E-2</v>
      </c>
      <c r="T221" s="75">
        <f t="shared" ca="1" si="74"/>
        <v>0.27523877659078616</v>
      </c>
      <c r="U221" s="37">
        <f t="shared" si="75"/>
        <v>0</v>
      </c>
      <c r="V221" s="37">
        <f t="shared" si="76"/>
        <v>0</v>
      </c>
      <c r="X221" s="75">
        <f t="shared" si="86"/>
        <v>1.652847632271752</v>
      </c>
      <c r="Y221" s="65">
        <f t="shared" ca="1" si="77"/>
        <v>0</v>
      </c>
      <c r="AA221" s="65">
        <f t="shared" ca="1" si="78"/>
        <v>0</v>
      </c>
      <c r="AB221" s="65">
        <f t="shared" ca="1" si="79"/>
        <v>0</v>
      </c>
      <c r="AC221" s="65">
        <f t="shared" ca="1" si="80"/>
        <v>0</v>
      </c>
      <c r="AD221" s="65">
        <f t="shared" ca="1" si="81"/>
        <v>0</v>
      </c>
      <c r="AE221" s="65">
        <f t="shared" ca="1" si="82"/>
        <v>0</v>
      </c>
      <c r="AF221" s="65">
        <f t="shared" ca="1" si="83"/>
        <v>0</v>
      </c>
      <c r="AH221" s="35">
        <f t="shared" si="87"/>
        <v>0</v>
      </c>
      <c r="AI221" s="35">
        <f t="shared" ca="1" si="88"/>
        <v>0</v>
      </c>
    </row>
    <row r="222" spans="1:35">
      <c r="A222" s="76">
        <f t="shared" si="84"/>
        <v>43344</v>
      </c>
      <c r="B222" s="65">
        <f t="shared" si="85"/>
        <v>1</v>
      </c>
      <c r="C222" s="65">
        <f t="shared" si="69"/>
        <v>0</v>
      </c>
      <c r="D222" s="65">
        <f t="shared" ca="1" si="70"/>
        <v>0</v>
      </c>
      <c r="E222" s="73"/>
      <c r="F222" s="66"/>
      <c r="G222" s="66">
        <v>73.299428708279123</v>
      </c>
      <c r="H222" s="73">
        <v>76.2</v>
      </c>
      <c r="I222" s="66">
        <v>43.569596171617547</v>
      </c>
      <c r="J222" s="66">
        <v>38.049999999999997</v>
      </c>
      <c r="K222" s="65"/>
      <c r="L222" s="65"/>
      <c r="M222" s="65"/>
      <c r="N222" s="65"/>
      <c r="O222" s="65"/>
      <c r="P222" s="35">
        <f t="shared" si="71"/>
        <v>30</v>
      </c>
      <c r="Q222" s="74">
        <f t="shared" si="72"/>
        <v>43398</v>
      </c>
      <c r="R222" s="35">
        <f t="shared" ca="1" si="73"/>
        <v>6531</v>
      </c>
      <c r="S222" s="73">
        <v>7.3812934821451015E-2</v>
      </c>
      <c r="T222" s="75">
        <f t="shared" ca="1" si="74"/>
        <v>0.27362922161188846</v>
      </c>
      <c r="U222" s="37">
        <f t="shared" si="75"/>
        <v>0</v>
      </c>
      <c r="V222" s="37">
        <f t="shared" si="76"/>
        <v>0</v>
      </c>
      <c r="X222" s="75">
        <f t="shared" si="86"/>
        <v>1.652847632271752</v>
      </c>
      <c r="Y222" s="65">
        <f t="shared" ca="1" si="77"/>
        <v>0</v>
      </c>
      <c r="AA222" s="65">
        <f t="shared" ca="1" si="78"/>
        <v>0</v>
      </c>
      <c r="AB222" s="65">
        <f t="shared" ca="1" si="79"/>
        <v>0</v>
      </c>
      <c r="AC222" s="65">
        <f t="shared" ca="1" si="80"/>
        <v>0</v>
      </c>
      <c r="AD222" s="65">
        <f t="shared" ca="1" si="81"/>
        <v>0</v>
      </c>
      <c r="AE222" s="65">
        <f t="shared" ca="1" si="82"/>
        <v>0</v>
      </c>
      <c r="AF222" s="65">
        <f t="shared" ca="1" si="83"/>
        <v>0</v>
      </c>
      <c r="AH222" s="35">
        <f t="shared" si="87"/>
        <v>0</v>
      </c>
      <c r="AI222" s="35">
        <f t="shared" ca="1" si="88"/>
        <v>0</v>
      </c>
    </row>
    <row r="223" spans="1:35">
      <c r="A223" s="76">
        <f t="shared" si="84"/>
        <v>43374</v>
      </c>
      <c r="B223" s="65">
        <f t="shared" si="85"/>
        <v>1</v>
      </c>
      <c r="C223" s="65">
        <f t="shared" si="69"/>
        <v>0</v>
      </c>
      <c r="D223" s="65">
        <f t="shared" ca="1" si="70"/>
        <v>0</v>
      </c>
      <c r="E223" s="73"/>
      <c r="F223" s="66"/>
      <c r="G223" s="66">
        <v>56.65</v>
      </c>
      <c r="H223" s="73">
        <v>54.35</v>
      </c>
      <c r="I223" s="66">
        <v>37.232110491051998</v>
      </c>
      <c r="J223" s="66">
        <v>36.450000000000003</v>
      </c>
      <c r="K223" s="65"/>
      <c r="L223" s="65"/>
      <c r="M223" s="65"/>
      <c r="N223" s="65"/>
      <c r="O223" s="65"/>
      <c r="P223" s="35">
        <f t="shared" si="71"/>
        <v>31</v>
      </c>
      <c r="Q223" s="74">
        <f t="shared" si="72"/>
        <v>43429</v>
      </c>
      <c r="R223" s="35">
        <f t="shared" ca="1" si="73"/>
        <v>6562</v>
      </c>
      <c r="S223" s="73">
        <v>7.3807805551854011E-2</v>
      </c>
      <c r="T223" s="75">
        <f t="shared" ca="1" si="74"/>
        <v>0.27197613468735782</v>
      </c>
      <c r="U223" s="37">
        <f t="shared" si="75"/>
        <v>0</v>
      </c>
      <c r="V223" s="37">
        <f t="shared" si="76"/>
        <v>0</v>
      </c>
      <c r="X223" s="75">
        <f t="shared" si="86"/>
        <v>1.652847632271752</v>
      </c>
      <c r="Y223" s="65">
        <f t="shared" ca="1" si="77"/>
        <v>0</v>
      </c>
      <c r="AA223" s="65">
        <f t="shared" ca="1" si="78"/>
        <v>0</v>
      </c>
      <c r="AB223" s="65">
        <f t="shared" ca="1" si="79"/>
        <v>0</v>
      </c>
      <c r="AC223" s="65">
        <f t="shared" ca="1" si="80"/>
        <v>0</v>
      </c>
      <c r="AD223" s="65">
        <f t="shared" ca="1" si="81"/>
        <v>0</v>
      </c>
      <c r="AE223" s="65">
        <f t="shared" ca="1" si="82"/>
        <v>0</v>
      </c>
      <c r="AF223" s="65">
        <f t="shared" ca="1" si="83"/>
        <v>0</v>
      </c>
      <c r="AH223" s="35">
        <f t="shared" si="87"/>
        <v>0</v>
      </c>
      <c r="AI223" s="35">
        <f t="shared" ca="1" si="88"/>
        <v>0</v>
      </c>
    </row>
    <row r="224" spans="1:35">
      <c r="A224" s="76">
        <f t="shared" si="84"/>
        <v>43405</v>
      </c>
      <c r="B224" s="65">
        <f t="shared" si="85"/>
        <v>1</v>
      </c>
      <c r="C224" s="65">
        <f t="shared" si="69"/>
        <v>0</v>
      </c>
      <c r="D224" s="65">
        <f t="shared" ca="1" si="70"/>
        <v>0</v>
      </c>
      <c r="E224" s="73"/>
      <c r="F224" s="66"/>
      <c r="G224" s="66">
        <v>46.828015662508825</v>
      </c>
      <c r="H224" s="73">
        <v>53.35</v>
      </c>
      <c r="I224" s="66">
        <v>32.232110491052005</v>
      </c>
      <c r="J224" s="66">
        <v>33.450000000000003</v>
      </c>
      <c r="K224" s="65"/>
      <c r="L224" s="65"/>
      <c r="M224" s="65"/>
      <c r="N224" s="65"/>
      <c r="O224" s="65"/>
      <c r="P224" s="35">
        <f t="shared" si="71"/>
        <v>30</v>
      </c>
      <c r="Q224" s="74">
        <f t="shared" si="72"/>
        <v>43459</v>
      </c>
      <c r="R224" s="35">
        <f t="shared" ca="1" si="73"/>
        <v>6592</v>
      </c>
      <c r="S224" s="73">
        <v>7.3802505306613017E-2</v>
      </c>
      <c r="T224" s="75">
        <f t="shared" ca="1" si="74"/>
        <v>0.27038691068046616</v>
      </c>
      <c r="U224" s="37">
        <f t="shared" si="75"/>
        <v>0</v>
      </c>
      <c r="V224" s="37">
        <f t="shared" si="76"/>
        <v>0</v>
      </c>
      <c r="X224" s="75">
        <f t="shared" si="86"/>
        <v>1.652847632271752</v>
      </c>
      <c r="Y224" s="65">
        <f t="shared" ca="1" si="77"/>
        <v>0</v>
      </c>
      <c r="AA224" s="65">
        <f t="shared" ca="1" si="78"/>
        <v>0</v>
      </c>
      <c r="AB224" s="65">
        <f t="shared" ca="1" si="79"/>
        <v>0</v>
      </c>
      <c r="AC224" s="65">
        <f t="shared" ca="1" si="80"/>
        <v>0</v>
      </c>
      <c r="AD224" s="65">
        <f t="shared" ca="1" si="81"/>
        <v>0</v>
      </c>
      <c r="AE224" s="65">
        <f t="shared" ca="1" si="82"/>
        <v>0</v>
      </c>
      <c r="AF224" s="65">
        <f t="shared" ca="1" si="83"/>
        <v>0</v>
      </c>
      <c r="AH224" s="35">
        <f t="shared" si="87"/>
        <v>0</v>
      </c>
      <c r="AI224" s="35">
        <f t="shared" ca="1" si="88"/>
        <v>0</v>
      </c>
    </row>
    <row r="225" spans="1:35">
      <c r="A225" s="76">
        <f t="shared" si="84"/>
        <v>43435</v>
      </c>
      <c r="B225" s="65">
        <f t="shared" si="85"/>
        <v>1</v>
      </c>
      <c r="C225" s="65">
        <f t="shared" si="69"/>
        <v>0</v>
      </c>
      <c r="D225" s="65">
        <f t="shared" ca="1" si="70"/>
        <v>0</v>
      </c>
      <c r="E225" s="73"/>
      <c r="F225" s="66"/>
      <c r="G225" s="66">
        <v>45.828015662508825</v>
      </c>
      <c r="H225" s="73">
        <v>52.35</v>
      </c>
      <c r="I225" s="66">
        <v>32.232110491052005</v>
      </c>
      <c r="J225" s="66">
        <v>33.450000000000003</v>
      </c>
      <c r="K225" s="65"/>
      <c r="L225" s="65"/>
      <c r="M225" s="65"/>
      <c r="N225" s="65"/>
      <c r="O225" s="65"/>
      <c r="P225" s="35">
        <f t="shared" si="71"/>
        <v>31</v>
      </c>
      <c r="Q225" s="74">
        <f t="shared" si="72"/>
        <v>43490</v>
      </c>
      <c r="R225" s="35">
        <f t="shared" ca="1" si="73"/>
        <v>6623</v>
      </c>
      <c r="S225" s="73">
        <v>7.3797205061381044E-2</v>
      </c>
      <c r="T225" s="75">
        <f t="shared" ca="1" si="74"/>
        <v>0.26875146373729686</v>
      </c>
      <c r="U225" s="37">
        <f t="shared" si="75"/>
        <v>0</v>
      </c>
      <c r="V225" s="37">
        <f t="shared" si="76"/>
        <v>0</v>
      </c>
      <c r="X225" s="75">
        <f t="shared" si="86"/>
        <v>1.652847632271752</v>
      </c>
      <c r="Y225" s="65">
        <f t="shared" ca="1" si="77"/>
        <v>0</v>
      </c>
      <c r="AA225" s="65">
        <f t="shared" ca="1" si="78"/>
        <v>0</v>
      </c>
      <c r="AB225" s="65">
        <f t="shared" ca="1" si="79"/>
        <v>0</v>
      </c>
      <c r="AC225" s="65">
        <f t="shared" ca="1" si="80"/>
        <v>0</v>
      </c>
      <c r="AD225" s="65">
        <f t="shared" ca="1" si="81"/>
        <v>0</v>
      </c>
      <c r="AE225" s="65">
        <f t="shared" ca="1" si="82"/>
        <v>0</v>
      </c>
      <c r="AF225" s="65">
        <f t="shared" ca="1" si="83"/>
        <v>0</v>
      </c>
      <c r="AH225" s="35">
        <f t="shared" si="87"/>
        <v>0</v>
      </c>
      <c r="AI225" s="35">
        <f t="shared" ca="1" si="88"/>
        <v>0</v>
      </c>
    </row>
    <row r="226" spans="1:35">
      <c r="A226" s="76">
        <f t="shared" si="84"/>
        <v>43466</v>
      </c>
      <c r="B226" s="65">
        <f t="shared" si="85"/>
        <v>1</v>
      </c>
      <c r="C226" s="65">
        <f t="shared" si="69"/>
        <v>0</v>
      </c>
      <c r="D226" s="65">
        <f t="shared" ca="1" si="70"/>
        <v>0</v>
      </c>
      <c r="E226" s="73"/>
      <c r="F226" s="66"/>
      <c r="G226" s="66">
        <v>48.5</v>
      </c>
      <c r="H226" s="73">
        <v>53.9</v>
      </c>
      <c r="I226" s="66">
        <v>33.305078134571659</v>
      </c>
      <c r="J226" s="66">
        <v>37.450000000000003</v>
      </c>
      <c r="K226" s="65"/>
      <c r="L226" s="65"/>
      <c r="M226" s="65"/>
      <c r="N226" s="65"/>
      <c r="O226" s="65"/>
      <c r="P226" s="35">
        <f t="shared" si="71"/>
        <v>31</v>
      </c>
      <c r="Q226" s="74">
        <f t="shared" si="72"/>
        <v>43521</v>
      </c>
      <c r="R226" s="35">
        <f t="shared" ca="1" si="73"/>
        <v>6654</v>
      </c>
      <c r="S226" s="73">
        <v>7.3792417743115013E-2</v>
      </c>
      <c r="T226" s="75">
        <f t="shared" ca="1" si="74"/>
        <v>0.26712852557907935</v>
      </c>
      <c r="U226" s="37">
        <f t="shared" si="75"/>
        <v>0</v>
      </c>
      <c r="V226" s="37">
        <f t="shared" si="76"/>
        <v>0</v>
      </c>
      <c r="X226" s="75">
        <f t="shared" si="86"/>
        <v>1.7024330612399046</v>
      </c>
      <c r="Y226" s="65">
        <f t="shared" ca="1" si="77"/>
        <v>0</v>
      </c>
      <c r="AA226" s="65">
        <f t="shared" ca="1" si="78"/>
        <v>0</v>
      </c>
      <c r="AB226" s="65">
        <f t="shared" ca="1" si="79"/>
        <v>0</v>
      </c>
      <c r="AC226" s="65">
        <f t="shared" ca="1" si="80"/>
        <v>0</v>
      </c>
      <c r="AD226" s="65">
        <f t="shared" ca="1" si="81"/>
        <v>0</v>
      </c>
      <c r="AE226" s="65">
        <f t="shared" ca="1" si="82"/>
        <v>0</v>
      </c>
      <c r="AF226" s="65">
        <f t="shared" ca="1" si="83"/>
        <v>0</v>
      </c>
      <c r="AH226" s="35">
        <f t="shared" si="87"/>
        <v>0</v>
      </c>
      <c r="AI226" s="35">
        <f t="shared" ca="1" si="88"/>
        <v>0</v>
      </c>
    </row>
    <row r="227" spans="1:35">
      <c r="A227" s="76">
        <f t="shared" si="84"/>
        <v>43497</v>
      </c>
      <c r="B227" s="65">
        <f t="shared" si="85"/>
        <v>1</v>
      </c>
      <c r="C227" s="65">
        <f t="shared" si="69"/>
        <v>0</v>
      </c>
      <c r="D227" s="65">
        <f t="shared" ca="1" si="70"/>
        <v>0</v>
      </c>
      <c r="E227" s="73"/>
      <c r="F227" s="66"/>
      <c r="G227" s="66">
        <v>48.622343295562771</v>
      </c>
      <c r="H227" s="73">
        <v>51.9</v>
      </c>
      <c r="I227" s="66">
        <v>32.465078134571662</v>
      </c>
      <c r="J227" s="66">
        <v>36.450000000000003</v>
      </c>
      <c r="K227" s="65"/>
      <c r="L227" s="65"/>
      <c r="M227" s="65"/>
      <c r="N227" s="65"/>
      <c r="O227" s="65"/>
      <c r="P227" s="35">
        <f t="shared" si="71"/>
        <v>28</v>
      </c>
      <c r="Q227" s="74">
        <f t="shared" si="72"/>
        <v>43549</v>
      </c>
      <c r="R227" s="35">
        <f t="shared" ca="1" si="73"/>
        <v>6682</v>
      </c>
      <c r="S227" s="73">
        <v>7.3787117497901011E-2</v>
      </c>
      <c r="T227" s="75">
        <f t="shared" ca="1" si="74"/>
        <v>0.26567287247146054</v>
      </c>
      <c r="U227" s="37">
        <f t="shared" si="75"/>
        <v>0</v>
      </c>
      <c r="V227" s="37">
        <f t="shared" si="76"/>
        <v>0</v>
      </c>
      <c r="X227" s="75">
        <f t="shared" si="86"/>
        <v>1.7024330612399046</v>
      </c>
      <c r="Y227" s="65">
        <f t="shared" ca="1" si="77"/>
        <v>0</v>
      </c>
      <c r="AA227" s="65">
        <f t="shared" ca="1" si="78"/>
        <v>0</v>
      </c>
      <c r="AB227" s="65">
        <f t="shared" ca="1" si="79"/>
        <v>0</v>
      </c>
      <c r="AC227" s="65">
        <f t="shared" ca="1" si="80"/>
        <v>0</v>
      </c>
      <c r="AD227" s="65">
        <f t="shared" ca="1" si="81"/>
        <v>0</v>
      </c>
      <c r="AE227" s="65">
        <f t="shared" ca="1" si="82"/>
        <v>0</v>
      </c>
      <c r="AF227" s="65">
        <f t="shared" ca="1" si="83"/>
        <v>0</v>
      </c>
      <c r="AH227" s="35">
        <f t="shared" si="87"/>
        <v>0</v>
      </c>
      <c r="AI227" s="35">
        <f t="shared" ca="1" si="88"/>
        <v>0</v>
      </c>
    </row>
    <row r="228" spans="1:35">
      <c r="A228" s="76">
        <f t="shared" si="84"/>
        <v>43525</v>
      </c>
      <c r="B228" s="65">
        <f t="shared" si="85"/>
        <v>1</v>
      </c>
      <c r="C228" s="65">
        <f t="shared" si="69"/>
        <v>0</v>
      </c>
      <c r="D228" s="65">
        <f t="shared" ca="1" si="70"/>
        <v>0</v>
      </c>
      <c r="E228" s="73"/>
      <c r="F228" s="66"/>
      <c r="G228" s="66">
        <v>47.622343295562771</v>
      </c>
      <c r="H228" s="73">
        <v>50.9</v>
      </c>
      <c r="I228" s="66">
        <v>32.465078134571662</v>
      </c>
      <c r="J228" s="66">
        <v>34.450000000000003</v>
      </c>
      <c r="K228" s="65"/>
      <c r="L228" s="65"/>
      <c r="M228" s="65"/>
      <c r="N228" s="65"/>
      <c r="O228" s="65"/>
      <c r="P228" s="35">
        <f t="shared" si="71"/>
        <v>31</v>
      </c>
      <c r="Q228" s="74">
        <f t="shared" si="72"/>
        <v>43580</v>
      </c>
      <c r="R228" s="35">
        <f t="shared" ca="1" si="73"/>
        <v>6713</v>
      </c>
      <c r="S228" s="73">
        <v>7.3781988228348014E-2</v>
      </c>
      <c r="T228" s="75">
        <f t="shared" ca="1" si="74"/>
        <v>0.26406896893109782</v>
      </c>
      <c r="U228" s="37">
        <f t="shared" si="75"/>
        <v>0</v>
      </c>
      <c r="V228" s="37">
        <f t="shared" si="76"/>
        <v>0</v>
      </c>
      <c r="X228" s="75">
        <f t="shared" si="86"/>
        <v>1.7024330612399046</v>
      </c>
      <c r="Y228" s="65">
        <f t="shared" ca="1" si="77"/>
        <v>0</v>
      </c>
      <c r="AA228" s="65">
        <f t="shared" ca="1" si="78"/>
        <v>0</v>
      </c>
      <c r="AB228" s="65">
        <f t="shared" ca="1" si="79"/>
        <v>0</v>
      </c>
      <c r="AC228" s="65">
        <f t="shared" ca="1" si="80"/>
        <v>0</v>
      </c>
      <c r="AD228" s="65">
        <f t="shared" ca="1" si="81"/>
        <v>0</v>
      </c>
      <c r="AE228" s="65">
        <f t="shared" ca="1" si="82"/>
        <v>0</v>
      </c>
      <c r="AF228" s="65">
        <f t="shared" ca="1" si="83"/>
        <v>0</v>
      </c>
      <c r="AH228" s="35">
        <f t="shared" si="87"/>
        <v>0</v>
      </c>
      <c r="AI228" s="35">
        <f t="shared" ca="1" si="88"/>
        <v>0</v>
      </c>
    </row>
    <row r="229" spans="1:35">
      <c r="A229" s="76">
        <f t="shared" si="84"/>
        <v>43556</v>
      </c>
      <c r="B229" s="65">
        <f t="shared" si="85"/>
        <v>1</v>
      </c>
      <c r="C229" s="65">
        <f t="shared" si="69"/>
        <v>0</v>
      </c>
      <c r="D229" s="65">
        <f t="shared" ca="1" si="70"/>
        <v>0</v>
      </c>
      <c r="E229" s="73"/>
      <c r="F229" s="66"/>
      <c r="G229" s="66">
        <v>45.75</v>
      </c>
      <c r="H229" s="73">
        <v>48.8</v>
      </c>
      <c r="I229" s="66">
        <v>31.842324685025471</v>
      </c>
      <c r="J229" s="66">
        <v>34.450000000000003</v>
      </c>
      <c r="K229" s="65"/>
      <c r="L229" s="65"/>
      <c r="M229" s="65"/>
      <c r="N229" s="65"/>
      <c r="O229" s="65"/>
      <c r="P229" s="35">
        <f t="shared" si="71"/>
        <v>30</v>
      </c>
      <c r="Q229" s="74">
        <f t="shared" si="72"/>
        <v>43610</v>
      </c>
      <c r="R229" s="35">
        <f t="shared" ca="1" si="73"/>
        <v>6743</v>
      </c>
      <c r="S229" s="73">
        <v>7.3776687983152012E-2</v>
      </c>
      <c r="T229" s="75">
        <f t="shared" ca="1" si="74"/>
        <v>0.26252624125398299</v>
      </c>
      <c r="U229" s="37">
        <f t="shared" si="75"/>
        <v>0</v>
      </c>
      <c r="V229" s="37">
        <f t="shared" si="76"/>
        <v>0</v>
      </c>
      <c r="X229" s="75">
        <f t="shared" si="86"/>
        <v>1.7024330612399046</v>
      </c>
      <c r="Y229" s="65">
        <f t="shared" ca="1" si="77"/>
        <v>0</v>
      </c>
      <c r="AA229" s="65">
        <f t="shared" ca="1" si="78"/>
        <v>0</v>
      </c>
      <c r="AB229" s="65">
        <f t="shared" ca="1" si="79"/>
        <v>0</v>
      </c>
      <c r="AC229" s="65">
        <f t="shared" ca="1" si="80"/>
        <v>0</v>
      </c>
      <c r="AD229" s="65">
        <f t="shared" ca="1" si="81"/>
        <v>0</v>
      </c>
      <c r="AE229" s="65">
        <f t="shared" ca="1" si="82"/>
        <v>0</v>
      </c>
      <c r="AF229" s="65">
        <f t="shared" ca="1" si="83"/>
        <v>0</v>
      </c>
      <c r="AH229" s="35">
        <f t="shared" si="87"/>
        <v>0</v>
      </c>
      <c r="AI229" s="35">
        <f t="shared" ca="1" si="88"/>
        <v>0</v>
      </c>
    </row>
    <row r="230" spans="1:35">
      <c r="A230" s="76">
        <f t="shared" si="84"/>
        <v>43586</v>
      </c>
      <c r="B230" s="65">
        <f t="shared" si="85"/>
        <v>1</v>
      </c>
      <c r="C230" s="65">
        <f t="shared" si="69"/>
        <v>0</v>
      </c>
      <c r="D230" s="65">
        <f t="shared" ca="1" si="70"/>
        <v>0</v>
      </c>
      <c r="E230" s="73"/>
      <c r="F230" s="66"/>
      <c r="G230" s="66">
        <v>49.045089173910952</v>
      </c>
      <c r="H230" s="73">
        <v>50.8</v>
      </c>
      <c r="I230" s="66">
        <v>31.842324685025471</v>
      </c>
      <c r="J230" s="66">
        <v>30.45</v>
      </c>
      <c r="K230" s="65"/>
      <c r="L230" s="65"/>
      <c r="M230" s="65"/>
      <c r="N230" s="65"/>
      <c r="O230" s="65"/>
      <c r="P230" s="35">
        <f t="shared" si="71"/>
        <v>31</v>
      </c>
      <c r="Q230" s="74">
        <f t="shared" si="72"/>
        <v>43641</v>
      </c>
      <c r="R230" s="35">
        <f t="shared" ca="1" si="73"/>
        <v>6774</v>
      </c>
      <c r="S230" s="73">
        <v>7.3771558713617E-2</v>
      </c>
      <c r="T230" s="75">
        <f t="shared" ca="1" si="74"/>
        <v>0.26094178001141366</v>
      </c>
      <c r="U230" s="37">
        <f t="shared" si="75"/>
        <v>0</v>
      </c>
      <c r="V230" s="37">
        <f t="shared" si="76"/>
        <v>0</v>
      </c>
      <c r="X230" s="75">
        <f t="shared" si="86"/>
        <v>1.7024330612399046</v>
      </c>
      <c r="Y230" s="65">
        <f t="shared" ca="1" si="77"/>
        <v>0</v>
      </c>
      <c r="AA230" s="65">
        <f t="shared" ca="1" si="78"/>
        <v>0</v>
      </c>
      <c r="AB230" s="65">
        <f t="shared" ca="1" si="79"/>
        <v>0</v>
      </c>
      <c r="AC230" s="65">
        <f t="shared" ca="1" si="80"/>
        <v>0</v>
      </c>
      <c r="AD230" s="65">
        <f t="shared" ca="1" si="81"/>
        <v>0</v>
      </c>
      <c r="AE230" s="65">
        <f t="shared" ca="1" si="82"/>
        <v>0</v>
      </c>
      <c r="AF230" s="65">
        <f t="shared" ca="1" si="83"/>
        <v>0</v>
      </c>
      <c r="AH230" s="35">
        <f t="shared" si="87"/>
        <v>0</v>
      </c>
      <c r="AI230" s="35">
        <f t="shared" ca="1" si="88"/>
        <v>0</v>
      </c>
    </row>
    <row r="231" spans="1:35">
      <c r="A231" s="76">
        <f t="shared" si="84"/>
        <v>43617</v>
      </c>
      <c r="B231" s="65">
        <f t="shared" si="85"/>
        <v>1</v>
      </c>
      <c r="C231" s="65">
        <f t="shared" si="69"/>
        <v>0</v>
      </c>
      <c r="D231" s="65">
        <f t="shared" ca="1" si="70"/>
        <v>0</v>
      </c>
      <c r="E231" s="73"/>
      <c r="F231" s="66"/>
      <c r="G231" s="66">
        <v>65.045089173910924</v>
      </c>
      <c r="H231" s="73">
        <v>57.8</v>
      </c>
      <c r="I231" s="66">
        <v>29.842324685025471</v>
      </c>
      <c r="J231" s="66">
        <v>33.450000000000003</v>
      </c>
      <c r="K231" s="65"/>
      <c r="L231" s="65"/>
      <c r="M231" s="65"/>
      <c r="N231" s="65"/>
      <c r="O231" s="65"/>
      <c r="P231" s="35">
        <f t="shared" si="71"/>
        <v>30</v>
      </c>
      <c r="Q231" s="74">
        <f t="shared" si="72"/>
        <v>43671</v>
      </c>
      <c r="R231" s="35">
        <f t="shared" ca="1" si="73"/>
        <v>6804</v>
      </c>
      <c r="S231" s="73">
        <v>7.3766258468439011E-2</v>
      </c>
      <c r="T231" s="75">
        <f t="shared" ca="1" si="74"/>
        <v>0.25941854742427817</v>
      </c>
      <c r="U231" s="37">
        <f t="shared" si="75"/>
        <v>0</v>
      </c>
      <c r="V231" s="37">
        <f t="shared" si="76"/>
        <v>0</v>
      </c>
      <c r="X231" s="75">
        <f t="shared" si="86"/>
        <v>1.7024330612399046</v>
      </c>
      <c r="Y231" s="65">
        <f t="shared" ca="1" si="77"/>
        <v>0</v>
      </c>
      <c r="AA231" s="65">
        <f t="shared" ca="1" si="78"/>
        <v>0</v>
      </c>
      <c r="AB231" s="65">
        <f t="shared" ca="1" si="79"/>
        <v>0</v>
      </c>
      <c r="AC231" s="65">
        <f t="shared" ca="1" si="80"/>
        <v>0</v>
      </c>
      <c r="AD231" s="65">
        <f t="shared" ca="1" si="81"/>
        <v>0</v>
      </c>
      <c r="AE231" s="65">
        <f t="shared" ca="1" si="82"/>
        <v>0</v>
      </c>
      <c r="AF231" s="65">
        <f t="shared" ca="1" si="83"/>
        <v>0</v>
      </c>
      <c r="AH231" s="35">
        <f t="shared" si="87"/>
        <v>0</v>
      </c>
      <c r="AI231" s="35">
        <f t="shared" ca="1" si="88"/>
        <v>0</v>
      </c>
    </row>
    <row r="232" spans="1:35">
      <c r="A232" s="76">
        <f t="shared" si="84"/>
        <v>43647</v>
      </c>
      <c r="B232" s="65">
        <f t="shared" si="85"/>
        <v>1</v>
      </c>
      <c r="C232" s="65">
        <f t="shared" si="69"/>
        <v>0</v>
      </c>
      <c r="D232" s="65">
        <f t="shared" ca="1" si="70"/>
        <v>0</v>
      </c>
      <c r="E232" s="73"/>
      <c r="F232" s="66"/>
      <c r="G232" s="66">
        <v>77.5</v>
      </c>
      <c r="H232" s="73">
        <v>75.25</v>
      </c>
      <c r="I232" s="66">
        <v>42.819596171617547</v>
      </c>
      <c r="J232" s="66">
        <v>38.049999999999997</v>
      </c>
      <c r="K232" s="65"/>
      <c r="L232" s="65"/>
      <c r="M232" s="65"/>
      <c r="N232" s="65"/>
      <c r="O232" s="65"/>
      <c r="P232" s="35">
        <f t="shared" si="71"/>
        <v>31</v>
      </c>
      <c r="Q232" s="74">
        <f t="shared" si="72"/>
        <v>43702</v>
      </c>
      <c r="R232" s="35">
        <f t="shared" ca="1" si="73"/>
        <v>6835</v>
      </c>
      <c r="S232" s="73">
        <v>7.3760958223270001E-2</v>
      </c>
      <c r="T232" s="75">
        <f t="shared" ca="1" si="74"/>
        <v>0.25785249081400585</v>
      </c>
      <c r="U232" s="37">
        <f t="shared" si="75"/>
        <v>0</v>
      </c>
      <c r="V232" s="37">
        <f t="shared" si="76"/>
        <v>0</v>
      </c>
      <c r="X232" s="75">
        <f t="shared" si="86"/>
        <v>1.7024330612399046</v>
      </c>
      <c r="Y232" s="65">
        <f t="shared" ca="1" si="77"/>
        <v>0</v>
      </c>
      <c r="AA232" s="65">
        <f t="shared" ca="1" si="78"/>
        <v>0</v>
      </c>
      <c r="AB232" s="65">
        <f t="shared" ca="1" si="79"/>
        <v>0</v>
      </c>
      <c r="AC232" s="65">
        <f t="shared" ca="1" si="80"/>
        <v>0</v>
      </c>
      <c r="AD232" s="65">
        <f t="shared" ca="1" si="81"/>
        <v>0</v>
      </c>
      <c r="AE232" s="65">
        <f t="shared" ca="1" si="82"/>
        <v>0</v>
      </c>
      <c r="AF232" s="65">
        <f t="shared" ca="1" si="83"/>
        <v>0</v>
      </c>
      <c r="AH232" s="35">
        <f t="shared" si="87"/>
        <v>0</v>
      </c>
      <c r="AI232" s="35">
        <f t="shared" ca="1" si="88"/>
        <v>0</v>
      </c>
    </row>
    <row r="233" spans="1:35">
      <c r="A233" s="76">
        <f t="shared" si="84"/>
        <v>43678</v>
      </c>
      <c r="B233" s="65">
        <f t="shared" si="85"/>
        <v>1</v>
      </c>
      <c r="C233" s="65">
        <f t="shared" si="69"/>
        <v>0</v>
      </c>
      <c r="D233" s="65">
        <f t="shared" ca="1" si="70"/>
        <v>0</v>
      </c>
      <c r="E233" s="73"/>
      <c r="F233" s="66"/>
      <c r="G233" s="66">
        <v>81.631267771433897</v>
      </c>
      <c r="H233" s="73">
        <v>88.25</v>
      </c>
      <c r="I233" s="66">
        <v>46.819596171617547</v>
      </c>
      <c r="J233" s="66">
        <v>40.049999999999997</v>
      </c>
      <c r="K233" s="65"/>
      <c r="L233" s="65"/>
      <c r="M233" s="65"/>
      <c r="N233" s="65"/>
      <c r="O233" s="65"/>
      <c r="P233" s="35">
        <f t="shared" si="71"/>
        <v>31</v>
      </c>
      <c r="Q233" s="74">
        <f t="shared" si="72"/>
        <v>43733</v>
      </c>
      <c r="R233" s="35">
        <f t="shared" ca="1" si="73"/>
        <v>6866</v>
      </c>
      <c r="S233" s="73">
        <v>7.3755828953762009E-2</v>
      </c>
      <c r="T233" s="75">
        <f t="shared" ca="1" si="74"/>
        <v>0.25629689788481103</v>
      </c>
      <c r="U233" s="37">
        <f t="shared" si="75"/>
        <v>0</v>
      </c>
      <c r="V233" s="37">
        <f t="shared" si="76"/>
        <v>0</v>
      </c>
      <c r="X233" s="75">
        <f t="shared" si="86"/>
        <v>1.7024330612399046</v>
      </c>
      <c r="Y233" s="65">
        <f t="shared" ca="1" si="77"/>
        <v>0</v>
      </c>
      <c r="AA233" s="65">
        <f t="shared" ca="1" si="78"/>
        <v>0</v>
      </c>
      <c r="AB233" s="65">
        <f t="shared" ca="1" si="79"/>
        <v>0</v>
      </c>
      <c r="AC233" s="65">
        <f t="shared" ca="1" si="80"/>
        <v>0</v>
      </c>
      <c r="AD233" s="65">
        <f t="shared" ca="1" si="81"/>
        <v>0</v>
      </c>
      <c r="AE233" s="65">
        <f t="shared" ca="1" si="82"/>
        <v>0</v>
      </c>
      <c r="AF233" s="65">
        <f t="shared" ca="1" si="83"/>
        <v>0</v>
      </c>
      <c r="AH233" s="35">
        <f t="shared" si="87"/>
        <v>0</v>
      </c>
      <c r="AI233" s="35">
        <f t="shared" ca="1" si="88"/>
        <v>0</v>
      </c>
    </row>
    <row r="234" spans="1:35">
      <c r="A234" s="76">
        <f t="shared" si="84"/>
        <v>43709</v>
      </c>
      <c r="B234" s="65">
        <f t="shared" si="85"/>
        <v>1</v>
      </c>
      <c r="C234" s="65">
        <f t="shared" si="69"/>
        <v>0</v>
      </c>
      <c r="D234" s="65">
        <f t="shared" ca="1" si="70"/>
        <v>0</v>
      </c>
      <c r="E234" s="73"/>
      <c r="F234" s="66"/>
      <c r="G234" s="66">
        <v>73.631267771433897</v>
      </c>
      <c r="H234" s="73">
        <v>76.25</v>
      </c>
      <c r="I234" s="66">
        <v>43.819596171617547</v>
      </c>
      <c r="J234" s="66">
        <v>38.049999999999997</v>
      </c>
      <c r="K234" s="65"/>
      <c r="L234" s="65"/>
      <c r="M234" s="65"/>
      <c r="N234" s="65"/>
      <c r="O234" s="65"/>
      <c r="P234" s="35">
        <f t="shared" si="71"/>
        <v>30</v>
      </c>
      <c r="Q234" s="74">
        <f t="shared" si="72"/>
        <v>43763</v>
      </c>
      <c r="R234" s="35">
        <f t="shared" ca="1" si="73"/>
        <v>6896</v>
      </c>
      <c r="S234" s="73">
        <v>7.3750528708612012E-2</v>
      </c>
      <c r="T234" s="75">
        <f t="shared" ca="1" si="74"/>
        <v>0.25480063200934983</v>
      </c>
      <c r="U234" s="37">
        <f t="shared" si="75"/>
        <v>0</v>
      </c>
      <c r="V234" s="37">
        <f t="shared" si="76"/>
        <v>0</v>
      </c>
      <c r="X234" s="75">
        <f t="shared" si="86"/>
        <v>1.7024330612399046</v>
      </c>
      <c r="Y234" s="65">
        <f t="shared" ca="1" si="77"/>
        <v>0</v>
      </c>
      <c r="AA234" s="65">
        <f t="shared" ca="1" si="78"/>
        <v>0</v>
      </c>
      <c r="AB234" s="65">
        <f t="shared" ca="1" si="79"/>
        <v>0</v>
      </c>
      <c r="AC234" s="65">
        <f t="shared" ca="1" si="80"/>
        <v>0</v>
      </c>
      <c r="AD234" s="65">
        <f t="shared" ca="1" si="81"/>
        <v>0</v>
      </c>
      <c r="AE234" s="65">
        <f t="shared" ca="1" si="82"/>
        <v>0</v>
      </c>
      <c r="AF234" s="65">
        <f t="shared" ca="1" si="83"/>
        <v>0</v>
      </c>
      <c r="AH234" s="35">
        <f t="shared" si="87"/>
        <v>0</v>
      </c>
      <c r="AI234" s="35">
        <f t="shared" ca="1" si="88"/>
        <v>0</v>
      </c>
    </row>
    <row r="235" spans="1:35">
      <c r="A235" s="76">
        <f t="shared" si="84"/>
        <v>43739</v>
      </c>
      <c r="B235" s="65">
        <f t="shared" si="85"/>
        <v>1</v>
      </c>
      <c r="C235" s="65">
        <f t="shared" si="69"/>
        <v>0</v>
      </c>
      <c r="D235" s="65">
        <f t="shared" ca="1" si="70"/>
        <v>0</v>
      </c>
      <c r="E235" s="73"/>
      <c r="F235" s="66"/>
      <c r="G235" s="66">
        <v>56.9</v>
      </c>
      <c r="H235" s="73">
        <v>54.4</v>
      </c>
      <c r="I235" s="66">
        <v>37.482110491051998</v>
      </c>
      <c r="J235" s="66">
        <v>36.450000000000003</v>
      </c>
      <c r="K235" s="65"/>
      <c r="L235" s="65"/>
      <c r="M235" s="65"/>
      <c r="N235" s="65"/>
      <c r="O235" s="65"/>
      <c r="P235" s="35">
        <f t="shared" si="71"/>
        <v>31</v>
      </c>
      <c r="Q235" s="74">
        <f t="shared" si="72"/>
        <v>43794</v>
      </c>
      <c r="R235" s="35">
        <f t="shared" ca="1" si="73"/>
        <v>6927</v>
      </c>
      <c r="S235" s="73">
        <v>7.3745399439120007E-2</v>
      </c>
      <c r="T235" s="75">
        <f t="shared" ca="1" si="74"/>
        <v>0.25326388312492276</v>
      </c>
      <c r="U235" s="37">
        <f t="shared" si="75"/>
        <v>0</v>
      </c>
      <c r="V235" s="37">
        <f t="shared" si="76"/>
        <v>0</v>
      </c>
      <c r="X235" s="75">
        <f t="shared" si="86"/>
        <v>1.7024330612399046</v>
      </c>
      <c r="Y235" s="65">
        <f t="shared" ca="1" si="77"/>
        <v>0</v>
      </c>
      <c r="AA235" s="65">
        <f t="shared" ca="1" si="78"/>
        <v>0</v>
      </c>
      <c r="AB235" s="65">
        <f t="shared" ca="1" si="79"/>
        <v>0</v>
      </c>
      <c r="AC235" s="65">
        <f t="shared" ca="1" si="80"/>
        <v>0</v>
      </c>
      <c r="AD235" s="65">
        <f t="shared" ca="1" si="81"/>
        <v>0</v>
      </c>
      <c r="AE235" s="65">
        <f t="shared" ca="1" si="82"/>
        <v>0</v>
      </c>
      <c r="AF235" s="65">
        <f t="shared" ca="1" si="83"/>
        <v>0</v>
      </c>
      <c r="AH235" s="35">
        <f t="shared" si="87"/>
        <v>0</v>
      </c>
      <c r="AI235" s="35">
        <f t="shared" ca="1" si="88"/>
        <v>0</v>
      </c>
    </row>
    <row r="236" spans="1:35">
      <c r="A236" s="76">
        <f t="shared" si="84"/>
        <v>43770</v>
      </c>
      <c r="B236" s="65">
        <f t="shared" si="85"/>
        <v>1</v>
      </c>
      <c r="C236" s="65">
        <f t="shared" si="69"/>
        <v>0</v>
      </c>
      <c r="D236" s="65">
        <f t="shared" ca="1" si="70"/>
        <v>0</v>
      </c>
      <c r="E236" s="73"/>
      <c r="F236" s="66"/>
      <c r="G236" s="66">
        <v>47.050929066568941</v>
      </c>
      <c r="H236" s="73">
        <v>53.4</v>
      </c>
      <c r="I236" s="66">
        <v>32.482110491052005</v>
      </c>
      <c r="J236" s="66">
        <v>33.450000000000003</v>
      </c>
      <c r="K236" s="65"/>
      <c r="L236" s="65"/>
      <c r="M236" s="65"/>
      <c r="N236" s="65"/>
      <c r="O236" s="65"/>
      <c r="P236" s="35">
        <f t="shared" si="71"/>
        <v>30</v>
      </c>
      <c r="Q236" s="74">
        <f t="shared" si="72"/>
        <v>43824</v>
      </c>
      <c r="R236" s="35">
        <f t="shared" ca="1" si="73"/>
        <v>6957</v>
      </c>
      <c r="S236" s="73">
        <v>7.3740099193988023E-2</v>
      </c>
      <c r="T236" s="75">
        <f t="shared" ca="1" si="74"/>
        <v>0.25178653101292148</v>
      </c>
      <c r="U236" s="37">
        <f t="shared" si="75"/>
        <v>0</v>
      </c>
      <c r="V236" s="37">
        <f t="shared" si="76"/>
        <v>0</v>
      </c>
      <c r="X236" s="75">
        <f t="shared" si="86"/>
        <v>1.7024330612399046</v>
      </c>
      <c r="Y236" s="65">
        <f t="shared" ca="1" si="77"/>
        <v>0</v>
      </c>
      <c r="AA236" s="65">
        <f t="shared" ca="1" si="78"/>
        <v>0</v>
      </c>
      <c r="AB236" s="65">
        <f t="shared" ca="1" si="79"/>
        <v>0</v>
      </c>
      <c r="AC236" s="65">
        <f t="shared" ca="1" si="80"/>
        <v>0</v>
      </c>
      <c r="AD236" s="65">
        <f t="shared" ca="1" si="81"/>
        <v>0</v>
      </c>
      <c r="AE236" s="65">
        <f t="shared" ca="1" si="82"/>
        <v>0</v>
      </c>
      <c r="AF236" s="65">
        <f t="shared" ca="1" si="83"/>
        <v>0</v>
      </c>
      <c r="AH236" s="35">
        <f t="shared" si="87"/>
        <v>0</v>
      </c>
      <c r="AI236" s="35">
        <f t="shared" ca="1" si="88"/>
        <v>0</v>
      </c>
    </row>
    <row r="237" spans="1:35">
      <c r="A237" s="76">
        <f t="shared" si="84"/>
        <v>43800</v>
      </c>
      <c r="B237" s="65">
        <f t="shared" si="85"/>
        <v>1</v>
      </c>
      <c r="C237" s="65">
        <f t="shared" si="69"/>
        <v>0</v>
      </c>
      <c r="D237" s="65">
        <f t="shared" ca="1" si="70"/>
        <v>0</v>
      </c>
      <c r="E237" s="73"/>
      <c r="F237" s="66"/>
      <c r="G237" s="66">
        <v>46.050929066568941</v>
      </c>
      <c r="H237" s="73">
        <v>52.4</v>
      </c>
      <c r="I237" s="66">
        <v>32.482110491052005</v>
      </c>
      <c r="J237" s="66">
        <v>33.450000000000003</v>
      </c>
      <c r="K237" s="65"/>
      <c r="L237" s="65"/>
      <c r="M237" s="65"/>
      <c r="N237" s="65"/>
      <c r="O237" s="65"/>
      <c r="P237" s="35">
        <f t="shared" si="71"/>
        <v>31</v>
      </c>
      <c r="Q237" s="74">
        <f t="shared" si="72"/>
        <v>43855</v>
      </c>
      <c r="R237" s="35">
        <f t="shared" ca="1" si="73"/>
        <v>6988</v>
      </c>
      <c r="S237" s="73">
        <v>7.3734798948866018E-2</v>
      </c>
      <c r="T237" s="75">
        <f t="shared" ca="1" si="74"/>
        <v>0.25026602301508044</v>
      </c>
      <c r="U237" s="37">
        <f t="shared" si="75"/>
        <v>0</v>
      </c>
      <c r="V237" s="37">
        <f t="shared" si="76"/>
        <v>0</v>
      </c>
      <c r="X237" s="75">
        <f t="shared" si="86"/>
        <v>1.7024330612399046</v>
      </c>
      <c r="Y237" s="65">
        <f t="shared" ca="1" si="77"/>
        <v>0</v>
      </c>
      <c r="AA237" s="65">
        <f t="shared" ca="1" si="78"/>
        <v>0</v>
      </c>
      <c r="AB237" s="65">
        <f t="shared" ca="1" si="79"/>
        <v>0</v>
      </c>
      <c r="AC237" s="65">
        <f t="shared" ca="1" si="80"/>
        <v>0</v>
      </c>
      <c r="AD237" s="65">
        <f t="shared" ca="1" si="81"/>
        <v>0</v>
      </c>
      <c r="AE237" s="65">
        <f t="shared" ca="1" si="82"/>
        <v>0</v>
      </c>
      <c r="AF237" s="65">
        <f t="shared" ca="1" si="83"/>
        <v>0</v>
      </c>
      <c r="AH237" s="35">
        <f t="shared" si="87"/>
        <v>0</v>
      </c>
      <c r="AI237" s="35">
        <f t="shared" ca="1" si="88"/>
        <v>0</v>
      </c>
    </row>
    <row r="238" spans="1:35">
      <c r="A238" s="76">
        <f t="shared" si="84"/>
        <v>43831</v>
      </c>
      <c r="B238" s="65">
        <f t="shared" si="85"/>
        <v>1</v>
      </c>
      <c r="C238" s="65">
        <f t="shared" si="69"/>
        <v>0</v>
      </c>
      <c r="D238" s="65">
        <f t="shared" ca="1" si="70"/>
        <v>0</v>
      </c>
      <c r="E238" s="73"/>
      <c r="F238" s="66"/>
      <c r="G238" s="66">
        <v>48.75</v>
      </c>
      <c r="H238" s="73">
        <v>53.95</v>
      </c>
      <c r="I238" s="66">
        <v>33.555078134571659</v>
      </c>
      <c r="J238" s="66">
        <v>37.450000000000003</v>
      </c>
      <c r="K238" s="65"/>
      <c r="L238" s="65"/>
      <c r="M238" s="65"/>
      <c r="N238" s="65"/>
      <c r="O238" s="65"/>
      <c r="P238" s="35">
        <f t="shared" si="71"/>
        <v>31</v>
      </c>
      <c r="Q238" s="74">
        <f t="shared" si="72"/>
        <v>43886</v>
      </c>
      <c r="R238" s="35">
        <f t="shared" ca="1" si="73"/>
        <v>7019</v>
      </c>
      <c r="S238" s="73">
        <v>7.3730011630698006E-2</v>
      </c>
      <c r="T238" s="75">
        <f t="shared" ca="1" si="74"/>
        <v>0.24875725698086107</v>
      </c>
      <c r="U238" s="37">
        <f t="shared" si="75"/>
        <v>0</v>
      </c>
      <c r="V238" s="37">
        <f t="shared" si="76"/>
        <v>0</v>
      </c>
      <c r="X238" s="75">
        <f t="shared" si="86"/>
        <v>1.7535060530771018</v>
      </c>
      <c r="Y238" s="65">
        <f t="shared" ca="1" si="77"/>
        <v>0</v>
      </c>
      <c r="AA238" s="65">
        <f t="shared" ca="1" si="78"/>
        <v>0</v>
      </c>
      <c r="AB238" s="65">
        <f t="shared" ca="1" si="79"/>
        <v>0</v>
      </c>
      <c r="AC238" s="65">
        <f t="shared" ca="1" si="80"/>
        <v>0</v>
      </c>
      <c r="AD238" s="65">
        <f t="shared" ca="1" si="81"/>
        <v>0</v>
      </c>
      <c r="AE238" s="65">
        <f t="shared" ca="1" si="82"/>
        <v>0</v>
      </c>
      <c r="AF238" s="65">
        <f t="shared" ca="1" si="83"/>
        <v>0</v>
      </c>
      <c r="AH238" s="35">
        <f t="shared" si="87"/>
        <v>0</v>
      </c>
      <c r="AI238" s="35">
        <f t="shared" ca="1" si="88"/>
        <v>0</v>
      </c>
    </row>
    <row r="239" spans="1:35">
      <c r="A239" s="76">
        <f t="shared" si="84"/>
        <v>43862</v>
      </c>
      <c r="B239" s="65">
        <f t="shared" si="85"/>
        <v>1</v>
      </c>
      <c r="C239" s="65">
        <f t="shared" si="69"/>
        <v>0</v>
      </c>
      <c r="D239" s="65">
        <f t="shared" ca="1" si="70"/>
        <v>0</v>
      </c>
      <c r="E239" s="73"/>
      <c r="F239" s="66"/>
      <c r="G239" s="66">
        <v>48.849027684106005</v>
      </c>
      <c r="H239" s="73">
        <v>51.95</v>
      </c>
      <c r="I239" s="66">
        <v>32.715078134571662</v>
      </c>
      <c r="J239" s="66">
        <v>36.450000000000003</v>
      </c>
      <c r="K239" s="65"/>
      <c r="L239" s="65"/>
      <c r="M239" s="65"/>
      <c r="N239" s="65"/>
      <c r="O239" s="65"/>
      <c r="P239" s="35">
        <f t="shared" si="71"/>
        <v>29</v>
      </c>
      <c r="Q239" s="74">
        <f t="shared" si="72"/>
        <v>43915</v>
      </c>
      <c r="R239" s="35">
        <f t="shared" ca="1" si="73"/>
        <v>7048</v>
      </c>
      <c r="S239" s="73">
        <v>7.3724711385594013E-2</v>
      </c>
      <c r="T239" s="75">
        <f t="shared" ca="1" si="74"/>
        <v>0.24735504769859737</v>
      </c>
      <c r="U239" s="37">
        <f t="shared" si="75"/>
        <v>0</v>
      </c>
      <c r="V239" s="37">
        <f t="shared" si="76"/>
        <v>0</v>
      </c>
      <c r="X239" s="75">
        <f t="shared" si="86"/>
        <v>1.7535060530771018</v>
      </c>
      <c r="Y239" s="65">
        <f t="shared" ca="1" si="77"/>
        <v>0</v>
      </c>
      <c r="AA239" s="65">
        <f t="shared" ca="1" si="78"/>
        <v>0</v>
      </c>
      <c r="AB239" s="65">
        <f t="shared" ca="1" si="79"/>
        <v>0</v>
      </c>
      <c r="AC239" s="65">
        <f t="shared" ca="1" si="80"/>
        <v>0</v>
      </c>
      <c r="AD239" s="65">
        <f t="shared" ca="1" si="81"/>
        <v>0</v>
      </c>
      <c r="AE239" s="65">
        <f t="shared" ca="1" si="82"/>
        <v>0</v>
      </c>
      <c r="AF239" s="65">
        <f t="shared" ca="1" si="83"/>
        <v>0</v>
      </c>
      <c r="AH239" s="35">
        <f t="shared" si="87"/>
        <v>0</v>
      </c>
      <c r="AI239" s="35">
        <f t="shared" ca="1" si="88"/>
        <v>0</v>
      </c>
    </row>
    <row r="240" spans="1:35">
      <c r="A240" s="76">
        <f t="shared" si="84"/>
        <v>43891</v>
      </c>
      <c r="B240" s="65">
        <f t="shared" si="85"/>
        <v>1</v>
      </c>
      <c r="C240" s="65">
        <f t="shared" si="69"/>
        <v>0</v>
      </c>
      <c r="D240" s="65">
        <f t="shared" ca="1" si="70"/>
        <v>0</v>
      </c>
      <c r="E240" s="73"/>
      <c r="F240" s="66"/>
      <c r="G240" s="66">
        <v>47.849027684106005</v>
      </c>
      <c r="H240" s="73">
        <v>50.95</v>
      </c>
      <c r="I240" s="66">
        <v>32.715078134571662</v>
      </c>
      <c r="J240" s="66">
        <v>34.450000000000003</v>
      </c>
      <c r="K240" s="65"/>
      <c r="L240" s="65"/>
      <c r="M240" s="65"/>
      <c r="N240" s="65"/>
      <c r="O240" s="65"/>
      <c r="P240" s="35">
        <f t="shared" si="71"/>
        <v>31</v>
      </c>
      <c r="Q240" s="74">
        <f t="shared" si="72"/>
        <v>43946</v>
      </c>
      <c r="R240" s="35">
        <f t="shared" ca="1" si="73"/>
        <v>7079</v>
      </c>
      <c r="S240" s="73">
        <v>7.3719582116146029E-2</v>
      </c>
      <c r="T240" s="75">
        <f t="shared" ca="1" si="74"/>
        <v>0.24586424739141896</v>
      </c>
      <c r="U240" s="37">
        <f t="shared" si="75"/>
        <v>0</v>
      </c>
      <c r="V240" s="37">
        <f t="shared" si="76"/>
        <v>0</v>
      </c>
      <c r="X240" s="75">
        <f t="shared" si="86"/>
        <v>1.7535060530771018</v>
      </c>
      <c r="Y240" s="65">
        <f t="shared" ca="1" si="77"/>
        <v>0</v>
      </c>
      <c r="AA240" s="65">
        <f t="shared" ca="1" si="78"/>
        <v>0</v>
      </c>
      <c r="AB240" s="65">
        <f t="shared" ca="1" si="79"/>
        <v>0</v>
      </c>
      <c r="AC240" s="65">
        <f t="shared" ca="1" si="80"/>
        <v>0</v>
      </c>
      <c r="AD240" s="65">
        <f t="shared" ca="1" si="81"/>
        <v>0</v>
      </c>
      <c r="AE240" s="65">
        <f t="shared" ca="1" si="82"/>
        <v>0</v>
      </c>
      <c r="AF240" s="65">
        <f t="shared" ca="1" si="83"/>
        <v>0</v>
      </c>
      <c r="AH240" s="35">
        <f t="shared" si="87"/>
        <v>0</v>
      </c>
      <c r="AI240" s="35">
        <f t="shared" ca="1" si="88"/>
        <v>0</v>
      </c>
    </row>
    <row r="241" spans="1:35">
      <c r="A241" s="76">
        <f t="shared" si="84"/>
        <v>43922</v>
      </c>
      <c r="B241" s="65">
        <f t="shared" si="85"/>
        <v>1</v>
      </c>
      <c r="C241" s="65">
        <f t="shared" si="69"/>
        <v>0</v>
      </c>
      <c r="D241" s="65">
        <f t="shared" ca="1" si="70"/>
        <v>0</v>
      </c>
      <c r="E241" s="73"/>
      <c r="F241" s="66"/>
      <c r="G241" s="66">
        <v>46</v>
      </c>
      <c r="H241" s="73">
        <v>48.85</v>
      </c>
      <c r="I241" s="66">
        <v>32.092324685025474</v>
      </c>
      <c r="J241" s="66">
        <v>34.450000000000003</v>
      </c>
      <c r="K241" s="65"/>
      <c r="L241" s="65"/>
      <c r="M241" s="65"/>
      <c r="N241" s="65"/>
      <c r="O241" s="65"/>
      <c r="P241" s="35">
        <f t="shared" si="71"/>
        <v>30</v>
      </c>
      <c r="Q241" s="74">
        <f t="shared" si="72"/>
        <v>43976</v>
      </c>
      <c r="R241" s="35">
        <f t="shared" ca="1" si="73"/>
        <v>7109</v>
      </c>
      <c r="S241" s="73">
        <v>7.3714281871060022E-2</v>
      </c>
      <c r="T241" s="75">
        <f t="shared" ca="1" si="74"/>
        <v>0.24443029489343773</v>
      </c>
      <c r="U241" s="37">
        <f t="shared" si="75"/>
        <v>0</v>
      </c>
      <c r="V241" s="37">
        <f t="shared" si="76"/>
        <v>0</v>
      </c>
      <c r="X241" s="75">
        <f t="shared" si="86"/>
        <v>1.7535060530771018</v>
      </c>
      <c r="Y241" s="65">
        <f t="shared" ca="1" si="77"/>
        <v>0</v>
      </c>
      <c r="AA241" s="65">
        <f t="shared" ca="1" si="78"/>
        <v>0</v>
      </c>
      <c r="AB241" s="65">
        <f t="shared" ca="1" si="79"/>
        <v>0</v>
      </c>
      <c r="AC241" s="65">
        <f t="shared" ca="1" si="80"/>
        <v>0</v>
      </c>
      <c r="AD241" s="65">
        <f t="shared" ca="1" si="81"/>
        <v>0</v>
      </c>
      <c r="AE241" s="65">
        <f t="shared" ca="1" si="82"/>
        <v>0</v>
      </c>
      <c r="AF241" s="65">
        <f t="shared" ca="1" si="83"/>
        <v>0</v>
      </c>
      <c r="AH241" s="35">
        <f t="shared" si="87"/>
        <v>0</v>
      </c>
      <c r="AI241" s="35">
        <f t="shared" ca="1" si="88"/>
        <v>0</v>
      </c>
    </row>
    <row r="242" spans="1:35">
      <c r="A242" s="76">
        <f t="shared" si="84"/>
        <v>43952</v>
      </c>
      <c r="B242" s="65">
        <f t="shared" si="85"/>
        <v>1</v>
      </c>
      <c r="C242" s="65">
        <f t="shared" si="69"/>
        <v>0</v>
      </c>
      <c r="D242" s="65">
        <f t="shared" ca="1" si="70"/>
        <v>0</v>
      </c>
      <c r="E242" s="73"/>
      <c r="F242" s="66"/>
      <c r="G242" s="66">
        <v>49.271926218446602</v>
      </c>
      <c r="H242" s="73">
        <v>50.85</v>
      </c>
      <c r="I242" s="66">
        <v>32.092324685025474</v>
      </c>
      <c r="J242" s="66">
        <v>30.45</v>
      </c>
      <c r="K242" s="65"/>
      <c r="L242" s="65"/>
      <c r="M242" s="65"/>
      <c r="N242" s="65"/>
      <c r="O242" s="65"/>
      <c r="P242" s="35">
        <f t="shared" si="71"/>
        <v>31</v>
      </c>
      <c r="Q242" s="74">
        <f t="shared" si="72"/>
        <v>44007</v>
      </c>
      <c r="R242" s="35">
        <f t="shared" ca="1" si="73"/>
        <v>7140</v>
      </c>
      <c r="S242" s="73">
        <v>7.3709152601629011E-2</v>
      </c>
      <c r="T242" s="75">
        <f t="shared" ca="1" si="74"/>
        <v>0.24295753692808139</v>
      </c>
      <c r="U242" s="37">
        <f t="shared" si="75"/>
        <v>0</v>
      </c>
      <c r="V242" s="37">
        <f t="shared" si="76"/>
        <v>0</v>
      </c>
      <c r="X242" s="75">
        <f t="shared" si="86"/>
        <v>1.7535060530771018</v>
      </c>
      <c r="Y242" s="65">
        <f t="shared" ca="1" si="77"/>
        <v>0</v>
      </c>
      <c r="AA242" s="65">
        <f t="shared" ca="1" si="78"/>
        <v>0</v>
      </c>
      <c r="AB242" s="65">
        <f t="shared" ca="1" si="79"/>
        <v>0</v>
      </c>
      <c r="AC242" s="65">
        <f t="shared" ca="1" si="80"/>
        <v>0</v>
      </c>
      <c r="AD242" s="65">
        <f t="shared" ca="1" si="81"/>
        <v>0</v>
      </c>
      <c r="AE242" s="65">
        <f t="shared" ca="1" si="82"/>
        <v>0</v>
      </c>
      <c r="AF242" s="65">
        <f t="shared" ca="1" si="83"/>
        <v>0</v>
      </c>
      <c r="AH242" s="35">
        <f t="shared" si="87"/>
        <v>0</v>
      </c>
      <c r="AI242" s="35">
        <f t="shared" ca="1" si="88"/>
        <v>0</v>
      </c>
    </row>
    <row r="243" spans="1:35">
      <c r="A243" s="76">
        <f t="shared" si="84"/>
        <v>43983</v>
      </c>
      <c r="B243" s="65">
        <f t="shared" si="85"/>
        <v>1</v>
      </c>
      <c r="C243" s="65">
        <f t="shared" si="69"/>
        <v>0</v>
      </c>
      <c r="D243" s="65">
        <f t="shared" ca="1" si="70"/>
        <v>0</v>
      </c>
      <c r="E243" s="73"/>
      <c r="F243" s="66"/>
      <c r="G243" s="66">
        <v>65.271926218446566</v>
      </c>
      <c r="H243" s="73">
        <v>57.85</v>
      </c>
      <c r="I243" s="66">
        <v>30.092324685025471</v>
      </c>
      <c r="J243" s="66">
        <v>33.450000000000003</v>
      </c>
      <c r="K243" s="65"/>
      <c r="L243" s="65"/>
      <c r="M243" s="65"/>
      <c r="N243" s="65"/>
      <c r="O243" s="65"/>
      <c r="P243" s="35">
        <f t="shared" si="71"/>
        <v>30</v>
      </c>
      <c r="Q243" s="74">
        <f t="shared" si="72"/>
        <v>44037</v>
      </c>
      <c r="R243" s="35">
        <f t="shared" ca="1" si="73"/>
        <v>7170</v>
      </c>
      <c r="S243" s="73">
        <v>7.3703852356561017E-2</v>
      </c>
      <c r="T243" s="75">
        <f t="shared" ca="1" si="74"/>
        <v>0.24154171832946067</v>
      </c>
      <c r="U243" s="37">
        <f t="shared" si="75"/>
        <v>0</v>
      </c>
      <c r="V243" s="37">
        <f t="shared" si="76"/>
        <v>0</v>
      </c>
      <c r="X243" s="75">
        <f t="shared" si="86"/>
        <v>1.7535060530771018</v>
      </c>
      <c r="Y243" s="65">
        <f t="shared" ca="1" si="77"/>
        <v>0</v>
      </c>
      <c r="AA243" s="65">
        <f t="shared" ca="1" si="78"/>
        <v>0</v>
      </c>
      <c r="AB243" s="65">
        <f t="shared" ca="1" si="79"/>
        <v>0</v>
      </c>
      <c r="AC243" s="65">
        <f t="shared" ca="1" si="80"/>
        <v>0</v>
      </c>
      <c r="AD243" s="65">
        <f t="shared" ca="1" si="81"/>
        <v>0</v>
      </c>
      <c r="AE243" s="65">
        <f t="shared" ca="1" si="82"/>
        <v>0</v>
      </c>
      <c r="AF243" s="65">
        <f t="shared" ca="1" si="83"/>
        <v>0</v>
      </c>
      <c r="AH243" s="35">
        <f t="shared" si="87"/>
        <v>0</v>
      </c>
      <c r="AI243" s="35">
        <f t="shared" ca="1" si="88"/>
        <v>0</v>
      </c>
    </row>
    <row r="244" spans="1:35">
      <c r="A244" s="76">
        <f t="shared" si="84"/>
        <v>44013</v>
      </c>
      <c r="B244" s="65">
        <f t="shared" si="85"/>
        <v>1</v>
      </c>
      <c r="C244" s="65">
        <f t="shared" si="69"/>
        <v>0</v>
      </c>
      <c r="D244" s="65">
        <f t="shared" ca="1" si="70"/>
        <v>0</v>
      </c>
      <c r="E244" s="73"/>
      <c r="F244" s="66"/>
      <c r="G244" s="66">
        <v>77.75</v>
      </c>
      <c r="H244" s="73">
        <v>75.3</v>
      </c>
      <c r="I244" s="66">
        <v>43.069596171617547</v>
      </c>
      <c r="J244" s="66">
        <v>38.049999999999997</v>
      </c>
      <c r="K244" s="65"/>
      <c r="L244" s="65"/>
      <c r="M244" s="65"/>
      <c r="N244" s="65"/>
      <c r="O244" s="65"/>
      <c r="P244" s="35">
        <f t="shared" si="71"/>
        <v>31</v>
      </c>
      <c r="Q244" s="74">
        <f t="shared" si="72"/>
        <v>44068</v>
      </c>
      <c r="R244" s="35">
        <f t="shared" ca="1" si="73"/>
        <v>7201</v>
      </c>
      <c r="S244" s="73">
        <v>7.3698552111502016E-2</v>
      </c>
      <c r="T244" s="75">
        <f t="shared" ca="1" si="74"/>
        <v>0.24008599770086456</v>
      </c>
      <c r="U244" s="37">
        <f t="shared" si="75"/>
        <v>0</v>
      </c>
      <c r="V244" s="37">
        <f t="shared" si="76"/>
        <v>0</v>
      </c>
      <c r="X244" s="75">
        <f t="shared" si="86"/>
        <v>1.7535060530771018</v>
      </c>
      <c r="Y244" s="65">
        <f t="shared" ca="1" si="77"/>
        <v>0</v>
      </c>
      <c r="AA244" s="65">
        <f t="shared" ca="1" si="78"/>
        <v>0</v>
      </c>
      <c r="AB244" s="65">
        <f t="shared" ca="1" si="79"/>
        <v>0</v>
      </c>
      <c r="AC244" s="65">
        <f t="shared" ca="1" si="80"/>
        <v>0</v>
      </c>
      <c r="AD244" s="65">
        <f t="shared" ca="1" si="81"/>
        <v>0</v>
      </c>
      <c r="AE244" s="65">
        <f t="shared" ca="1" si="82"/>
        <v>0</v>
      </c>
      <c r="AF244" s="65">
        <f t="shared" ca="1" si="83"/>
        <v>0</v>
      </c>
      <c r="AH244" s="35">
        <f t="shared" si="87"/>
        <v>0</v>
      </c>
      <c r="AI244" s="35">
        <f t="shared" ca="1" si="88"/>
        <v>0</v>
      </c>
    </row>
    <row r="245" spans="1:35">
      <c r="A245" s="76">
        <f t="shared" si="84"/>
        <v>44044</v>
      </c>
      <c r="B245" s="65">
        <f t="shared" si="85"/>
        <v>1</v>
      </c>
      <c r="C245" s="65">
        <f t="shared" si="69"/>
        <v>0</v>
      </c>
      <c r="D245" s="65">
        <f t="shared" ca="1" si="70"/>
        <v>0</v>
      </c>
      <c r="E245" s="73"/>
      <c r="F245" s="66"/>
      <c r="G245" s="66">
        <v>81.963106834588672</v>
      </c>
      <c r="H245" s="73">
        <v>88.3</v>
      </c>
      <c r="I245" s="66">
        <v>47.069596171617547</v>
      </c>
      <c r="J245" s="66">
        <v>40.049999999999997</v>
      </c>
      <c r="K245" s="65"/>
      <c r="L245" s="65"/>
      <c r="M245" s="65"/>
      <c r="N245" s="65"/>
      <c r="O245" s="65"/>
      <c r="P245" s="35">
        <f t="shared" si="71"/>
        <v>31</v>
      </c>
      <c r="Q245" s="74">
        <f t="shared" si="72"/>
        <v>44099</v>
      </c>
      <c r="R245" s="35">
        <f t="shared" ca="1" si="73"/>
        <v>7232</v>
      </c>
      <c r="S245" s="73">
        <v>7.3693422842098996E-2</v>
      </c>
      <c r="T245" s="75">
        <f t="shared" ca="1" si="74"/>
        <v>0.23864003001136186</v>
      </c>
      <c r="U245" s="37">
        <f t="shared" si="75"/>
        <v>0</v>
      </c>
      <c r="V245" s="37">
        <f t="shared" si="76"/>
        <v>0</v>
      </c>
      <c r="X245" s="75">
        <f t="shared" si="86"/>
        <v>1.7535060530771018</v>
      </c>
      <c r="Y245" s="65">
        <f t="shared" ca="1" si="77"/>
        <v>0</v>
      </c>
      <c r="AA245" s="65">
        <f t="shared" ca="1" si="78"/>
        <v>0</v>
      </c>
      <c r="AB245" s="65">
        <f t="shared" ca="1" si="79"/>
        <v>0</v>
      </c>
      <c r="AC245" s="65">
        <f t="shared" ca="1" si="80"/>
        <v>0</v>
      </c>
      <c r="AD245" s="65">
        <f t="shared" ca="1" si="81"/>
        <v>0</v>
      </c>
      <c r="AE245" s="65">
        <f t="shared" ca="1" si="82"/>
        <v>0</v>
      </c>
      <c r="AF245" s="65">
        <f t="shared" ca="1" si="83"/>
        <v>0</v>
      </c>
      <c r="AH245" s="35">
        <f t="shared" si="87"/>
        <v>0</v>
      </c>
      <c r="AI245" s="35">
        <f t="shared" ca="1" si="88"/>
        <v>0</v>
      </c>
    </row>
    <row r="246" spans="1:35">
      <c r="A246" s="76">
        <f t="shared" si="84"/>
        <v>44075</v>
      </c>
      <c r="B246" s="65">
        <f t="shared" si="85"/>
        <v>1</v>
      </c>
      <c r="C246" s="65">
        <f t="shared" si="69"/>
        <v>0</v>
      </c>
      <c r="D246" s="65">
        <f t="shared" ca="1" si="70"/>
        <v>0</v>
      </c>
      <c r="E246" s="73"/>
      <c r="F246" s="66"/>
      <c r="G246" s="66">
        <v>73.963106834588672</v>
      </c>
      <c r="H246" s="73">
        <v>76.3</v>
      </c>
      <c r="I246" s="66">
        <v>44.069596171617547</v>
      </c>
      <c r="J246" s="66">
        <v>38.049999999999997</v>
      </c>
      <c r="K246" s="65"/>
      <c r="L246" s="65"/>
      <c r="M246" s="65"/>
      <c r="N246" s="65"/>
      <c r="O246" s="65"/>
      <c r="P246" s="35">
        <f t="shared" si="71"/>
        <v>30</v>
      </c>
      <c r="Q246" s="74">
        <f t="shared" si="72"/>
        <v>44129</v>
      </c>
      <c r="R246" s="35">
        <f t="shared" ca="1" si="73"/>
        <v>7262</v>
      </c>
      <c r="S246" s="73">
        <v>7.3688122597058009E-2</v>
      </c>
      <c r="T246" s="75">
        <f t="shared" ca="1" si="74"/>
        <v>0.23724919483606696</v>
      </c>
      <c r="U246" s="37">
        <f t="shared" si="75"/>
        <v>0</v>
      </c>
      <c r="V246" s="37">
        <f t="shared" si="76"/>
        <v>0</v>
      </c>
      <c r="X246" s="75">
        <f t="shared" si="86"/>
        <v>1.7535060530771018</v>
      </c>
      <c r="Y246" s="65">
        <f t="shared" ca="1" si="77"/>
        <v>0</v>
      </c>
      <c r="AA246" s="65">
        <f t="shared" ca="1" si="78"/>
        <v>0</v>
      </c>
      <c r="AB246" s="65">
        <f t="shared" ca="1" si="79"/>
        <v>0</v>
      </c>
      <c r="AC246" s="65">
        <f t="shared" ca="1" si="80"/>
        <v>0</v>
      </c>
      <c r="AD246" s="65">
        <f t="shared" ca="1" si="81"/>
        <v>0</v>
      </c>
      <c r="AE246" s="65">
        <f t="shared" ca="1" si="82"/>
        <v>0</v>
      </c>
      <c r="AF246" s="65">
        <f t="shared" ca="1" si="83"/>
        <v>0</v>
      </c>
      <c r="AH246" s="35">
        <f t="shared" si="87"/>
        <v>0</v>
      </c>
      <c r="AI246" s="35">
        <f t="shared" ca="1" si="88"/>
        <v>0</v>
      </c>
    </row>
    <row r="247" spans="1:35">
      <c r="A247" s="76">
        <f t="shared" si="84"/>
        <v>44105</v>
      </c>
      <c r="B247" s="65">
        <f t="shared" si="85"/>
        <v>1</v>
      </c>
      <c r="C247" s="65">
        <f t="shared" si="69"/>
        <v>0</v>
      </c>
      <c r="D247" s="65">
        <f t="shared" ca="1" si="70"/>
        <v>0</v>
      </c>
      <c r="E247" s="73"/>
      <c r="F247" s="66"/>
      <c r="G247" s="66">
        <v>57.15</v>
      </c>
      <c r="H247" s="73">
        <v>54.45</v>
      </c>
      <c r="I247" s="66">
        <v>37.732110491051998</v>
      </c>
      <c r="J247" s="66">
        <v>36.450000000000003</v>
      </c>
      <c r="K247" s="65"/>
      <c r="L247" s="65"/>
      <c r="M247" s="65"/>
      <c r="N247" s="65"/>
      <c r="O247" s="65"/>
      <c r="P247" s="35">
        <f t="shared" si="71"/>
        <v>31</v>
      </c>
      <c r="Q247" s="74">
        <f t="shared" si="72"/>
        <v>44160</v>
      </c>
      <c r="R247" s="35">
        <f t="shared" ca="1" si="73"/>
        <v>7293</v>
      </c>
      <c r="S247" s="73">
        <v>7.3682993327672003E-2</v>
      </c>
      <c r="T247" s="75">
        <f t="shared" ca="1" si="74"/>
        <v>0.23582071515613262</v>
      </c>
      <c r="U247" s="37">
        <f t="shared" si="75"/>
        <v>0</v>
      </c>
      <c r="V247" s="37">
        <f t="shared" si="76"/>
        <v>0</v>
      </c>
      <c r="X247" s="75">
        <f t="shared" si="86"/>
        <v>1.7535060530771018</v>
      </c>
      <c r="Y247" s="65">
        <f t="shared" ca="1" si="77"/>
        <v>0</v>
      </c>
      <c r="AA247" s="65">
        <f t="shared" ca="1" si="78"/>
        <v>0</v>
      </c>
      <c r="AB247" s="65">
        <f t="shared" ca="1" si="79"/>
        <v>0</v>
      </c>
      <c r="AC247" s="65">
        <f t="shared" ca="1" si="80"/>
        <v>0</v>
      </c>
      <c r="AD247" s="65">
        <f t="shared" ca="1" si="81"/>
        <v>0</v>
      </c>
      <c r="AE247" s="65">
        <f t="shared" ca="1" si="82"/>
        <v>0</v>
      </c>
      <c r="AF247" s="65">
        <f t="shared" ca="1" si="83"/>
        <v>0</v>
      </c>
      <c r="AH247" s="35">
        <f t="shared" si="87"/>
        <v>0</v>
      </c>
      <c r="AI247" s="35">
        <f t="shared" ca="1" si="88"/>
        <v>0</v>
      </c>
    </row>
    <row r="248" spans="1:35">
      <c r="A248" s="76">
        <f t="shared" si="84"/>
        <v>44136</v>
      </c>
      <c r="B248" s="65">
        <f t="shared" si="85"/>
        <v>1</v>
      </c>
      <c r="C248" s="65">
        <f t="shared" si="69"/>
        <v>0</v>
      </c>
      <c r="D248" s="65">
        <f t="shared" ca="1" si="70"/>
        <v>0</v>
      </c>
      <c r="E248" s="73"/>
      <c r="F248" s="66"/>
      <c r="G248" s="66">
        <v>47.273842470629056</v>
      </c>
      <c r="H248" s="73">
        <v>53.45</v>
      </c>
      <c r="I248" s="66">
        <v>32.732110491052005</v>
      </c>
      <c r="J248" s="66">
        <v>33.450000000000003</v>
      </c>
      <c r="K248" s="65"/>
      <c r="L248" s="65"/>
      <c r="M248" s="65"/>
      <c r="N248" s="65"/>
      <c r="O248" s="65"/>
      <c r="P248" s="35">
        <f t="shared" si="71"/>
        <v>30</v>
      </c>
      <c r="Q248" s="74">
        <f t="shared" si="72"/>
        <v>44190</v>
      </c>
      <c r="R248" s="35">
        <f t="shared" ca="1" si="73"/>
        <v>7323</v>
      </c>
      <c r="S248" s="73">
        <v>7.3677693082649015E-2</v>
      </c>
      <c r="T248" s="75">
        <f t="shared" ca="1" si="74"/>
        <v>0.23444747406484645</v>
      </c>
      <c r="U248" s="37">
        <f t="shared" si="75"/>
        <v>0</v>
      </c>
      <c r="V248" s="37">
        <f t="shared" si="76"/>
        <v>0</v>
      </c>
      <c r="X248" s="75">
        <f t="shared" si="86"/>
        <v>1.7535060530771018</v>
      </c>
      <c r="Y248" s="65">
        <f t="shared" ca="1" si="77"/>
        <v>0</v>
      </c>
      <c r="AA248" s="65">
        <f t="shared" ca="1" si="78"/>
        <v>0</v>
      </c>
      <c r="AB248" s="65">
        <f t="shared" ca="1" si="79"/>
        <v>0</v>
      </c>
      <c r="AC248" s="65">
        <f t="shared" ca="1" si="80"/>
        <v>0</v>
      </c>
      <c r="AD248" s="65">
        <f t="shared" ca="1" si="81"/>
        <v>0</v>
      </c>
      <c r="AE248" s="65">
        <f t="shared" ca="1" si="82"/>
        <v>0</v>
      </c>
      <c r="AF248" s="65">
        <f t="shared" ca="1" si="83"/>
        <v>0</v>
      </c>
      <c r="AH248" s="35">
        <f t="shared" si="87"/>
        <v>0</v>
      </c>
      <c r="AI248" s="35">
        <f t="shared" ca="1" si="88"/>
        <v>0</v>
      </c>
    </row>
    <row r="249" spans="1:35">
      <c r="A249" s="76">
        <f t="shared" si="84"/>
        <v>44166</v>
      </c>
      <c r="B249" s="65">
        <f t="shared" si="85"/>
        <v>1</v>
      </c>
      <c r="C249" s="65">
        <f t="shared" si="69"/>
        <v>0</v>
      </c>
      <c r="D249" s="65">
        <f t="shared" ca="1" si="70"/>
        <v>0</v>
      </c>
      <c r="E249" s="73"/>
      <c r="F249" s="66"/>
      <c r="G249" s="66">
        <v>46.273842470629056</v>
      </c>
      <c r="H249" s="73">
        <v>52.45</v>
      </c>
      <c r="I249" s="66">
        <v>32.732110491052005</v>
      </c>
      <c r="J249" s="66">
        <v>33.450000000000003</v>
      </c>
      <c r="K249" s="65"/>
      <c r="L249" s="65"/>
      <c r="M249" s="65"/>
      <c r="N249" s="65"/>
      <c r="O249" s="65"/>
      <c r="P249" s="35">
        <f t="shared" si="71"/>
        <v>31</v>
      </c>
      <c r="Q249" s="74">
        <f t="shared" si="72"/>
        <v>44221</v>
      </c>
      <c r="R249" s="35">
        <f t="shared" ca="1" si="73"/>
        <v>7354</v>
      </c>
      <c r="S249" s="73">
        <v>7.3672392837636019E-2</v>
      </c>
      <c r="T249" s="75">
        <f t="shared" ca="1" si="74"/>
        <v>0.23303722156138695</v>
      </c>
      <c r="U249" s="37">
        <f t="shared" si="75"/>
        <v>0</v>
      </c>
      <c r="V249" s="37">
        <f t="shared" si="76"/>
        <v>0</v>
      </c>
      <c r="X249" s="75">
        <f t="shared" si="86"/>
        <v>1.7535060530771018</v>
      </c>
      <c r="Y249" s="65">
        <f t="shared" ca="1" si="77"/>
        <v>0</v>
      </c>
      <c r="AA249" s="65">
        <f t="shared" ca="1" si="78"/>
        <v>0</v>
      </c>
      <c r="AB249" s="65">
        <f t="shared" ca="1" si="79"/>
        <v>0</v>
      </c>
      <c r="AC249" s="65">
        <f t="shared" ca="1" si="80"/>
        <v>0</v>
      </c>
      <c r="AD249" s="65">
        <f t="shared" ca="1" si="81"/>
        <v>0</v>
      </c>
      <c r="AE249" s="65">
        <f t="shared" ca="1" si="82"/>
        <v>0</v>
      </c>
      <c r="AF249" s="65">
        <f t="shared" ca="1" si="83"/>
        <v>0</v>
      </c>
      <c r="AH249" s="35">
        <f t="shared" si="87"/>
        <v>0</v>
      </c>
      <c r="AI249" s="35">
        <f t="shared" ca="1" si="88"/>
        <v>0</v>
      </c>
    </row>
    <row r="250" spans="1:35">
      <c r="A250" s="76">
        <f t="shared" si="84"/>
        <v>44197</v>
      </c>
      <c r="B250" s="65">
        <f t="shared" si="85"/>
        <v>1</v>
      </c>
      <c r="C250" s="65">
        <f t="shared" si="69"/>
        <v>0</v>
      </c>
      <c r="D250" s="65">
        <f t="shared" ca="1" si="70"/>
        <v>0</v>
      </c>
      <c r="E250" s="73"/>
      <c r="F250" s="66"/>
      <c r="G250" s="66">
        <v>49</v>
      </c>
      <c r="H250" s="73">
        <v>54</v>
      </c>
      <c r="I250" s="66">
        <v>33.805078134571659</v>
      </c>
      <c r="J250" s="66">
        <v>37.450000000000003</v>
      </c>
      <c r="K250" s="65"/>
      <c r="L250" s="65"/>
      <c r="M250" s="65"/>
      <c r="N250" s="65"/>
      <c r="O250" s="65"/>
      <c r="P250" s="35">
        <f t="shared" si="71"/>
        <v>31</v>
      </c>
      <c r="Q250" s="74">
        <f t="shared" si="72"/>
        <v>44252</v>
      </c>
      <c r="R250" s="35">
        <f t="shared" ca="1" si="73"/>
        <v>7385</v>
      </c>
      <c r="S250" s="73">
        <v>7.3666881181513016E-2</v>
      </c>
      <c r="T250" s="75">
        <f t="shared" ca="1" si="74"/>
        <v>0.23164762098098746</v>
      </c>
      <c r="U250" s="37">
        <f t="shared" si="75"/>
        <v>0</v>
      </c>
      <c r="V250" s="37">
        <f t="shared" si="76"/>
        <v>0</v>
      </c>
      <c r="X250" s="75">
        <f t="shared" si="86"/>
        <v>1.806111234669415</v>
      </c>
      <c r="Y250" s="65">
        <f t="shared" ca="1" si="77"/>
        <v>0</v>
      </c>
      <c r="AA250" s="65">
        <f t="shared" ca="1" si="78"/>
        <v>0</v>
      </c>
      <c r="AB250" s="65">
        <f t="shared" ca="1" si="79"/>
        <v>0</v>
      </c>
      <c r="AC250" s="65">
        <f t="shared" ca="1" si="80"/>
        <v>0</v>
      </c>
      <c r="AD250" s="65">
        <f t="shared" ca="1" si="81"/>
        <v>0</v>
      </c>
      <c r="AE250" s="65">
        <f t="shared" ca="1" si="82"/>
        <v>0</v>
      </c>
      <c r="AF250" s="65">
        <f t="shared" ca="1" si="83"/>
        <v>0</v>
      </c>
      <c r="AH250" s="35">
        <f t="shared" si="87"/>
        <v>0</v>
      </c>
      <c r="AI250" s="35">
        <f t="shared" ca="1" si="88"/>
        <v>0</v>
      </c>
    </row>
    <row r="251" spans="1:35">
      <c r="A251" s="76">
        <f t="shared" si="84"/>
        <v>44228</v>
      </c>
      <c r="B251" s="65">
        <f t="shared" si="85"/>
        <v>1</v>
      </c>
      <c r="C251" s="65">
        <f t="shared" si="69"/>
        <v>0</v>
      </c>
      <c r="D251" s="65">
        <f t="shared" ca="1" si="70"/>
        <v>0</v>
      </c>
      <c r="E251" s="73"/>
      <c r="F251" s="66"/>
      <c r="G251" s="66">
        <v>49.075712072649239</v>
      </c>
      <c r="H251" s="73">
        <v>52</v>
      </c>
      <c r="I251" s="66">
        <v>32.965078134571662</v>
      </c>
      <c r="J251" s="66">
        <v>36.450000000000003</v>
      </c>
      <c r="K251" s="65"/>
      <c r="L251" s="65"/>
      <c r="M251" s="65"/>
      <c r="N251" s="65"/>
      <c r="O251" s="65"/>
      <c r="P251" s="35">
        <f t="shared" si="71"/>
        <v>28</v>
      </c>
      <c r="Q251" s="74">
        <f t="shared" si="72"/>
        <v>44280</v>
      </c>
      <c r="R251" s="35">
        <f t="shared" ca="1" si="73"/>
        <v>7413</v>
      </c>
      <c r="S251" s="73">
        <v>7.3658721897412016E-2</v>
      </c>
      <c r="T251" s="75">
        <f t="shared" ca="1" si="74"/>
        <v>0.2304022601834162</v>
      </c>
      <c r="U251" s="37">
        <f t="shared" si="75"/>
        <v>0</v>
      </c>
      <c r="V251" s="37">
        <f t="shared" si="76"/>
        <v>0</v>
      </c>
      <c r="X251" s="75">
        <f t="shared" si="86"/>
        <v>1.806111234669415</v>
      </c>
      <c r="Y251" s="65">
        <f t="shared" ca="1" si="77"/>
        <v>0</v>
      </c>
      <c r="AA251" s="65">
        <f t="shared" ca="1" si="78"/>
        <v>0</v>
      </c>
      <c r="AB251" s="65">
        <f t="shared" ca="1" si="79"/>
        <v>0</v>
      </c>
      <c r="AC251" s="65">
        <f t="shared" ca="1" si="80"/>
        <v>0</v>
      </c>
      <c r="AD251" s="65">
        <f t="shared" ca="1" si="81"/>
        <v>0</v>
      </c>
      <c r="AE251" s="65">
        <f t="shared" ca="1" si="82"/>
        <v>0</v>
      </c>
      <c r="AF251" s="65">
        <f t="shared" ca="1" si="83"/>
        <v>0</v>
      </c>
      <c r="AH251" s="35">
        <f t="shared" si="87"/>
        <v>0</v>
      </c>
      <c r="AI251" s="35">
        <f t="shared" ca="1" si="88"/>
        <v>0</v>
      </c>
    </row>
    <row r="252" spans="1:35">
      <c r="A252" s="76">
        <f t="shared" si="84"/>
        <v>44256</v>
      </c>
      <c r="B252" s="65">
        <f t="shared" si="85"/>
        <v>1</v>
      </c>
      <c r="C252" s="65">
        <f t="shared" si="69"/>
        <v>0</v>
      </c>
      <c r="D252" s="65">
        <f t="shared" ca="1" si="70"/>
        <v>0</v>
      </c>
      <c r="E252" s="73"/>
      <c r="F252" s="66"/>
      <c r="G252" s="66">
        <v>48.075712072649239</v>
      </c>
      <c r="H252" s="73">
        <v>51</v>
      </c>
      <c r="I252" s="66">
        <v>32.965078134571662</v>
      </c>
      <c r="J252" s="66">
        <v>34.450000000000003</v>
      </c>
      <c r="K252" s="65"/>
      <c r="L252" s="65"/>
      <c r="M252" s="65"/>
      <c r="N252" s="65"/>
      <c r="O252" s="65"/>
      <c r="P252" s="35">
        <f t="shared" si="71"/>
        <v>31</v>
      </c>
      <c r="Q252" s="74">
        <f t="shared" si="72"/>
        <v>44311</v>
      </c>
      <c r="R252" s="35">
        <f t="shared" ca="1" si="73"/>
        <v>7444</v>
      </c>
      <c r="S252" s="73">
        <v>7.3650825816045012E-2</v>
      </c>
      <c r="T252" s="75">
        <f t="shared" ca="1" si="74"/>
        <v>0.22902896429882103</v>
      </c>
      <c r="U252" s="37">
        <f t="shared" si="75"/>
        <v>0</v>
      </c>
      <c r="V252" s="37">
        <f t="shared" si="76"/>
        <v>0</v>
      </c>
      <c r="X252" s="75">
        <f t="shared" si="86"/>
        <v>1.806111234669415</v>
      </c>
      <c r="Y252" s="65">
        <f t="shared" ca="1" si="77"/>
        <v>0</v>
      </c>
      <c r="AA252" s="65">
        <f t="shared" ca="1" si="78"/>
        <v>0</v>
      </c>
      <c r="AB252" s="65">
        <f t="shared" ca="1" si="79"/>
        <v>0</v>
      </c>
      <c r="AC252" s="65">
        <f t="shared" ca="1" si="80"/>
        <v>0</v>
      </c>
      <c r="AD252" s="65">
        <f t="shared" ca="1" si="81"/>
        <v>0</v>
      </c>
      <c r="AE252" s="65">
        <f t="shared" ca="1" si="82"/>
        <v>0</v>
      </c>
      <c r="AF252" s="65">
        <f t="shared" ca="1" si="83"/>
        <v>0</v>
      </c>
      <c r="AH252" s="35">
        <f t="shared" si="87"/>
        <v>0</v>
      </c>
      <c r="AI252" s="35">
        <f t="shared" ca="1" si="88"/>
        <v>0</v>
      </c>
    </row>
    <row r="253" spans="1:35">
      <c r="A253" s="76">
        <f t="shared" si="84"/>
        <v>44287</v>
      </c>
      <c r="B253" s="65">
        <f t="shared" si="85"/>
        <v>1</v>
      </c>
      <c r="C253" s="65">
        <f t="shared" si="69"/>
        <v>0</v>
      </c>
      <c r="D253" s="65">
        <f t="shared" ca="1" si="70"/>
        <v>0</v>
      </c>
      <c r="E253" s="73"/>
      <c r="F253" s="66"/>
      <c r="G253" s="66">
        <v>46.25</v>
      </c>
      <c r="H253" s="73">
        <v>48.9</v>
      </c>
      <c r="I253" s="66">
        <v>32.342324685025474</v>
      </c>
      <c r="J253" s="66">
        <v>34.450000000000003</v>
      </c>
      <c r="K253" s="65"/>
      <c r="L253" s="65"/>
      <c r="M253" s="65"/>
      <c r="N253" s="65"/>
      <c r="O253" s="65"/>
      <c r="P253" s="35">
        <f t="shared" si="71"/>
        <v>30</v>
      </c>
      <c r="Q253" s="74">
        <f t="shared" si="72"/>
        <v>44341</v>
      </c>
      <c r="R253" s="35">
        <f t="shared" ca="1" si="73"/>
        <v>7474</v>
      </c>
      <c r="S253" s="73">
        <v>7.3642666531986006E-2</v>
      </c>
      <c r="T253" s="75">
        <f t="shared" ca="1" si="74"/>
        <v>0.22770805215602416</v>
      </c>
      <c r="U253" s="37">
        <f t="shared" si="75"/>
        <v>0</v>
      </c>
      <c r="V253" s="37">
        <f t="shared" si="76"/>
        <v>0</v>
      </c>
      <c r="X253" s="75">
        <f t="shared" si="86"/>
        <v>1.806111234669415</v>
      </c>
      <c r="Y253" s="65">
        <f t="shared" ca="1" si="77"/>
        <v>0</v>
      </c>
      <c r="AA253" s="65">
        <f t="shared" ca="1" si="78"/>
        <v>0</v>
      </c>
      <c r="AB253" s="65">
        <f t="shared" ca="1" si="79"/>
        <v>0</v>
      </c>
      <c r="AC253" s="65">
        <f t="shared" ca="1" si="80"/>
        <v>0</v>
      </c>
      <c r="AD253" s="65">
        <f t="shared" ca="1" si="81"/>
        <v>0</v>
      </c>
      <c r="AE253" s="65">
        <f t="shared" ca="1" si="82"/>
        <v>0</v>
      </c>
      <c r="AF253" s="65">
        <f t="shared" ca="1" si="83"/>
        <v>0</v>
      </c>
      <c r="AH253" s="35">
        <f t="shared" si="87"/>
        <v>0</v>
      </c>
      <c r="AI253" s="35">
        <f t="shared" ca="1" si="88"/>
        <v>0</v>
      </c>
    </row>
    <row r="254" spans="1:35">
      <c r="A254" s="76">
        <f t="shared" si="84"/>
        <v>44317</v>
      </c>
      <c r="B254" s="65">
        <f t="shared" si="85"/>
        <v>1</v>
      </c>
      <c r="C254" s="65">
        <f t="shared" si="69"/>
        <v>0</v>
      </c>
      <c r="D254" s="65">
        <f t="shared" ca="1" si="70"/>
        <v>0</v>
      </c>
      <c r="E254" s="73"/>
      <c r="F254" s="66"/>
      <c r="G254" s="66">
        <v>49.498763262982251</v>
      </c>
      <c r="H254" s="73">
        <v>50.9</v>
      </c>
      <c r="I254" s="66">
        <v>32.342324685025474</v>
      </c>
      <c r="J254" s="66">
        <v>30.45</v>
      </c>
      <c r="K254" s="65"/>
      <c r="L254" s="65"/>
      <c r="M254" s="65"/>
      <c r="N254" s="65"/>
      <c r="O254" s="65"/>
      <c r="P254" s="35">
        <f t="shared" si="71"/>
        <v>31</v>
      </c>
      <c r="Q254" s="74">
        <f t="shared" si="72"/>
        <v>44372</v>
      </c>
      <c r="R254" s="35">
        <f t="shared" ca="1" si="73"/>
        <v>7505</v>
      </c>
      <c r="S254" s="73">
        <v>7.3634770450661011E-2</v>
      </c>
      <c r="T254" s="75">
        <f t="shared" ca="1" si="74"/>
        <v>0.22635141016191854</v>
      </c>
      <c r="U254" s="37">
        <f t="shared" si="75"/>
        <v>0</v>
      </c>
      <c r="V254" s="37">
        <f t="shared" si="76"/>
        <v>0</v>
      </c>
      <c r="X254" s="75">
        <f t="shared" si="86"/>
        <v>1.806111234669415</v>
      </c>
      <c r="Y254" s="65">
        <f t="shared" ca="1" si="77"/>
        <v>0</v>
      </c>
      <c r="AA254" s="65">
        <f t="shared" ca="1" si="78"/>
        <v>0</v>
      </c>
      <c r="AB254" s="65">
        <f t="shared" ca="1" si="79"/>
        <v>0</v>
      </c>
      <c r="AC254" s="65">
        <f t="shared" ca="1" si="80"/>
        <v>0</v>
      </c>
      <c r="AD254" s="65">
        <f t="shared" ca="1" si="81"/>
        <v>0</v>
      </c>
      <c r="AE254" s="65">
        <f t="shared" ca="1" si="82"/>
        <v>0</v>
      </c>
      <c r="AF254" s="65">
        <f t="shared" ca="1" si="83"/>
        <v>0</v>
      </c>
      <c r="AH254" s="35">
        <f t="shared" si="87"/>
        <v>0</v>
      </c>
      <c r="AI254" s="35">
        <f t="shared" ca="1" si="88"/>
        <v>0</v>
      </c>
    </row>
    <row r="255" spans="1:35">
      <c r="A255" s="76">
        <f t="shared" si="84"/>
        <v>44348</v>
      </c>
      <c r="B255" s="65">
        <f t="shared" si="85"/>
        <v>1</v>
      </c>
      <c r="C255" s="65">
        <f t="shared" si="69"/>
        <v>0</v>
      </c>
      <c r="D255" s="65">
        <f t="shared" ca="1" si="70"/>
        <v>0</v>
      </c>
      <c r="E255" s="73"/>
      <c r="F255" s="66"/>
      <c r="G255" s="66">
        <v>65.498763262982209</v>
      </c>
      <c r="H255" s="73">
        <v>57.9</v>
      </c>
      <c r="I255" s="66">
        <v>30.342324685025471</v>
      </c>
      <c r="J255" s="66">
        <v>33.450000000000003</v>
      </c>
      <c r="K255" s="65"/>
      <c r="L255" s="65"/>
      <c r="M255" s="65"/>
      <c r="N255" s="65"/>
      <c r="O255" s="65"/>
      <c r="P255" s="35">
        <f t="shared" si="71"/>
        <v>30</v>
      </c>
      <c r="Q255" s="74">
        <f t="shared" si="72"/>
        <v>44402</v>
      </c>
      <c r="R255" s="35">
        <f t="shared" ca="1" si="73"/>
        <v>7535</v>
      </c>
      <c r="S255" s="73">
        <v>7.3626611166646025E-2</v>
      </c>
      <c r="T255" s="75">
        <f t="shared" ca="1" si="74"/>
        <v>0.22504769198480287</v>
      </c>
      <c r="U255" s="37">
        <f t="shared" si="75"/>
        <v>0</v>
      </c>
      <c r="V255" s="37">
        <f t="shared" si="76"/>
        <v>0</v>
      </c>
      <c r="X255" s="75">
        <f t="shared" si="86"/>
        <v>1.806111234669415</v>
      </c>
      <c r="Y255" s="65">
        <f t="shared" ca="1" si="77"/>
        <v>0</v>
      </c>
      <c r="AA255" s="65">
        <f t="shared" ca="1" si="78"/>
        <v>0</v>
      </c>
      <c r="AB255" s="65">
        <f t="shared" ca="1" si="79"/>
        <v>0</v>
      </c>
      <c r="AC255" s="65">
        <f t="shared" ca="1" si="80"/>
        <v>0</v>
      </c>
      <c r="AD255" s="65">
        <f t="shared" ca="1" si="81"/>
        <v>0</v>
      </c>
      <c r="AE255" s="65">
        <f t="shared" ca="1" si="82"/>
        <v>0</v>
      </c>
      <c r="AF255" s="65">
        <f t="shared" ca="1" si="83"/>
        <v>0</v>
      </c>
      <c r="AH255" s="35">
        <f t="shared" si="87"/>
        <v>0</v>
      </c>
      <c r="AI255" s="35">
        <f t="shared" ca="1" si="88"/>
        <v>0</v>
      </c>
    </row>
    <row r="256" spans="1:35">
      <c r="A256" s="76">
        <f t="shared" si="84"/>
        <v>44378</v>
      </c>
      <c r="B256" s="65">
        <f t="shared" si="85"/>
        <v>1</v>
      </c>
      <c r="C256" s="65">
        <f t="shared" si="69"/>
        <v>0</v>
      </c>
      <c r="D256" s="65">
        <f t="shared" ca="1" si="70"/>
        <v>0</v>
      </c>
      <c r="E256" s="73"/>
      <c r="F256" s="66"/>
      <c r="G256" s="66">
        <v>78</v>
      </c>
      <c r="H256" s="73">
        <v>75.349999999999994</v>
      </c>
      <c r="I256" s="66">
        <v>43.319596171617547</v>
      </c>
      <c r="J256" s="66">
        <v>38.049999999999997</v>
      </c>
      <c r="K256" s="65"/>
      <c r="L256" s="65"/>
      <c r="M256" s="65"/>
      <c r="N256" s="65"/>
      <c r="O256" s="65"/>
      <c r="P256" s="35">
        <f t="shared" si="71"/>
        <v>31</v>
      </c>
      <c r="Q256" s="74">
        <f t="shared" si="72"/>
        <v>44433</v>
      </c>
      <c r="R256" s="35">
        <f t="shared" ca="1" si="73"/>
        <v>7566</v>
      </c>
      <c r="S256" s="73">
        <v>7.3618451882653022E-2</v>
      </c>
      <c r="T256" s="75">
        <f t="shared" ca="1" si="74"/>
        <v>0.22370631667453614</v>
      </c>
      <c r="U256" s="37">
        <f t="shared" si="75"/>
        <v>0</v>
      </c>
      <c r="V256" s="37">
        <f t="shared" si="76"/>
        <v>0</v>
      </c>
      <c r="X256" s="75">
        <f t="shared" si="86"/>
        <v>1.806111234669415</v>
      </c>
      <c r="Y256" s="65">
        <f t="shared" ca="1" si="77"/>
        <v>0</v>
      </c>
      <c r="AA256" s="65">
        <f t="shared" ca="1" si="78"/>
        <v>0</v>
      </c>
      <c r="AB256" s="65">
        <f t="shared" ca="1" si="79"/>
        <v>0</v>
      </c>
      <c r="AC256" s="65">
        <f t="shared" ca="1" si="80"/>
        <v>0</v>
      </c>
      <c r="AD256" s="65">
        <f t="shared" ca="1" si="81"/>
        <v>0</v>
      </c>
      <c r="AE256" s="65">
        <f t="shared" ca="1" si="82"/>
        <v>0</v>
      </c>
      <c r="AF256" s="65">
        <f t="shared" ca="1" si="83"/>
        <v>0</v>
      </c>
      <c r="AH256" s="35">
        <f t="shared" si="87"/>
        <v>0</v>
      </c>
      <c r="AI256" s="35">
        <f t="shared" ca="1" si="88"/>
        <v>0</v>
      </c>
    </row>
    <row r="257" spans="1:35">
      <c r="A257" s="76">
        <f t="shared" si="84"/>
        <v>44409</v>
      </c>
      <c r="B257" s="65">
        <f t="shared" si="85"/>
        <v>1</v>
      </c>
      <c r="C257" s="65">
        <f t="shared" si="69"/>
        <v>0</v>
      </c>
      <c r="D257" s="65">
        <f t="shared" ca="1" si="70"/>
        <v>0</v>
      </c>
      <c r="E257" s="73"/>
      <c r="F257" s="66"/>
      <c r="G257" s="66">
        <v>82.294945897743446</v>
      </c>
      <c r="H257" s="73">
        <v>88.35</v>
      </c>
      <c r="I257" s="66">
        <v>47.319596171617547</v>
      </c>
      <c r="J257" s="66">
        <v>40.049999999999997</v>
      </c>
      <c r="K257" s="65"/>
      <c r="L257" s="65"/>
      <c r="M257" s="65"/>
      <c r="N257" s="65"/>
      <c r="O257" s="65"/>
      <c r="P257" s="35">
        <f t="shared" si="71"/>
        <v>31</v>
      </c>
      <c r="Q257" s="74">
        <f t="shared" si="72"/>
        <v>44464</v>
      </c>
      <c r="R257" s="35">
        <f t="shared" ca="1" si="73"/>
        <v>7597</v>
      </c>
      <c r="S257" s="73">
        <v>7.3610555801391003E-2</v>
      </c>
      <c r="T257" s="75">
        <f t="shared" ca="1" si="74"/>
        <v>0.22237439827945804</v>
      </c>
      <c r="U257" s="37">
        <f t="shared" si="75"/>
        <v>0</v>
      </c>
      <c r="V257" s="37">
        <f t="shared" si="76"/>
        <v>0</v>
      </c>
      <c r="X257" s="75">
        <f t="shared" si="86"/>
        <v>1.806111234669415</v>
      </c>
      <c r="Y257" s="65">
        <f t="shared" ca="1" si="77"/>
        <v>0</v>
      </c>
      <c r="AA257" s="65">
        <f t="shared" ca="1" si="78"/>
        <v>0</v>
      </c>
      <c r="AB257" s="65">
        <f t="shared" ca="1" si="79"/>
        <v>0</v>
      </c>
      <c r="AC257" s="65">
        <f t="shared" ca="1" si="80"/>
        <v>0</v>
      </c>
      <c r="AD257" s="65">
        <f t="shared" ca="1" si="81"/>
        <v>0</v>
      </c>
      <c r="AE257" s="65">
        <f t="shared" ca="1" si="82"/>
        <v>0</v>
      </c>
      <c r="AF257" s="65">
        <f t="shared" ca="1" si="83"/>
        <v>0</v>
      </c>
      <c r="AH257" s="35">
        <f t="shared" si="87"/>
        <v>0</v>
      </c>
      <c r="AI257" s="35">
        <f t="shared" ca="1" si="88"/>
        <v>0</v>
      </c>
    </row>
    <row r="258" spans="1:35">
      <c r="A258" s="76">
        <f t="shared" si="84"/>
        <v>44440</v>
      </c>
      <c r="B258" s="65">
        <f t="shared" si="85"/>
        <v>1</v>
      </c>
      <c r="C258" s="65">
        <f t="shared" si="69"/>
        <v>0</v>
      </c>
      <c r="D258" s="65">
        <f t="shared" ca="1" si="70"/>
        <v>0</v>
      </c>
      <c r="E258" s="73"/>
      <c r="F258" s="66"/>
      <c r="G258" s="66">
        <v>74.294945897743446</v>
      </c>
      <c r="H258" s="73">
        <v>76.349999999999994</v>
      </c>
      <c r="I258" s="66">
        <v>44.319596171617547</v>
      </c>
      <c r="J258" s="66">
        <v>38.049999999999997</v>
      </c>
      <c r="K258" s="65"/>
      <c r="L258" s="65"/>
      <c r="M258" s="65"/>
      <c r="N258" s="65"/>
      <c r="O258" s="65"/>
      <c r="P258" s="35">
        <f t="shared" si="71"/>
        <v>30</v>
      </c>
      <c r="Q258" s="74">
        <f t="shared" si="72"/>
        <v>44494</v>
      </c>
      <c r="R258" s="35">
        <f t="shared" ca="1" si="73"/>
        <v>7627</v>
      </c>
      <c r="S258" s="73">
        <v>7.3602396517440022E-2</v>
      </c>
      <c r="T258" s="75">
        <f t="shared" ca="1" si="74"/>
        <v>0.22109327730592579</v>
      </c>
      <c r="U258" s="37">
        <f t="shared" si="75"/>
        <v>0</v>
      </c>
      <c r="V258" s="37">
        <f t="shared" si="76"/>
        <v>0</v>
      </c>
      <c r="X258" s="75">
        <f t="shared" si="86"/>
        <v>1.806111234669415</v>
      </c>
      <c r="Y258" s="65">
        <f t="shared" ca="1" si="77"/>
        <v>0</v>
      </c>
      <c r="AA258" s="65">
        <f t="shared" ca="1" si="78"/>
        <v>0</v>
      </c>
      <c r="AB258" s="65">
        <f t="shared" ca="1" si="79"/>
        <v>0</v>
      </c>
      <c r="AC258" s="65">
        <f t="shared" ca="1" si="80"/>
        <v>0</v>
      </c>
      <c r="AD258" s="65">
        <f t="shared" ca="1" si="81"/>
        <v>0</v>
      </c>
      <c r="AE258" s="65">
        <f t="shared" ca="1" si="82"/>
        <v>0</v>
      </c>
      <c r="AF258" s="65">
        <f t="shared" ca="1" si="83"/>
        <v>0</v>
      </c>
      <c r="AH258" s="35">
        <f t="shared" si="87"/>
        <v>0</v>
      </c>
      <c r="AI258" s="35">
        <f t="shared" ca="1" si="88"/>
        <v>0</v>
      </c>
    </row>
    <row r="259" spans="1:35">
      <c r="A259" s="76">
        <f t="shared" si="84"/>
        <v>44470</v>
      </c>
      <c r="B259" s="65">
        <f t="shared" si="85"/>
        <v>1</v>
      </c>
      <c r="C259" s="65">
        <f t="shared" si="69"/>
        <v>0</v>
      </c>
      <c r="D259" s="65">
        <f t="shared" ca="1" si="70"/>
        <v>0</v>
      </c>
      <c r="E259" s="73"/>
      <c r="F259" s="66"/>
      <c r="G259" s="66">
        <v>57.4</v>
      </c>
      <c r="H259" s="73">
        <v>54.5</v>
      </c>
      <c r="I259" s="66">
        <v>37.982110491051998</v>
      </c>
      <c r="J259" s="66">
        <v>36.450000000000003</v>
      </c>
      <c r="K259" s="65"/>
      <c r="L259" s="65"/>
      <c r="M259" s="65"/>
      <c r="N259" s="65"/>
      <c r="O259" s="65"/>
      <c r="P259" s="35">
        <f t="shared" si="71"/>
        <v>31</v>
      </c>
      <c r="Q259" s="74">
        <f t="shared" si="72"/>
        <v>44525</v>
      </c>
      <c r="R259" s="35">
        <f t="shared" ca="1" si="73"/>
        <v>7658</v>
      </c>
      <c r="S259" s="73">
        <v>7.3594500436219998E-2</v>
      </c>
      <c r="T259" s="75">
        <f t="shared" ca="1" si="74"/>
        <v>0.21977749459689877</v>
      </c>
      <c r="U259" s="37">
        <f t="shared" si="75"/>
        <v>0</v>
      </c>
      <c r="V259" s="37">
        <f t="shared" si="76"/>
        <v>0</v>
      </c>
      <c r="X259" s="75">
        <f t="shared" si="86"/>
        <v>1.806111234669415</v>
      </c>
      <c r="Y259" s="65">
        <f t="shared" ca="1" si="77"/>
        <v>0</v>
      </c>
      <c r="AA259" s="65">
        <f t="shared" ca="1" si="78"/>
        <v>0</v>
      </c>
      <c r="AB259" s="65">
        <f t="shared" ca="1" si="79"/>
        <v>0</v>
      </c>
      <c r="AC259" s="65">
        <f t="shared" ca="1" si="80"/>
        <v>0</v>
      </c>
      <c r="AD259" s="65">
        <f t="shared" ca="1" si="81"/>
        <v>0</v>
      </c>
      <c r="AE259" s="65">
        <f t="shared" ca="1" si="82"/>
        <v>0</v>
      </c>
      <c r="AF259" s="65">
        <f t="shared" ca="1" si="83"/>
        <v>0</v>
      </c>
      <c r="AH259" s="35">
        <f t="shared" si="87"/>
        <v>0</v>
      </c>
      <c r="AI259" s="35">
        <f t="shared" ca="1" si="88"/>
        <v>0</v>
      </c>
    </row>
    <row r="260" spans="1:35">
      <c r="A260" s="76">
        <f t="shared" si="84"/>
        <v>44501</v>
      </c>
      <c r="B260" s="65">
        <f t="shared" si="85"/>
        <v>1</v>
      </c>
      <c r="C260" s="65">
        <f t="shared" si="69"/>
        <v>0</v>
      </c>
      <c r="D260" s="65">
        <f t="shared" ca="1" si="70"/>
        <v>0</v>
      </c>
      <c r="E260" s="73"/>
      <c r="F260" s="66"/>
      <c r="G260" s="66">
        <v>47.496755874689171</v>
      </c>
      <c r="H260" s="73">
        <v>53.5</v>
      </c>
      <c r="I260" s="66">
        <v>32.982110491052005</v>
      </c>
      <c r="J260" s="66">
        <v>33.450000000000003</v>
      </c>
      <c r="K260" s="65"/>
      <c r="L260" s="65"/>
      <c r="M260" s="65"/>
      <c r="N260" s="65"/>
      <c r="O260" s="65"/>
      <c r="P260" s="35">
        <f t="shared" si="71"/>
        <v>30</v>
      </c>
      <c r="Q260" s="74">
        <f t="shared" si="72"/>
        <v>44555</v>
      </c>
      <c r="R260" s="35">
        <f t="shared" ca="1" si="73"/>
        <v>7688</v>
      </c>
      <c r="S260" s="73">
        <v>7.3586341152314022E-2</v>
      </c>
      <c r="T260" s="75">
        <f t="shared" ca="1" si="74"/>
        <v>0.21851305838315596</v>
      </c>
      <c r="U260" s="37">
        <f t="shared" si="75"/>
        <v>0</v>
      </c>
      <c r="V260" s="37">
        <f t="shared" si="76"/>
        <v>0</v>
      </c>
      <c r="X260" s="75">
        <f t="shared" si="86"/>
        <v>1.806111234669415</v>
      </c>
      <c r="Y260" s="65">
        <f t="shared" ca="1" si="77"/>
        <v>0</v>
      </c>
      <c r="AA260" s="65">
        <f t="shared" ca="1" si="78"/>
        <v>0</v>
      </c>
      <c r="AB260" s="65">
        <f t="shared" ca="1" si="79"/>
        <v>0</v>
      </c>
      <c r="AC260" s="65">
        <f t="shared" ca="1" si="80"/>
        <v>0</v>
      </c>
      <c r="AD260" s="65">
        <f t="shared" ca="1" si="81"/>
        <v>0</v>
      </c>
      <c r="AE260" s="65">
        <f t="shared" ca="1" si="82"/>
        <v>0</v>
      </c>
      <c r="AF260" s="65">
        <f t="shared" ca="1" si="83"/>
        <v>0</v>
      </c>
      <c r="AH260" s="35">
        <f t="shared" si="87"/>
        <v>0</v>
      </c>
      <c r="AI260" s="35">
        <f t="shared" ca="1" si="88"/>
        <v>0</v>
      </c>
    </row>
    <row r="261" spans="1:35">
      <c r="A261" s="76">
        <f t="shared" si="84"/>
        <v>44531</v>
      </c>
      <c r="B261" s="65">
        <f t="shared" si="85"/>
        <v>1</v>
      </c>
      <c r="C261" s="65">
        <f t="shared" si="69"/>
        <v>0</v>
      </c>
      <c r="D261" s="65">
        <f t="shared" ca="1" si="70"/>
        <v>0</v>
      </c>
      <c r="E261" s="73"/>
      <c r="F261" s="66"/>
      <c r="G261" s="66">
        <v>46.496755874689171</v>
      </c>
      <c r="H261" s="73">
        <v>52.5</v>
      </c>
      <c r="I261" s="66">
        <v>32.982110491052005</v>
      </c>
      <c r="J261" s="66">
        <v>33.450000000000003</v>
      </c>
      <c r="K261" s="65"/>
      <c r="L261" s="65"/>
      <c r="M261" s="65"/>
      <c r="N261" s="65"/>
      <c r="O261" s="65"/>
      <c r="P261" s="35">
        <f t="shared" si="71"/>
        <v>31</v>
      </c>
      <c r="Q261" s="74">
        <f t="shared" si="72"/>
        <v>44586</v>
      </c>
      <c r="R261" s="35">
        <f t="shared" ca="1" si="73"/>
        <v>7719</v>
      </c>
      <c r="S261" s="73">
        <v>7.3578181868429016E-2</v>
      </c>
      <c r="T261" s="75">
        <f t="shared" ca="1" si="74"/>
        <v>0.21720971111405948</v>
      </c>
      <c r="U261" s="37">
        <f t="shared" si="75"/>
        <v>0</v>
      </c>
      <c r="V261" s="37">
        <f t="shared" si="76"/>
        <v>0</v>
      </c>
      <c r="X261" s="75">
        <f t="shared" si="86"/>
        <v>1.806111234669415</v>
      </c>
      <c r="Y261" s="65">
        <f t="shared" ca="1" si="77"/>
        <v>0</v>
      </c>
      <c r="AA261" s="65">
        <f t="shared" ca="1" si="78"/>
        <v>0</v>
      </c>
      <c r="AB261" s="65">
        <f t="shared" ca="1" si="79"/>
        <v>0</v>
      </c>
      <c r="AC261" s="65">
        <f t="shared" ca="1" si="80"/>
        <v>0</v>
      </c>
      <c r="AD261" s="65">
        <f t="shared" ca="1" si="81"/>
        <v>0</v>
      </c>
      <c r="AE261" s="65">
        <f t="shared" ca="1" si="82"/>
        <v>0</v>
      </c>
      <c r="AF261" s="65">
        <f t="shared" ca="1" si="83"/>
        <v>0</v>
      </c>
      <c r="AH261" s="35">
        <f t="shared" si="87"/>
        <v>0</v>
      </c>
      <c r="AI261" s="35">
        <f t="shared" ca="1" si="88"/>
        <v>0</v>
      </c>
    </row>
    <row r="262" spans="1:35">
      <c r="A262" s="76">
        <f t="shared" si="84"/>
        <v>44562</v>
      </c>
      <c r="B262" s="65">
        <f t="shared" si="85"/>
        <v>1</v>
      </c>
      <c r="C262" s="65">
        <f t="shared" si="69"/>
        <v>0</v>
      </c>
      <c r="D262" s="65">
        <f t="shared" ca="1" si="70"/>
        <v>0</v>
      </c>
      <c r="E262" s="73"/>
      <c r="F262" s="66"/>
      <c r="G262" s="66">
        <v>49.25</v>
      </c>
      <c r="H262" s="73">
        <v>54.05</v>
      </c>
      <c r="I262" s="66">
        <v>34.055078134571659</v>
      </c>
      <c r="J262" s="66">
        <v>37.450000000000003</v>
      </c>
      <c r="K262" s="65"/>
      <c r="L262" s="65"/>
      <c r="M262" s="65"/>
      <c r="N262" s="65"/>
      <c r="O262" s="65"/>
      <c r="P262" s="35">
        <f t="shared" si="71"/>
        <v>31</v>
      </c>
      <c r="Q262" s="74">
        <f t="shared" si="72"/>
        <v>44617</v>
      </c>
      <c r="R262" s="35">
        <f t="shared" ca="1" si="73"/>
        <v>7750</v>
      </c>
      <c r="S262" s="73">
        <v>7.3570812192681009E-2</v>
      </c>
      <c r="T262" s="75">
        <f t="shared" ca="1" si="74"/>
        <v>0.21591788761203576</v>
      </c>
      <c r="U262" s="37">
        <f t="shared" si="75"/>
        <v>0</v>
      </c>
      <c r="V262" s="37">
        <f t="shared" si="76"/>
        <v>0</v>
      </c>
      <c r="X262" s="75">
        <f t="shared" si="86"/>
        <v>1.8602945717094976</v>
      </c>
      <c r="Y262" s="65">
        <f t="shared" ca="1" si="77"/>
        <v>0</v>
      </c>
      <c r="AA262" s="65">
        <f t="shared" ca="1" si="78"/>
        <v>0</v>
      </c>
      <c r="AB262" s="65">
        <f t="shared" ca="1" si="79"/>
        <v>0</v>
      </c>
      <c r="AC262" s="65">
        <f t="shared" ca="1" si="80"/>
        <v>0</v>
      </c>
      <c r="AD262" s="65">
        <f t="shared" ca="1" si="81"/>
        <v>0</v>
      </c>
      <c r="AE262" s="65">
        <f t="shared" ca="1" si="82"/>
        <v>0</v>
      </c>
      <c r="AF262" s="65">
        <f t="shared" ca="1" si="83"/>
        <v>0</v>
      </c>
      <c r="AH262" s="35">
        <f t="shared" si="87"/>
        <v>0</v>
      </c>
      <c r="AI262" s="35">
        <f t="shared" ca="1" si="88"/>
        <v>0</v>
      </c>
    </row>
    <row r="263" spans="1:35">
      <c r="A263" s="76">
        <f t="shared" si="84"/>
        <v>44593</v>
      </c>
      <c r="B263" s="65">
        <f t="shared" si="85"/>
        <v>1</v>
      </c>
      <c r="C263" s="65">
        <f t="shared" si="69"/>
        <v>0</v>
      </c>
      <c r="D263" s="65">
        <f t="shared" ca="1" si="70"/>
        <v>0</v>
      </c>
      <c r="E263" s="73"/>
      <c r="F263" s="66"/>
      <c r="G263" s="66">
        <v>49.302396461192473</v>
      </c>
      <c r="H263" s="73">
        <v>52.05</v>
      </c>
      <c r="I263" s="66">
        <v>33.215078134571662</v>
      </c>
      <c r="J263" s="66">
        <v>36.450000000000003</v>
      </c>
      <c r="K263" s="65"/>
      <c r="L263" s="65"/>
      <c r="M263" s="65"/>
      <c r="N263" s="65"/>
      <c r="O263" s="65"/>
      <c r="P263" s="35">
        <f t="shared" si="71"/>
        <v>28</v>
      </c>
      <c r="Q263" s="74">
        <f t="shared" si="72"/>
        <v>44645</v>
      </c>
      <c r="R263" s="35">
        <f t="shared" ca="1" si="73"/>
        <v>7778</v>
      </c>
      <c r="S263" s="73">
        <v>7.3562652908837997E-2</v>
      </c>
      <c r="T263" s="75">
        <f t="shared" ca="1" si="74"/>
        <v>0.21476025292157505</v>
      </c>
      <c r="U263" s="37">
        <f t="shared" si="75"/>
        <v>0</v>
      </c>
      <c r="V263" s="37">
        <f t="shared" si="76"/>
        <v>0</v>
      </c>
      <c r="X263" s="75">
        <f t="shared" si="86"/>
        <v>1.8602945717094976</v>
      </c>
      <c r="Y263" s="65">
        <f t="shared" ca="1" si="77"/>
        <v>0</v>
      </c>
      <c r="AA263" s="65">
        <f t="shared" ca="1" si="78"/>
        <v>0</v>
      </c>
      <c r="AB263" s="65">
        <f t="shared" ca="1" si="79"/>
        <v>0</v>
      </c>
      <c r="AC263" s="65">
        <f t="shared" ca="1" si="80"/>
        <v>0</v>
      </c>
      <c r="AD263" s="65">
        <f t="shared" ca="1" si="81"/>
        <v>0</v>
      </c>
      <c r="AE263" s="65">
        <f t="shared" ca="1" si="82"/>
        <v>0</v>
      </c>
      <c r="AF263" s="65">
        <f t="shared" ca="1" si="83"/>
        <v>0</v>
      </c>
      <c r="AH263" s="35">
        <f t="shared" si="87"/>
        <v>0</v>
      </c>
      <c r="AI263" s="35">
        <f t="shared" ca="1" si="88"/>
        <v>0</v>
      </c>
    </row>
    <row r="264" spans="1:35">
      <c r="A264" s="76">
        <f t="shared" si="84"/>
        <v>44621</v>
      </c>
      <c r="B264" s="65">
        <f t="shared" si="85"/>
        <v>1</v>
      </c>
      <c r="C264" s="65">
        <f t="shared" si="69"/>
        <v>0</v>
      </c>
      <c r="D264" s="65">
        <f t="shared" ca="1" si="70"/>
        <v>0</v>
      </c>
      <c r="E264" s="73"/>
      <c r="F264" s="66"/>
      <c r="G264" s="66">
        <v>48.302396461192473</v>
      </c>
      <c r="H264" s="73">
        <v>51.05</v>
      </c>
      <c r="I264" s="66">
        <v>33.215078134571662</v>
      </c>
      <c r="J264" s="66">
        <v>34.450000000000003</v>
      </c>
      <c r="K264" s="65"/>
      <c r="L264" s="65"/>
      <c r="M264" s="65"/>
      <c r="N264" s="65"/>
      <c r="O264" s="65"/>
      <c r="P264" s="35">
        <f t="shared" si="71"/>
        <v>31</v>
      </c>
      <c r="Q264" s="74">
        <f t="shared" si="72"/>
        <v>44676</v>
      </c>
      <c r="R264" s="35">
        <f t="shared" ca="1" si="73"/>
        <v>7809</v>
      </c>
      <c r="S264" s="73">
        <v>7.3554756827721016E-2</v>
      </c>
      <c r="T264" s="75">
        <f t="shared" ca="1" si="74"/>
        <v>0.21348354947250717</v>
      </c>
      <c r="U264" s="37">
        <f t="shared" si="75"/>
        <v>0</v>
      </c>
      <c r="V264" s="37">
        <f t="shared" si="76"/>
        <v>0</v>
      </c>
      <c r="X264" s="75">
        <f t="shared" si="86"/>
        <v>1.8602945717094976</v>
      </c>
      <c r="Y264" s="65">
        <f t="shared" ca="1" si="77"/>
        <v>0</v>
      </c>
      <c r="AA264" s="65">
        <f t="shared" ca="1" si="78"/>
        <v>0</v>
      </c>
      <c r="AB264" s="65">
        <f t="shared" ca="1" si="79"/>
        <v>0</v>
      </c>
      <c r="AC264" s="65">
        <f t="shared" ca="1" si="80"/>
        <v>0</v>
      </c>
      <c r="AD264" s="65">
        <f t="shared" ca="1" si="81"/>
        <v>0</v>
      </c>
      <c r="AE264" s="65">
        <f t="shared" ca="1" si="82"/>
        <v>0</v>
      </c>
      <c r="AF264" s="65">
        <f t="shared" ca="1" si="83"/>
        <v>0</v>
      </c>
      <c r="AH264" s="35">
        <f t="shared" si="87"/>
        <v>0</v>
      </c>
      <c r="AI264" s="35">
        <f t="shared" ca="1" si="88"/>
        <v>0</v>
      </c>
    </row>
    <row r="265" spans="1:35">
      <c r="A265" s="76">
        <f t="shared" si="84"/>
        <v>44652</v>
      </c>
      <c r="B265" s="65">
        <f t="shared" si="85"/>
        <v>1</v>
      </c>
      <c r="C265" s="65">
        <f t="shared" si="69"/>
        <v>0</v>
      </c>
      <c r="D265" s="65">
        <f t="shared" ca="1" si="70"/>
        <v>0</v>
      </c>
      <c r="E265" s="73"/>
      <c r="F265" s="66"/>
      <c r="G265" s="66">
        <v>46.5</v>
      </c>
      <c r="H265" s="73">
        <v>48.95</v>
      </c>
      <c r="I265" s="66">
        <v>32.592324685025474</v>
      </c>
      <c r="J265" s="66">
        <v>34.450000000000003</v>
      </c>
      <c r="K265" s="65"/>
      <c r="L265" s="65"/>
      <c r="M265" s="65"/>
      <c r="N265" s="65"/>
      <c r="O265" s="65"/>
      <c r="P265" s="35">
        <f t="shared" si="71"/>
        <v>30</v>
      </c>
      <c r="Q265" s="74">
        <f t="shared" si="72"/>
        <v>44706</v>
      </c>
      <c r="R265" s="35">
        <f t="shared" ca="1" si="73"/>
        <v>7839</v>
      </c>
      <c r="S265" s="73">
        <v>7.3546597543921996E-2</v>
      </c>
      <c r="T265" s="75">
        <f t="shared" ca="1" si="74"/>
        <v>0.21225552700965888</v>
      </c>
      <c r="U265" s="37">
        <f t="shared" si="75"/>
        <v>0</v>
      </c>
      <c r="V265" s="37">
        <f t="shared" si="76"/>
        <v>0</v>
      </c>
      <c r="X265" s="75">
        <f t="shared" si="86"/>
        <v>1.8602945717094976</v>
      </c>
      <c r="Y265" s="65">
        <f t="shared" ca="1" si="77"/>
        <v>0</v>
      </c>
      <c r="AA265" s="65">
        <f t="shared" ca="1" si="78"/>
        <v>0</v>
      </c>
      <c r="AB265" s="65">
        <f t="shared" ca="1" si="79"/>
        <v>0</v>
      </c>
      <c r="AC265" s="65">
        <f t="shared" ca="1" si="80"/>
        <v>0</v>
      </c>
      <c r="AD265" s="65">
        <f t="shared" ca="1" si="81"/>
        <v>0</v>
      </c>
      <c r="AE265" s="65">
        <f t="shared" ca="1" si="82"/>
        <v>0</v>
      </c>
      <c r="AF265" s="65">
        <f t="shared" ca="1" si="83"/>
        <v>0</v>
      </c>
      <c r="AH265" s="35">
        <f t="shared" si="87"/>
        <v>0</v>
      </c>
      <c r="AI265" s="35">
        <f t="shared" ca="1" si="88"/>
        <v>0</v>
      </c>
    </row>
    <row r="266" spans="1:35">
      <c r="A266" s="76">
        <f t="shared" si="84"/>
        <v>44682</v>
      </c>
      <c r="B266" s="65">
        <f t="shared" si="85"/>
        <v>1</v>
      </c>
      <c r="C266" s="65">
        <f t="shared" ref="C266:C329" si="89">IF(U266=1,B266*P266,0)</f>
        <v>0</v>
      </c>
      <c r="D266" s="65">
        <f t="shared" ref="D266:D329" ca="1" si="90">C266*T266</f>
        <v>0</v>
      </c>
      <c r="E266" s="73"/>
      <c r="F266" s="66"/>
      <c r="G266" s="66">
        <v>49.725600307517901</v>
      </c>
      <c r="H266" s="73">
        <v>50.95</v>
      </c>
      <c r="I266" s="66">
        <v>32.592324685025474</v>
      </c>
      <c r="J266" s="66">
        <v>30.45</v>
      </c>
      <c r="K266" s="65"/>
      <c r="L266" s="65"/>
      <c r="M266" s="65"/>
      <c r="N266" s="65"/>
      <c r="O266" s="65"/>
      <c r="P266" s="35">
        <f t="shared" ref="P266:P329" si="91">A267-A266</f>
        <v>31</v>
      </c>
      <c r="Q266" s="74">
        <f t="shared" ref="Q266:Q329" si="92">CHOOSE(F$3,A267+24,A266)</f>
        <v>44737</v>
      </c>
      <c r="R266" s="35">
        <f t="shared" ref="R266:R329" ca="1" si="93">Q266-C$3</f>
        <v>7870</v>
      </c>
      <c r="S266" s="73">
        <v>7.353870146284601E-2</v>
      </c>
      <c r="T266" s="75">
        <f t="shared" ref="T266:T329" ca="1" si="94">1/(1+CHOOSE(F$3,S267/2,S266/2))^(2*R266/365.25)</f>
        <v>0.21099426852879016</v>
      </c>
      <c r="U266" s="37">
        <f t="shared" ref="U266:U329" si="95">IF(AND(mthbeg&lt;=A266,mthend&gt;=A266),1,0)</f>
        <v>0</v>
      </c>
      <c r="V266" s="37">
        <f t="shared" ref="V266:V329" si="96">P266*U266</f>
        <v>0</v>
      </c>
      <c r="X266" s="75">
        <f t="shared" si="86"/>
        <v>1.8602945717094976</v>
      </c>
      <c r="Y266" s="65">
        <f t="shared" ref="Y266:Y329" ca="1" si="97">D266*X266</f>
        <v>0</v>
      </c>
      <c r="AA266" s="65">
        <f t="shared" ref="AA266:AA329" ca="1" si="98">$D266*E266</f>
        <v>0</v>
      </c>
      <c r="AB266" s="65">
        <f t="shared" ref="AB266:AB329" ca="1" si="99">$D266*F266</f>
        <v>0</v>
      </c>
      <c r="AC266" s="65">
        <f t="shared" ref="AC266:AC329" ca="1" si="100">$D266*G266</f>
        <v>0</v>
      </c>
      <c r="AD266" s="65">
        <f t="shared" ref="AD266:AD329" ca="1" si="101">$D266*H266</f>
        <v>0</v>
      </c>
      <c r="AE266" s="65">
        <f t="shared" ref="AE266:AE329" ca="1" si="102">$D266*I266</f>
        <v>0</v>
      </c>
      <c r="AF266" s="65">
        <f t="shared" ref="AF266:AF329" ca="1" si="103">$D266*J266</f>
        <v>0</v>
      </c>
      <c r="AH266" s="35">
        <f t="shared" si="87"/>
        <v>0</v>
      </c>
      <c r="AI266" s="35">
        <f t="shared" ca="1" si="88"/>
        <v>0</v>
      </c>
    </row>
    <row r="267" spans="1:35">
      <c r="A267" s="76">
        <f t="shared" ref="A267:A330" si="104">EDATE(A266,1)</f>
        <v>44713</v>
      </c>
      <c r="B267" s="65">
        <f t="shared" ref="B267:B330" si="105">B266</f>
        <v>1</v>
      </c>
      <c r="C267" s="65">
        <f t="shared" si="89"/>
        <v>0</v>
      </c>
      <c r="D267" s="65">
        <f t="shared" ca="1" si="90"/>
        <v>0</v>
      </c>
      <c r="E267" s="73"/>
      <c r="F267" s="66"/>
      <c r="G267" s="66">
        <v>65.725600307517851</v>
      </c>
      <c r="H267" s="73">
        <v>57.95</v>
      </c>
      <c r="I267" s="66">
        <v>30.592324685025471</v>
      </c>
      <c r="J267" s="66">
        <v>33.450000000000003</v>
      </c>
      <c r="K267" s="65"/>
      <c r="L267" s="65"/>
      <c r="M267" s="65"/>
      <c r="N267" s="65"/>
      <c r="O267" s="65"/>
      <c r="P267" s="35">
        <f t="shared" si="91"/>
        <v>30</v>
      </c>
      <c r="Q267" s="74">
        <f t="shared" si="92"/>
        <v>44767</v>
      </c>
      <c r="R267" s="35">
        <f t="shared" ca="1" si="93"/>
        <v>7900</v>
      </c>
      <c r="S267" s="73">
        <v>7.353054217909101E-2</v>
      </c>
      <c r="T267" s="75">
        <f t="shared" ca="1" si="94"/>
        <v>0.209782250999242</v>
      </c>
      <c r="U267" s="37">
        <f t="shared" si="95"/>
        <v>0</v>
      </c>
      <c r="V267" s="37">
        <f t="shared" si="96"/>
        <v>0</v>
      </c>
      <c r="X267" s="75">
        <f t="shared" ref="X267:X330" si="106">IF(AND(CHOOSE(X$3,MONTH(A267)=MONTH(mthbeg),MONTH(A267)=1),YEAR(A267)&gt;YEAR(mthbeg)),X266*(1+escalator),X266)</f>
        <v>1.8602945717094976</v>
      </c>
      <c r="Y267" s="65">
        <f t="shared" ca="1" si="97"/>
        <v>0</v>
      </c>
      <c r="AA267" s="65">
        <f t="shared" ca="1" si="98"/>
        <v>0</v>
      </c>
      <c r="AB267" s="65">
        <f t="shared" ca="1" si="99"/>
        <v>0</v>
      </c>
      <c r="AC267" s="65">
        <f t="shared" ca="1" si="100"/>
        <v>0</v>
      </c>
      <c r="AD267" s="65">
        <f t="shared" ca="1" si="101"/>
        <v>0</v>
      </c>
      <c r="AE267" s="65">
        <f t="shared" ca="1" si="102"/>
        <v>0</v>
      </c>
      <c r="AF267" s="65">
        <f t="shared" ca="1" si="103"/>
        <v>0</v>
      </c>
      <c r="AH267" s="35">
        <f t="shared" si="87"/>
        <v>0</v>
      </c>
      <c r="AI267" s="35">
        <f t="shared" ca="1" si="88"/>
        <v>0</v>
      </c>
    </row>
    <row r="268" spans="1:35">
      <c r="A268" s="76">
        <f t="shared" si="104"/>
        <v>44743</v>
      </c>
      <c r="B268" s="65">
        <f t="shared" si="105"/>
        <v>1</v>
      </c>
      <c r="C268" s="65">
        <f t="shared" si="89"/>
        <v>0</v>
      </c>
      <c r="D268" s="65">
        <f t="shared" ca="1" si="90"/>
        <v>0</v>
      </c>
      <c r="E268" s="73"/>
      <c r="F268" s="66"/>
      <c r="G268" s="66">
        <v>78.25</v>
      </c>
      <c r="H268" s="73">
        <v>75.400000000000006</v>
      </c>
      <c r="I268" s="66">
        <v>43.569596171617547</v>
      </c>
      <c r="J268" s="66">
        <v>38.049999999999997</v>
      </c>
      <c r="K268" s="65"/>
      <c r="L268" s="65"/>
      <c r="M268" s="65"/>
      <c r="N268" s="65"/>
      <c r="O268" s="65"/>
      <c r="P268" s="35">
        <f t="shared" si="91"/>
        <v>31</v>
      </c>
      <c r="Q268" s="74">
        <f t="shared" si="92"/>
        <v>44798</v>
      </c>
      <c r="R268" s="35">
        <f t="shared" ca="1" si="93"/>
        <v>7931</v>
      </c>
      <c r="S268" s="73">
        <v>7.3522382895355995E-2</v>
      </c>
      <c r="T268" s="75">
        <f t="shared" ca="1" si="94"/>
        <v>0.20853509253799621</v>
      </c>
      <c r="U268" s="37">
        <f t="shared" si="95"/>
        <v>0</v>
      </c>
      <c r="V268" s="37">
        <f t="shared" si="96"/>
        <v>0</v>
      </c>
      <c r="X268" s="75">
        <f t="shared" si="106"/>
        <v>1.8602945717094976</v>
      </c>
      <c r="Y268" s="65">
        <f t="shared" ca="1" si="97"/>
        <v>0</v>
      </c>
      <c r="AA268" s="65">
        <f t="shared" ca="1" si="98"/>
        <v>0</v>
      </c>
      <c r="AB268" s="65">
        <f t="shared" ca="1" si="99"/>
        <v>0</v>
      </c>
      <c r="AC268" s="65">
        <f t="shared" ca="1" si="100"/>
        <v>0</v>
      </c>
      <c r="AD268" s="65">
        <f t="shared" ca="1" si="101"/>
        <v>0</v>
      </c>
      <c r="AE268" s="65">
        <f t="shared" ca="1" si="102"/>
        <v>0</v>
      </c>
      <c r="AF268" s="65">
        <f t="shared" ca="1" si="103"/>
        <v>0</v>
      </c>
      <c r="AH268" s="35">
        <f t="shared" ref="AH268:AH331" si="107">C268*E268</f>
        <v>0</v>
      </c>
      <c r="AI268" s="35">
        <f t="shared" ref="AI268:AI331" ca="1" si="108">AH268*T268</f>
        <v>0</v>
      </c>
    </row>
    <row r="269" spans="1:35">
      <c r="A269" s="76">
        <f t="shared" si="104"/>
        <v>44774</v>
      </c>
      <c r="B269" s="65">
        <f t="shared" si="105"/>
        <v>1</v>
      </c>
      <c r="C269" s="65">
        <f t="shared" si="89"/>
        <v>0</v>
      </c>
      <c r="D269" s="65">
        <f t="shared" ca="1" si="90"/>
        <v>0</v>
      </c>
      <c r="E269" s="73"/>
      <c r="F269" s="66"/>
      <c r="G269" s="66">
        <v>82.62678496089822</v>
      </c>
      <c r="H269" s="73">
        <v>88.4</v>
      </c>
      <c r="I269" s="66">
        <v>47.569596171617547</v>
      </c>
      <c r="J269" s="66">
        <v>40.049999999999997</v>
      </c>
      <c r="K269" s="65"/>
      <c r="L269" s="65"/>
      <c r="M269" s="65"/>
      <c r="N269" s="65"/>
      <c r="O269" s="65"/>
      <c r="P269" s="35">
        <f t="shared" si="91"/>
        <v>31</v>
      </c>
      <c r="Q269" s="74">
        <f t="shared" si="92"/>
        <v>44829</v>
      </c>
      <c r="R269" s="35">
        <f t="shared" ca="1" si="93"/>
        <v>7962</v>
      </c>
      <c r="S269" s="73">
        <v>7.3514486814344013E-2</v>
      </c>
      <c r="T269" s="75">
        <f t="shared" ca="1" si="94"/>
        <v>0.20729676377398326</v>
      </c>
      <c r="U269" s="37">
        <f t="shared" si="95"/>
        <v>0</v>
      </c>
      <c r="V269" s="37">
        <f t="shared" si="96"/>
        <v>0</v>
      </c>
      <c r="X269" s="75">
        <f t="shared" si="106"/>
        <v>1.8602945717094976</v>
      </c>
      <c r="Y269" s="65">
        <f t="shared" ca="1" si="97"/>
        <v>0</v>
      </c>
      <c r="AA269" s="65">
        <f t="shared" ca="1" si="98"/>
        <v>0</v>
      </c>
      <c r="AB269" s="65">
        <f t="shared" ca="1" si="99"/>
        <v>0</v>
      </c>
      <c r="AC269" s="65">
        <f t="shared" ca="1" si="100"/>
        <v>0</v>
      </c>
      <c r="AD269" s="65">
        <f t="shared" ca="1" si="101"/>
        <v>0</v>
      </c>
      <c r="AE269" s="65">
        <f t="shared" ca="1" si="102"/>
        <v>0</v>
      </c>
      <c r="AF269" s="65">
        <f t="shared" ca="1" si="103"/>
        <v>0</v>
      </c>
      <c r="AH269" s="35">
        <f t="shared" si="107"/>
        <v>0</v>
      </c>
      <c r="AI269" s="35">
        <f t="shared" ca="1" si="108"/>
        <v>0</v>
      </c>
    </row>
    <row r="270" spans="1:35">
      <c r="A270" s="76">
        <f t="shared" si="104"/>
        <v>44805</v>
      </c>
      <c r="B270" s="65">
        <f t="shared" si="105"/>
        <v>1</v>
      </c>
      <c r="C270" s="65">
        <f t="shared" si="89"/>
        <v>0</v>
      </c>
      <c r="D270" s="65">
        <f t="shared" ca="1" si="90"/>
        <v>0</v>
      </c>
      <c r="E270" s="73"/>
      <c r="F270" s="66"/>
      <c r="G270" s="66">
        <v>74.62678496089822</v>
      </c>
      <c r="H270" s="73">
        <v>76.400000000000006</v>
      </c>
      <c r="I270" s="66">
        <v>44.569596171617547</v>
      </c>
      <c r="J270" s="66">
        <v>38.049999999999997</v>
      </c>
      <c r="K270" s="65"/>
      <c r="L270" s="65"/>
      <c r="M270" s="65"/>
      <c r="N270" s="65"/>
      <c r="O270" s="65"/>
      <c r="P270" s="35">
        <f t="shared" si="91"/>
        <v>30</v>
      </c>
      <c r="Q270" s="74">
        <f t="shared" si="92"/>
        <v>44859</v>
      </c>
      <c r="R270" s="35">
        <f t="shared" ca="1" si="93"/>
        <v>7992</v>
      </c>
      <c r="S270" s="73">
        <v>7.3506327530653004E-2</v>
      </c>
      <c r="T270" s="75">
        <f t="shared" ca="1" si="94"/>
        <v>0.20610564532875347</v>
      </c>
      <c r="U270" s="37">
        <f t="shared" si="95"/>
        <v>0</v>
      </c>
      <c r="V270" s="37">
        <f t="shared" si="96"/>
        <v>0</v>
      </c>
      <c r="X270" s="75">
        <f t="shared" si="106"/>
        <v>1.8602945717094976</v>
      </c>
      <c r="Y270" s="65">
        <f t="shared" ca="1" si="97"/>
        <v>0</v>
      </c>
      <c r="AA270" s="65">
        <f t="shared" ca="1" si="98"/>
        <v>0</v>
      </c>
      <c r="AB270" s="65">
        <f t="shared" ca="1" si="99"/>
        <v>0</v>
      </c>
      <c r="AC270" s="65">
        <f t="shared" ca="1" si="100"/>
        <v>0</v>
      </c>
      <c r="AD270" s="65">
        <f t="shared" ca="1" si="101"/>
        <v>0</v>
      </c>
      <c r="AE270" s="65">
        <f t="shared" ca="1" si="102"/>
        <v>0</v>
      </c>
      <c r="AF270" s="65">
        <f t="shared" ca="1" si="103"/>
        <v>0</v>
      </c>
      <c r="AH270" s="35">
        <f t="shared" si="107"/>
        <v>0</v>
      </c>
      <c r="AI270" s="35">
        <f t="shared" ca="1" si="108"/>
        <v>0</v>
      </c>
    </row>
    <row r="271" spans="1:35">
      <c r="A271" s="76">
        <f t="shared" si="104"/>
        <v>44835</v>
      </c>
      <c r="B271" s="65">
        <f t="shared" si="105"/>
        <v>1</v>
      </c>
      <c r="C271" s="65">
        <f t="shared" si="89"/>
        <v>0</v>
      </c>
      <c r="D271" s="65">
        <f t="shared" ca="1" si="90"/>
        <v>0</v>
      </c>
      <c r="E271" s="73"/>
      <c r="F271" s="66"/>
      <c r="G271" s="66">
        <v>57.65</v>
      </c>
      <c r="H271" s="73">
        <v>54.55</v>
      </c>
      <c r="I271" s="66">
        <v>38.232110491051998</v>
      </c>
      <c r="J271" s="66">
        <v>36.450000000000003</v>
      </c>
      <c r="K271" s="65"/>
      <c r="L271" s="65"/>
      <c r="M271" s="65"/>
      <c r="N271" s="65"/>
      <c r="O271" s="65"/>
      <c r="P271" s="35">
        <f t="shared" si="91"/>
        <v>31</v>
      </c>
      <c r="Q271" s="74">
        <f t="shared" si="92"/>
        <v>44890</v>
      </c>
      <c r="R271" s="35">
        <f t="shared" ca="1" si="93"/>
        <v>8023</v>
      </c>
      <c r="S271" s="73">
        <v>7.3498431449683002E-2</v>
      </c>
      <c r="T271" s="75">
        <f t="shared" ca="1" si="94"/>
        <v>0.20488228202766653</v>
      </c>
      <c r="U271" s="37">
        <f t="shared" si="95"/>
        <v>0</v>
      </c>
      <c r="V271" s="37">
        <f t="shared" si="96"/>
        <v>0</v>
      </c>
      <c r="X271" s="75">
        <f t="shared" si="106"/>
        <v>1.8602945717094976</v>
      </c>
      <c r="Y271" s="65">
        <f t="shared" ca="1" si="97"/>
        <v>0</v>
      </c>
      <c r="AA271" s="65">
        <f t="shared" ca="1" si="98"/>
        <v>0</v>
      </c>
      <c r="AB271" s="65">
        <f t="shared" ca="1" si="99"/>
        <v>0</v>
      </c>
      <c r="AC271" s="65">
        <f t="shared" ca="1" si="100"/>
        <v>0</v>
      </c>
      <c r="AD271" s="65">
        <f t="shared" ca="1" si="101"/>
        <v>0</v>
      </c>
      <c r="AE271" s="65">
        <f t="shared" ca="1" si="102"/>
        <v>0</v>
      </c>
      <c r="AF271" s="65">
        <f t="shared" ca="1" si="103"/>
        <v>0</v>
      </c>
      <c r="AH271" s="35">
        <f t="shared" si="107"/>
        <v>0</v>
      </c>
      <c r="AI271" s="35">
        <f t="shared" ca="1" si="108"/>
        <v>0</v>
      </c>
    </row>
    <row r="272" spans="1:35">
      <c r="A272" s="76">
        <f t="shared" si="104"/>
        <v>44866</v>
      </c>
      <c r="B272" s="65">
        <f t="shared" si="105"/>
        <v>1</v>
      </c>
      <c r="C272" s="65">
        <f t="shared" si="89"/>
        <v>0</v>
      </c>
      <c r="D272" s="65">
        <f t="shared" ca="1" si="90"/>
        <v>0</v>
      </c>
      <c r="E272" s="73"/>
      <c r="F272" s="66"/>
      <c r="G272" s="66">
        <v>47.719669278749286</v>
      </c>
      <c r="H272" s="73">
        <v>53.55</v>
      </c>
      <c r="I272" s="66">
        <v>33.232110491052005</v>
      </c>
      <c r="J272" s="66">
        <v>33.450000000000003</v>
      </c>
      <c r="K272" s="65"/>
      <c r="L272" s="65"/>
      <c r="M272" s="65"/>
      <c r="N272" s="65"/>
      <c r="O272" s="65"/>
      <c r="P272" s="35">
        <f t="shared" si="91"/>
        <v>30</v>
      </c>
      <c r="Q272" s="74">
        <f t="shared" si="92"/>
        <v>44920</v>
      </c>
      <c r="R272" s="35">
        <f t="shared" ca="1" si="93"/>
        <v>8053</v>
      </c>
      <c r="S272" s="73">
        <v>7.3490272166035014E-2</v>
      </c>
      <c r="T272" s="75">
        <f t="shared" ca="1" si="94"/>
        <v>0.20370669579919204</v>
      </c>
      <c r="U272" s="37">
        <f t="shared" si="95"/>
        <v>0</v>
      </c>
      <c r="V272" s="37">
        <f t="shared" si="96"/>
        <v>0</v>
      </c>
      <c r="X272" s="75">
        <f t="shared" si="106"/>
        <v>1.8602945717094976</v>
      </c>
      <c r="Y272" s="65">
        <f t="shared" ca="1" si="97"/>
        <v>0</v>
      </c>
      <c r="AA272" s="65">
        <f t="shared" ca="1" si="98"/>
        <v>0</v>
      </c>
      <c r="AB272" s="65">
        <f t="shared" ca="1" si="99"/>
        <v>0</v>
      </c>
      <c r="AC272" s="65">
        <f t="shared" ca="1" si="100"/>
        <v>0</v>
      </c>
      <c r="AD272" s="65">
        <f t="shared" ca="1" si="101"/>
        <v>0</v>
      </c>
      <c r="AE272" s="65">
        <f t="shared" ca="1" si="102"/>
        <v>0</v>
      </c>
      <c r="AF272" s="65">
        <f t="shared" ca="1" si="103"/>
        <v>0</v>
      </c>
      <c r="AH272" s="35">
        <f t="shared" si="107"/>
        <v>0</v>
      </c>
      <c r="AI272" s="35">
        <f t="shared" ca="1" si="108"/>
        <v>0</v>
      </c>
    </row>
    <row r="273" spans="1:35">
      <c r="A273" s="76">
        <f t="shared" si="104"/>
        <v>44896</v>
      </c>
      <c r="B273" s="65">
        <f t="shared" si="105"/>
        <v>1</v>
      </c>
      <c r="C273" s="65">
        <f t="shared" si="89"/>
        <v>0</v>
      </c>
      <c r="D273" s="65">
        <f t="shared" ca="1" si="90"/>
        <v>0</v>
      </c>
      <c r="E273" s="73"/>
      <c r="F273" s="66"/>
      <c r="G273" s="66">
        <v>46.719669278749286</v>
      </c>
      <c r="H273" s="73">
        <v>52.55</v>
      </c>
      <c r="I273" s="66">
        <v>33.232110491052005</v>
      </c>
      <c r="J273" s="66">
        <v>33.450000000000003</v>
      </c>
      <c r="K273" s="65"/>
      <c r="L273" s="65"/>
      <c r="M273" s="65"/>
      <c r="N273" s="65"/>
      <c r="O273" s="65"/>
      <c r="P273" s="35">
        <f t="shared" si="91"/>
        <v>31</v>
      </c>
      <c r="Q273" s="74">
        <f t="shared" si="92"/>
        <v>44951</v>
      </c>
      <c r="R273" s="35">
        <f t="shared" ca="1" si="93"/>
        <v>8084</v>
      </c>
      <c r="S273" s="73">
        <v>7.3482112882409009E-2</v>
      </c>
      <c r="T273" s="75">
        <f t="shared" ca="1" si="94"/>
        <v>0.20249469521860819</v>
      </c>
      <c r="U273" s="37">
        <f t="shared" si="95"/>
        <v>0</v>
      </c>
      <c r="V273" s="37">
        <f t="shared" si="96"/>
        <v>0</v>
      </c>
      <c r="X273" s="75">
        <f t="shared" si="106"/>
        <v>1.8602945717094976</v>
      </c>
      <c r="Y273" s="65">
        <f t="shared" ca="1" si="97"/>
        <v>0</v>
      </c>
      <c r="AA273" s="65">
        <f t="shared" ca="1" si="98"/>
        <v>0</v>
      </c>
      <c r="AB273" s="65">
        <f t="shared" ca="1" si="99"/>
        <v>0</v>
      </c>
      <c r="AC273" s="65">
        <f t="shared" ca="1" si="100"/>
        <v>0</v>
      </c>
      <c r="AD273" s="65">
        <f t="shared" ca="1" si="101"/>
        <v>0</v>
      </c>
      <c r="AE273" s="65">
        <f t="shared" ca="1" si="102"/>
        <v>0</v>
      </c>
      <c r="AF273" s="65">
        <f t="shared" ca="1" si="103"/>
        <v>0</v>
      </c>
      <c r="AH273" s="35">
        <f t="shared" si="107"/>
        <v>0</v>
      </c>
      <c r="AI273" s="35">
        <f t="shared" ca="1" si="108"/>
        <v>0</v>
      </c>
    </row>
    <row r="274" spans="1:35">
      <c r="A274" s="76">
        <f t="shared" si="104"/>
        <v>44927</v>
      </c>
      <c r="B274" s="65">
        <f t="shared" si="105"/>
        <v>1</v>
      </c>
      <c r="C274" s="65">
        <f t="shared" si="89"/>
        <v>0</v>
      </c>
      <c r="D274" s="65">
        <f t="shared" ca="1" si="90"/>
        <v>0</v>
      </c>
      <c r="E274" s="73"/>
      <c r="F274" s="66"/>
      <c r="G274" s="66">
        <v>49.5</v>
      </c>
      <c r="H274" s="73">
        <v>54.1</v>
      </c>
      <c r="I274" s="66">
        <v>34.305078134571659</v>
      </c>
      <c r="J274" s="66">
        <v>37.450000000000003</v>
      </c>
      <c r="K274" s="65"/>
      <c r="L274" s="65"/>
      <c r="M274" s="65"/>
      <c r="N274" s="65"/>
      <c r="O274" s="65"/>
      <c r="P274" s="35">
        <f t="shared" si="91"/>
        <v>31</v>
      </c>
      <c r="Q274" s="74">
        <f t="shared" si="92"/>
        <v>44982</v>
      </c>
      <c r="R274" s="35">
        <f t="shared" ca="1" si="93"/>
        <v>8115</v>
      </c>
      <c r="S274" s="73">
        <v>7.3474743206896009E-2</v>
      </c>
      <c r="T274" s="75">
        <f t="shared" ca="1" si="94"/>
        <v>0.20129355490828621</v>
      </c>
      <c r="U274" s="37">
        <f t="shared" si="95"/>
        <v>0</v>
      </c>
      <c r="V274" s="37">
        <f t="shared" si="96"/>
        <v>0</v>
      </c>
      <c r="X274" s="75">
        <f t="shared" si="106"/>
        <v>1.9161034088607827</v>
      </c>
      <c r="Y274" s="65">
        <f t="shared" ca="1" si="97"/>
        <v>0</v>
      </c>
      <c r="AA274" s="65">
        <f t="shared" ca="1" si="98"/>
        <v>0</v>
      </c>
      <c r="AB274" s="65">
        <f t="shared" ca="1" si="99"/>
        <v>0</v>
      </c>
      <c r="AC274" s="65">
        <f t="shared" ca="1" si="100"/>
        <v>0</v>
      </c>
      <c r="AD274" s="65">
        <f t="shared" ca="1" si="101"/>
        <v>0</v>
      </c>
      <c r="AE274" s="65">
        <f t="shared" ca="1" si="102"/>
        <v>0</v>
      </c>
      <c r="AF274" s="65">
        <f t="shared" ca="1" si="103"/>
        <v>0</v>
      </c>
      <c r="AH274" s="35">
        <f t="shared" si="107"/>
        <v>0</v>
      </c>
      <c r="AI274" s="35">
        <f t="shared" ca="1" si="108"/>
        <v>0</v>
      </c>
    </row>
    <row r="275" spans="1:35">
      <c r="A275" s="76">
        <f t="shared" si="104"/>
        <v>44958</v>
      </c>
      <c r="B275" s="65">
        <f t="shared" si="105"/>
        <v>1</v>
      </c>
      <c r="C275" s="65">
        <f t="shared" si="89"/>
        <v>0</v>
      </c>
      <c r="D275" s="65">
        <f t="shared" ca="1" si="90"/>
        <v>0</v>
      </c>
      <c r="E275" s="73"/>
      <c r="F275" s="66"/>
      <c r="G275" s="66">
        <v>49.529080849735706</v>
      </c>
      <c r="H275" s="73">
        <v>52.1</v>
      </c>
      <c r="I275" s="66">
        <v>33.465078134571662</v>
      </c>
      <c r="J275" s="66">
        <v>36.450000000000003</v>
      </c>
      <c r="K275" s="65"/>
      <c r="L275" s="65"/>
      <c r="M275" s="65"/>
      <c r="N275" s="65"/>
      <c r="O275" s="65"/>
      <c r="P275" s="35">
        <f t="shared" si="91"/>
        <v>28</v>
      </c>
      <c r="Q275" s="74">
        <f t="shared" si="92"/>
        <v>45010</v>
      </c>
      <c r="R275" s="35">
        <f t="shared" ca="1" si="93"/>
        <v>8143</v>
      </c>
      <c r="S275" s="73">
        <v>7.3466583923312012E-2</v>
      </c>
      <c r="T275" s="75">
        <f t="shared" ca="1" si="94"/>
        <v>0.2002172755696216</v>
      </c>
      <c r="U275" s="37">
        <f t="shared" si="95"/>
        <v>0</v>
      </c>
      <c r="V275" s="37">
        <f t="shared" si="96"/>
        <v>0</v>
      </c>
      <c r="X275" s="75">
        <f t="shared" si="106"/>
        <v>1.9161034088607827</v>
      </c>
      <c r="Y275" s="65">
        <f t="shared" ca="1" si="97"/>
        <v>0</v>
      </c>
      <c r="AA275" s="65">
        <f t="shared" ca="1" si="98"/>
        <v>0</v>
      </c>
      <c r="AB275" s="65">
        <f t="shared" ca="1" si="99"/>
        <v>0</v>
      </c>
      <c r="AC275" s="65">
        <f t="shared" ca="1" si="100"/>
        <v>0</v>
      </c>
      <c r="AD275" s="65">
        <f t="shared" ca="1" si="101"/>
        <v>0</v>
      </c>
      <c r="AE275" s="65">
        <f t="shared" ca="1" si="102"/>
        <v>0</v>
      </c>
      <c r="AF275" s="65">
        <f t="shared" ca="1" si="103"/>
        <v>0</v>
      </c>
      <c r="AH275" s="35">
        <f t="shared" si="107"/>
        <v>0</v>
      </c>
      <c r="AI275" s="35">
        <f t="shared" ca="1" si="108"/>
        <v>0</v>
      </c>
    </row>
    <row r="276" spans="1:35">
      <c r="A276" s="76">
        <f t="shared" si="104"/>
        <v>44986</v>
      </c>
      <c r="B276" s="65">
        <f t="shared" si="105"/>
        <v>1</v>
      </c>
      <c r="C276" s="65">
        <f t="shared" si="89"/>
        <v>0</v>
      </c>
      <c r="D276" s="65">
        <f t="shared" ca="1" si="90"/>
        <v>0</v>
      </c>
      <c r="E276" s="73"/>
      <c r="F276" s="66"/>
      <c r="G276" s="66">
        <v>48.529080849735706</v>
      </c>
      <c r="H276" s="73">
        <v>51.1</v>
      </c>
      <c r="I276" s="66">
        <v>33.465078134571662</v>
      </c>
      <c r="J276" s="66">
        <v>34.450000000000003</v>
      </c>
      <c r="K276" s="65"/>
      <c r="L276" s="65"/>
      <c r="M276" s="65"/>
      <c r="N276" s="65"/>
      <c r="O276" s="65"/>
      <c r="P276" s="35">
        <f t="shared" si="91"/>
        <v>31</v>
      </c>
      <c r="Q276" s="74">
        <f t="shared" si="92"/>
        <v>45041</v>
      </c>
      <c r="R276" s="35">
        <f t="shared" ca="1" si="93"/>
        <v>8174</v>
      </c>
      <c r="S276" s="73">
        <v>7.3458687842444997E-2</v>
      </c>
      <c r="T276" s="75">
        <f t="shared" ca="1" si="94"/>
        <v>0.19903015915767941</v>
      </c>
      <c r="U276" s="37">
        <f t="shared" si="95"/>
        <v>0</v>
      </c>
      <c r="V276" s="37">
        <f t="shared" si="96"/>
        <v>0</v>
      </c>
      <c r="X276" s="75">
        <f t="shared" si="106"/>
        <v>1.9161034088607827</v>
      </c>
      <c r="Y276" s="65">
        <f t="shared" ca="1" si="97"/>
        <v>0</v>
      </c>
      <c r="AA276" s="65">
        <f t="shared" ca="1" si="98"/>
        <v>0</v>
      </c>
      <c r="AB276" s="65">
        <f t="shared" ca="1" si="99"/>
        <v>0</v>
      </c>
      <c r="AC276" s="65">
        <f t="shared" ca="1" si="100"/>
        <v>0</v>
      </c>
      <c r="AD276" s="65">
        <f t="shared" ca="1" si="101"/>
        <v>0</v>
      </c>
      <c r="AE276" s="65">
        <f t="shared" ca="1" si="102"/>
        <v>0</v>
      </c>
      <c r="AF276" s="65">
        <f t="shared" ca="1" si="103"/>
        <v>0</v>
      </c>
      <c r="AH276" s="35">
        <f t="shared" si="107"/>
        <v>0</v>
      </c>
      <c r="AI276" s="35">
        <f t="shared" ca="1" si="108"/>
        <v>0</v>
      </c>
    </row>
    <row r="277" spans="1:35">
      <c r="A277" s="76">
        <f t="shared" si="104"/>
        <v>45017</v>
      </c>
      <c r="B277" s="65">
        <f t="shared" si="105"/>
        <v>1</v>
      </c>
      <c r="C277" s="65">
        <f t="shared" si="89"/>
        <v>0</v>
      </c>
      <c r="D277" s="65">
        <f t="shared" ca="1" si="90"/>
        <v>0</v>
      </c>
      <c r="E277" s="73"/>
      <c r="F277" s="66"/>
      <c r="G277" s="66">
        <v>46.75</v>
      </c>
      <c r="H277" s="73">
        <v>49</v>
      </c>
      <c r="I277" s="66">
        <v>32.842324685025474</v>
      </c>
      <c r="J277" s="66">
        <v>34.450000000000003</v>
      </c>
      <c r="K277" s="65"/>
      <c r="L277" s="65"/>
      <c r="M277" s="65"/>
      <c r="N277" s="65"/>
      <c r="O277" s="65"/>
      <c r="P277" s="35">
        <f t="shared" si="91"/>
        <v>30</v>
      </c>
      <c r="Q277" s="74">
        <f t="shared" si="92"/>
        <v>45071</v>
      </c>
      <c r="R277" s="35">
        <f t="shared" ca="1" si="93"/>
        <v>8204</v>
      </c>
      <c r="S277" s="73">
        <v>7.3450528558904007E-2</v>
      </c>
      <c r="T277" s="75">
        <f t="shared" ca="1" si="94"/>
        <v>0.19788829076188003</v>
      </c>
      <c r="U277" s="37">
        <f t="shared" si="95"/>
        <v>0</v>
      </c>
      <c r="V277" s="37">
        <f t="shared" si="96"/>
        <v>0</v>
      </c>
      <c r="X277" s="75">
        <f t="shared" si="106"/>
        <v>1.9161034088607827</v>
      </c>
      <c r="Y277" s="65">
        <f t="shared" ca="1" si="97"/>
        <v>0</v>
      </c>
      <c r="AA277" s="65">
        <f t="shared" ca="1" si="98"/>
        <v>0</v>
      </c>
      <c r="AB277" s="65">
        <f t="shared" ca="1" si="99"/>
        <v>0</v>
      </c>
      <c r="AC277" s="65">
        <f t="shared" ca="1" si="100"/>
        <v>0</v>
      </c>
      <c r="AD277" s="65">
        <f t="shared" ca="1" si="101"/>
        <v>0</v>
      </c>
      <c r="AE277" s="65">
        <f t="shared" ca="1" si="102"/>
        <v>0</v>
      </c>
      <c r="AF277" s="65">
        <f t="shared" ca="1" si="103"/>
        <v>0</v>
      </c>
      <c r="AH277" s="35">
        <f t="shared" si="107"/>
        <v>0</v>
      </c>
      <c r="AI277" s="35">
        <f t="shared" ca="1" si="108"/>
        <v>0</v>
      </c>
    </row>
    <row r="278" spans="1:35">
      <c r="A278" s="76">
        <f t="shared" si="104"/>
        <v>45047</v>
      </c>
      <c r="B278" s="65">
        <f t="shared" si="105"/>
        <v>1</v>
      </c>
      <c r="C278" s="65">
        <f t="shared" si="89"/>
        <v>0</v>
      </c>
      <c r="D278" s="65">
        <f t="shared" ca="1" si="90"/>
        <v>0</v>
      </c>
      <c r="E278" s="73"/>
      <c r="F278" s="66"/>
      <c r="G278" s="66">
        <v>49.952437352053551</v>
      </c>
      <c r="H278" s="73">
        <v>51</v>
      </c>
      <c r="I278" s="66">
        <v>32.842324685025474</v>
      </c>
      <c r="J278" s="66">
        <v>30.45</v>
      </c>
      <c r="K278" s="65"/>
      <c r="L278" s="65"/>
      <c r="M278" s="65"/>
      <c r="N278" s="65"/>
      <c r="O278" s="65"/>
      <c r="P278" s="35">
        <f t="shared" si="91"/>
        <v>31</v>
      </c>
      <c r="Q278" s="74">
        <f t="shared" si="92"/>
        <v>45102</v>
      </c>
      <c r="R278" s="35">
        <f t="shared" ca="1" si="93"/>
        <v>8235</v>
      </c>
      <c r="S278" s="73">
        <v>7.3442632478080014E-2</v>
      </c>
      <c r="T278" s="75">
        <f t="shared" ca="1" si="94"/>
        <v>0.19671550062380899</v>
      </c>
      <c r="U278" s="37">
        <f t="shared" si="95"/>
        <v>0</v>
      </c>
      <c r="V278" s="37">
        <f t="shared" si="96"/>
        <v>0</v>
      </c>
      <c r="X278" s="75">
        <f t="shared" si="106"/>
        <v>1.9161034088607827</v>
      </c>
      <c r="Y278" s="65">
        <f t="shared" ca="1" si="97"/>
        <v>0</v>
      </c>
      <c r="AA278" s="65">
        <f t="shared" ca="1" si="98"/>
        <v>0</v>
      </c>
      <c r="AB278" s="65">
        <f t="shared" ca="1" si="99"/>
        <v>0</v>
      </c>
      <c r="AC278" s="65">
        <f t="shared" ca="1" si="100"/>
        <v>0</v>
      </c>
      <c r="AD278" s="65">
        <f t="shared" ca="1" si="101"/>
        <v>0</v>
      </c>
      <c r="AE278" s="65">
        <f t="shared" ca="1" si="102"/>
        <v>0</v>
      </c>
      <c r="AF278" s="65">
        <f t="shared" ca="1" si="103"/>
        <v>0</v>
      </c>
      <c r="AH278" s="35">
        <f t="shared" si="107"/>
        <v>0</v>
      </c>
      <c r="AI278" s="35">
        <f t="shared" ca="1" si="108"/>
        <v>0</v>
      </c>
    </row>
    <row r="279" spans="1:35">
      <c r="A279" s="76">
        <f t="shared" si="104"/>
        <v>45078</v>
      </c>
      <c r="B279" s="65">
        <f t="shared" si="105"/>
        <v>1</v>
      </c>
      <c r="C279" s="65">
        <f t="shared" si="89"/>
        <v>0</v>
      </c>
      <c r="D279" s="65">
        <f t="shared" ca="1" si="90"/>
        <v>0</v>
      </c>
      <c r="E279" s="73"/>
      <c r="F279" s="66"/>
      <c r="G279" s="66">
        <v>65.952437352053494</v>
      </c>
      <c r="H279" s="73">
        <v>58</v>
      </c>
      <c r="I279" s="66">
        <v>30.842324685025471</v>
      </c>
      <c r="J279" s="66">
        <v>33.450000000000003</v>
      </c>
      <c r="K279" s="65"/>
      <c r="L279" s="65"/>
      <c r="M279" s="65"/>
      <c r="N279" s="65"/>
      <c r="O279" s="65"/>
      <c r="P279" s="35">
        <f t="shared" si="91"/>
        <v>30</v>
      </c>
      <c r="Q279" s="74">
        <f t="shared" si="92"/>
        <v>45132</v>
      </c>
      <c r="R279" s="35">
        <f t="shared" ca="1" si="93"/>
        <v>8265</v>
      </c>
      <c r="S279" s="73">
        <v>7.3434473194582003E-2</v>
      </c>
      <c r="T279" s="75">
        <f t="shared" ca="1" si="94"/>
        <v>0.19558853327510317</v>
      </c>
      <c r="U279" s="37">
        <f t="shared" si="95"/>
        <v>0</v>
      </c>
      <c r="V279" s="37">
        <f t="shared" si="96"/>
        <v>0</v>
      </c>
      <c r="X279" s="75">
        <f t="shared" si="106"/>
        <v>1.9161034088607827</v>
      </c>
      <c r="Y279" s="65">
        <f t="shared" ca="1" si="97"/>
        <v>0</v>
      </c>
      <c r="AA279" s="65">
        <f t="shared" ca="1" si="98"/>
        <v>0</v>
      </c>
      <c r="AB279" s="65">
        <f t="shared" ca="1" si="99"/>
        <v>0</v>
      </c>
      <c r="AC279" s="65">
        <f t="shared" ca="1" si="100"/>
        <v>0</v>
      </c>
      <c r="AD279" s="65">
        <f t="shared" ca="1" si="101"/>
        <v>0</v>
      </c>
      <c r="AE279" s="65">
        <f t="shared" ca="1" si="102"/>
        <v>0</v>
      </c>
      <c r="AF279" s="65">
        <f t="shared" ca="1" si="103"/>
        <v>0</v>
      </c>
      <c r="AH279" s="35">
        <f t="shared" si="107"/>
        <v>0</v>
      </c>
      <c r="AI279" s="35">
        <f t="shared" ca="1" si="108"/>
        <v>0</v>
      </c>
    </row>
    <row r="280" spans="1:35">
      <c r="A280" s="76">
        <f t="shared" si="104"/>
        <v>45108</v>
      </c>
      <c r="B280" s="65">
        <f t="shared" si="105"/>
        <v>1</v>
      </c>
      <c r="C280" s="65">
        <f t="shared" si="89"/>
        <v>0</v>
      </c>
      <c r="D280" s="65">
        <f t="shared" ca="1" si="90"/>
        <v>0</v>
      </c>
      <c r="E280" s="73"/>
      <c r="F280" s="66"/>
      <c r="G280" s="66">
        <v>78.5</v>
      </c>
      <c r="H280" s="73">
        <v>75.45</v>
      </c>
      <c r="I280" s="66">
        <v>43.819596171617547</v>
      </c>
      <c r="J280" s="66">
        <v>38.049999999999997</v>
      </c>
      <c r="K280" s="65"/>
      <c r="L280" s="65"/>
      <c r="M280" s="65"/>
      <c r="N280" s="65"/>
      <c r="O280" s="65"/>
      <c r="P280" s="35">
        <f t="shared" si="91"/>
        <v>31</v>
      </c>
      <c r="Q280" s="74">
        <f t="shared" si="92"/>
        <v>45163</v>
      </c>
      <c r="R280" s="35">
        <f t="shared" ca="1" si="93"/>
        <v>8296</v>
      </c>
      <c r="S280" s="73">
        <v>7.342631391110703E-2</v>
      </c>
      <c r="T280" s="75">
        <f t="shared" ca="1" si="94"/>
        <v>0.19442876711768137</v>
      </c>
      <c r="U280" s="37">
        <f t="shared" si="95"/>
        <v>0</v>
      </c>
      <c r="V280" s="37">
        <f t="shared" si="96"/>
        <v>0</v>
      </c>
      <c r="X280" s="75">
        <f t="shared" si="106"/>
        <v>1.9161034088607827</v>
      </c>
      <c r="Y280" s="65">
        <f t="shared" ca="1" si="97"/>
        <v>0</v>
      </c>
      <c r="AA280" s="65">
        <f t="shared" ca="1" si="98"/>
        <v>0</v>
      </c>
      <c r="AB280" s="65">
        <f t="shared" ca="1" si="99"/>
        <v>0</v>
      </c>
      <c r="AC280" s="65">
        <f t="shared" ca="1" si="100"/>
        <v>0</v>
      </c>
      <c r="AD280" s="65">
        <f t="shared" ca="1" si="101"/>
        <v>0</v>
      </c>
      <c r="AE280" s="65">
        <f t="shared" ca="1" si="102"/>
        <v>0</v>
      </c>
      <c r="AF280" s="65">
        <f t="shared" ca="1" si="103"/>
        <v>0</v>
      </c>
      <c r="AH280" s="35">
        <f t="shared" si="107"/>
        <v>0</v>
      </c>
      <c r="AI280" s="35">
        <f t="shared" ca="1" si="108"/>
        <v>0</v>
      </c>
    </row>
    <row r="281" spans="1:35">
      <c r="A281" s="76">
        <f t="shared" si="104"/>
        <v>45139</v>
      </c>
      <c r="B281" s="65">
        <f t="shared" si="105"/>
        <v>1</v>
      </c>
      <c r="C281" s="65">
        <f t="shared" si="89"/>
        <v>0</v>
      </c>
      <c r="D281" s="65">
        <f t="shared" ca="1" si="90"/>
        <v>0</v>
      </c>
      <c r="E281" s="73"/>
      <c r="F281" s="66"/>
      <c r="G281" s="66">
        <v>82.958624024052995</v>
      </c>
      <c r="H281" s="73">
        <v>88.45</v>
      </c>
      <c r="I281" s="66">
        <v>47.819596171617547</v>
      </c>
      <c r="J281" s="66">
        <v>40.049999999999997</v>
      </c>
      <c r="K281" s="65"/>
      <c r="L281" s="65"/>
      <c r="M281" s="65"/>
      <c r="N281" s="65"/>
      <c r="O281" s="65"/>
      <c r="P281" s="35">
        <f t="shared" si="91"/>
        <v>31</v>
      </c>
      <c r="Q281" s="74">
        <f t="shared" si="92"/>
        <v>45194</v>
      </c>
      <c r="R281" s="35">
        <f t="shared" ca="1" si="93"/>
        <v>8327</v>
      </c>
      <c r="S281" s="73">
        <v>7.3418417830345015E-2</v>
      </c>
      <c r="T281" s="75">
        <f t="shared" ca="1" si="94"/>
        <v>0.19327724664240445</v>
      </c>
      <c r="U281" s="37">
        <f t="shared" si="95"/>
        <v>0</v>
      </c>
      <c r="V281" s="37">
        <f t="shared" si="96"/>
        <v>0</v>
      </c>
      <c r="X281" s="75">
        <f t="shared" si="106"/>
        <v>1.9161034088607827</v>
      </c>
      <c r="Y281" s="65">
        <f t="shared" ca="1" si="97"/>
        <v>0</v>
      </c>
      <c r="AA281" s="65">
        <f t="shared" ca="1" si="98"/>
        <v>0</v>
      </c>
      <c r="AB281" s="65">
        <f t="shared" ca="1" si="99"/>
        <v>0</v>
      </c>
      <c r="AC281" s="65">
        <f t="shared" ca="1" si="100"/>
        <v>0</v>
      </c>
      <c r="AD281" s="65">
        <f t="shared" ca="1" si="101"/>
        <v>0</v>
      </c>
      <c r="AE281" s="65">
        <f t="shared" ca="1" si="102"/>
        <v>0</v>
      </c>
      <c r="AF281" s="65">
        <f t="shared" ca="1" si="103"/>
        <v>0</v>
      </c>
      <c r="AH281" s="35">
        <f t="shared" si="107"/>
        <v>0</v>
      </c>
      <c r="AI281" s="35">
        <f t="shared" ca="1" si="108"/>
        <v>0</v>
      </c>
    </row>
    <row r="282" spans="1:35">
      <c r="A282" s="76">
        <f t="shared" si="104"/>
        <v>45170</v>
      </c>
      <c r="B282" s="65">
        <f t="shared" si="105"/>
        <v>1</v>
      </c>
      <c r="C282" s="65">
        <f t="shared" si="89"/>
        <v>0</v>
      </c>
      <c r="D282" s="65">
        <f t="shared" ca="1" si="90"/>
        <v>0</v>
      </c>
      <c r="E282" s="73"/>
      <c r="F282" s="66"/>
      <c r="G282" s="66">
        <v>74.958624024052995</v>
      </c>
      <c r="H282" s="73">
        <v>76.45</v>
      </c>
      <c r="I282" s="66">
        <v>44.819596171617547</v>
      </c>
      <c r="J282" s="66">
        <v>38.049999999999997</v>
      </c>
      <c r="K282" s="65"/>
      <c r="L282" s="65"/>
      <c r="M282" s="65"/>
      <c r="N282" s="65"/>
      <c r="O282" s="65"/>
      <c r="P282" s="35">
        <f t="shared" si="91"/>
        <v>30</v>
      </c>
      <c r="Q282" s="74">
        <f t="shared" si="92"/>
        <v>45224</v>
      </c>
      <c r="R282" s="35">
        <f t="shared" ca="1" si="93"/>
        <v>8357</v>
      </c>
      <c r="S282" s="73">
        <v>7.3410258546913007E-2</v>
      </c>
      <c r="T282" s="75">
        <f t="shared" ca="1" si="94"/>
        <v>0.19216961050167508</v>
      </c>
      <c r="U282" s="37">
        <f t="shared" si="95"/>
        <v>0</v>
      </c>
      <c r="V282" s="37">
        <f t="shared" si="96"/>
        <v>0</v>
      </c>
      <c r="X282" s="75">
        <f t="shared" si="106"/>
        <v>1.9161034088607827</v>
      </c>
      <c r="Y282" s="65">
        <f t="shared" ca="1" si="97"/>
        <v>0</v>
      </c>
      <c r="AA282" s="65">
        <f t="shared" ca="1" si="98"/>
        <v>0</v>
      </c>
      <c r="AB282" s="65">
        <f t="shared" ca="1" si="99"/>
        <v>0</v>
      </c>
      <c r="AC282" s="65">
        <f t="shared" ca="1" si="100"/>
        <v>0</v>
      </c>
      <c r="AD282" s="65">
        <f t="shared" ca="1" si="101"/>
        <v>0</v>
      </c>
      <c r="AE282" s="65">
        <f t="shared" ca="1" si="102"/>
        <v>0</v>
      </c>
      <c r="AF282" s="65">
        <f t="shared" ca="1" si="103"/>
        <v>0</v>
      </c>
      <c r="AH282" s="35">
        <f t="shared" si="107"/>
        <v>0</v>
      </c>
      <c r="AI282" s="35">
        <f t="shared" ca="1" si="108"/>
        <v>0</v>
      </c>
    </row>
    <row r="283" spans="1:35">
      <c r="A283" s="76">
        <f t="shared" si="104"/>
        <v>45200</v>
      </c>
      <c r="B283" s="65">
        <f t="shared" si="105"/>
        <v>1</v>
      </c>
      <c r="C283" s="65">
        <f t="shared" si="89"/>
        <v>0</v>
      </c>
      <c r="D283" s="65">
        <f t="shared" ca="1" si="90"/>
        <v>0</v>
      </c>
      <c r="E283" s="73"/>
      <c r="F283" s="66"/>
      <c r="G283" s="66">
        <v>57.9</v>
      </c>
      <c r="H283" s="73">
        <v>54.6</v>
      </c>
      <c r="I283" s="66">
        <v>38.482110491051998</v>
      </c>
      <c r="J283" s="66">
        <v>36.450000000000003</v>
      </c>
      <c r="K283" s="65"/>
      <c r="L283" s="65"/>
      <c r="M283" s="65"/>
      <c r="N283" s="65"/>
      <c r="O283" s="65"/>
      <c r="P283" s="35">
        <f t="shared" si="91"/>
        <v>31</v>
      </c>
      <c r="Q283" s="74">
        <f t="shared" si="92"/>
        <v>45255</v>
      </c>
      <c r="R283" s="35">
        <f t="shared" ca="1" si="93"/>
        <v>8388</v>
      </c>
      <c r="S283" s="73">
        <v>7.3402362466193014E-2</v>
      </c>
      <c r="T283" s="75">
        <f t="shared" ca="1" si="94"/>
        <v>0.19103197252962922</v>
      </c>
      <c r="U283" s="37">
        <f t="shared" si="95"/>
        <v>0</v>
      </c>
      <c r="V283" s="37">
        <f t="shared" si="96"/>
        <v>0</v>
      </c>
      <c r="X283" s="75">
        <f t="shared" si="106"/>
        <v>1.9161034088607827</v>
      </c>
      <c r="Y283" s="65">
        <f t="shared" ca="1" si="97"/>
        <v>0</v>
      </c>
      <c r="AA283" s="65">
        <f t="shared" ca="1" si="98"/>
        <v>0</v>
      </c>
      <c r="AB283" s="65">
        <f t="shared" ca="1" si="99"/>
        <v>0</v>
      </c>
      <c r="AC283" s="65">
        <f t="shared" ca="1" si="100"/>
        <v>0</v>
      </c>
      <c r="AD283" s="65">
        <f t="shared" ca="1" si="101"/>
        <v>0</v>
      </c>
      <c r="AE283" s="65">
        <f t="shared" ca="1" si="102"/>
        <v>0</v>
      </c>
      <c r="AF283" s="65">
        <f t="shared" ca="1" si="103"/>
        <v>0</v>
      </c>
      <c r="AH283" s="35">
        <f t="shared" si="107"/>
        <v>0</v>
      </c>
      <c r="AI283" s="35">
        <f t="shared" ca="1" si="108"/>
        <v>0</v>
      </c>
    </row>
    <row r="284" spans="1:35">
      <c r="A284" s="76">
        <f t="shared" si="104"/>
        <v>45231</v>
      </c>
      <c r="B284" s="65">
        <f t="shared" si="105"/>
        <v>1</v>
      </c>
      <c r="C284" s="65">
        <f t="shared" si="89"/>
        <v>0</v>
      </c>
      <c r="D284" s="65">
        <f t="shared" ca="1" si="90"/>
        <v>0</v>
      </c>
      <c r="E284" s="73"/>
      <c r="F284" s="66"/>
      <c r="G284" s="66">
        <v>47.942582682809402</v>
      </c>
      <c r="H284" s="73">
        <v>53.6</v>
      </c>
      <c r="I284" s="66">
        <v>33.482110491052005</v>
      </c>
      <c r="J284" s="66">
        <v>33.450000000000003</v>
      </c>
      <c r="K284" s="65"/>
      <c r="L284" s="65"/>
      <c r="M284" s="65"/>
      <c r="N284" s="65"/>
      <c r="O284" s="65"/>
      <c r="P284" s="35">
        <f t="shared" si="91"/>
        <v>30</v>
      </c>
      <c r="Q284" s="74">
        <f t="shared" si="92"/>
        <v>45285</v>
      </c>
      <c r="R284" s="35">
        <f t="shared" ca="1" si="93"/>
        <v>8418</v>
      </c>
      <c r="S284" s="73">
        <v>7.3394203182804013E-2</v>
      </c>
      <c r="T284" s="75">
        <f t="shared" ca="1" si="94"/>
        <v>0.18993879851165546</v>
      </c>
      <c r="U284" s="37">
        <f t="shared" si="95"/>
        <v>0</v>
      </c>
      <c r="V284" s="37">
        <f t="shared" si="96"/>
        <v>0</v>
      </c>
      <c r="X284" s="75">
        <f t="shared" si="106"/>
        <v>1.9161034088607827</v>
      </c>
      <c r="Y284" s="65">
        <f t="shared" ca="1" si="97"/>
        <v>0</v>
      </c>
      <c r="AA284" s="65">
        <f t="shared" ca="1" si="98"/>
        <v>0</v>
      </c>
      <c r="AB284" s="65">
        <f t="shared" ca="1" si="99"/>
        <v>0</v>
      </c>
      <c r="AC284" s="65">
        <f t="shared" ca="1" si="100"/>
        <v>0</v>
      </c>
      <c r="AD284" s="65">
        <f t="shared" ca="1" si="101"/>
        <v>0</v>
      </c>
      <c r="AE284" s="65">
        <f t="shared" ca="1" si="102"/>
        <v>0</v>
      </c>
      <c r="AF284" s="65">
        <f t="shared" ca="1" si="103"/>
        <v>0</v>
      </c>
      <c r="AH284" s="35">
        <f t="shared" si="107"/>
        <v>0</v>
      </c>
      <c r="AI284" s="35">
        <f t="shared" ca="1" si="108"/>
        <v>0</v>
      </c>
    </row>
    <row r="285" spans="1:35">
      <c r="A285" s="76">
        <f t="shared" si="104"/>
        <v>45261</v>
      </c>
      <c r="B285" s="65">
        <f t="shared" si="105"/>
        <v>1</v>
      </c>
      <c r="C285" s="65">
        <f t="shared" si="89"/>
        <v>0</v>
      </c>
      <c r="D285" s="65">
        <f t="shared" ca="1" si="90"/>
        <v>0</v>
      </c>
      <c r="E285" s="73"/>
      <c r="F285" s="66"/>
      <c r="G285" s="66">
        <v>46.942582682809402</v>
      </c>
      <c r="H285" s="73">
        <v>52.6</v>
      </c>
      <c r="I285" s="66">
        <v>33.482110491052005</v>
      </c>
      <c r="J285" s="66">
        <v>33.450000000000003</v>
      </c>
      <c r="K285" s="65"/>
      <c r="L285" s="65"/>
      <c r="M285" s="65"/>
      <c r="N285" s="65"/>
      <c r="O285" s="65"/>
      <c r="P285" s="35">
        <f t="shared" si="91"/>
        <v>31</v>
      </c>
      <c r="Q285" s="74">
        <f t="shared" si="92"/>
        <v>45316</v>
      </c>
      <c r="R285" s="35">
        <f t="shared" ca="1" si="93"/>
        <v>8449</v>
      </c>
      <c r="S285" s="73">
        <v>7.3386043899437009E-2</v>
      </c>
      <c r="T285" s="75">
        <f t="shared" ca="1" si="94"/>
        <v>0.18881154090804142</v>
      </c>
      <c r="U285" s="37">
        <f t="shared" si="95"/>
        <v>0</v>
      </c>
      <c r="V285" s="37">
        <f t="shared" si="96"/>
        <v>0</v>
      </c>
      <c r="X285" s="75">
        <f t="shared" si="106"/>
        <v>1.9161034088607827</v>
      </c>
      <c r="Y285" s="65">
        <f t="shared" ca="1" si="97"/>
        <v>0</v>
      </c>
      <c r="AA285" s="65">
        <f t="shared" ca="1" si="98"/>
        <v>0</v>
      </c>
      <c r="AB285" s="65">
        <f t="shared" ca="1" si="99"/>
        <v>0</v>
      </c>
      <c r="AC285" s="65">
        <f t="shared" ca="1" si="100"/>
        <v>0</v>
      </c>
      <c r="AD285" s="65">
        <f t="shared" ca="1" si="101"/>
        <v>0</v>
      </c>
      <c r="AE285" s="65">
        <f t="shared" ca="1" si="102"/>
        <v>0</v>
      </c>
      <c r="AF285" s="65">
        <f t="shared" ca="1" si="103"/>
        <v>0</v>
      </c>
      <c r="AH285" s="35">
        <f t="shared" si="107"/>
        <v>0</v>
      </c>
      <c r="AI285" s="35">
        <f t="shared" ca="1" si="108"/>
        <v>0</v>
      </c>
    </row>
    <row r="286" spans="1:35">
      <c r="A286" s="76">
        <f t="shared" si="104"/>
        <v>45292</v>
      </c>
      <c r="B286" s="65">
        <f t="shared" si="105"/>
        <v>1</v>
      </c>
      <c r="C286" s="65">
        <f t="shared" si="89"/>
        <v>0</v>
      </c>
      <c r="D286" s="65">
        <f t="shared" ca="1" si="90"/>
        <v>0</v>
      </c>
      <c r="E286" s="73"/>
      <c r="F286" s="66"/>
      <c r="G286" s="66">
        <v>49.75</v>
      </c>
      <c r="H286" s="73">
        <v>54.15</v>
      </c>
      <c r="I286" s="66">
        <v>34.555078134571659</v>
      </c>
      <c r="J286" s="66">
        <v>37.450000000000003</v>
      </c>
      <c r="K286" s="65"/>
      <c r="L286" s="65"/>
      <c r="M286" s="65"/>
      <c r="N286" s="65"/>
      <c r="O286" s="65"/>
      <c r="P286" s="35">
        <f t="shared" si="91"/>
        <v>31</v>
      </c>
      <c r="Q286" s="74">
        <f t="shared" si="92"/>
        <v>45347</v>
      </c>
      <c r="R286" s="35">
        <f t="shared" ca="1" si="93"/>
        <v>8480</v>
      </c>
      <c r="S286" s="73">
        <v>7.3378674224157003E-2</v>
      </c>
      <c r="T286" s="75">
        <f t="shared" ca="1" si="94"/>
        <v>0.18769451908439322</v>
      </c>
      <c r="U286" s="37">
        <f t="shared" si="95"/>
        <v>0</v>
      </c>
      <c r="V286" s="37">
        <f t="shared" si="96"/>
        <v>0</v>
      </c>
      <c r="X286" s="75">
        <f t="shared" si="106"/>
        <v>1.9735865111266062</v>
      </c>
      <c r="Y286" s="65">
        <f t="shared" ca="1" si="97"/>
        <v>0</v>
      </c>
      <c r="AA286" s="65">
        <f t="shared" ca="1" si="98"/>
        <v>0</v>
      </c>
      <c r="AB286" s="65">
        <f t="shared" ca="1" si="99"/>
        <v>0</v>
      </c>
      <c r="AC286" s="65">
        <f t="shared" ca="1" si="100"/>
        <v>0</v>
      </c>
      <c r="AD286" s="65">
        <f t="shared" ca="1" si="101"/>
        <v>0</v>
      </c>
      <c r="AE286" s="65">
        <f t="shared" ca="1" si="102"/>
        <v>0</v>
      </c>
      <c r="AF286" s="65">
        <f t="shared" ca="1" si="103"/>
        <v>0</v>
      </c>
      <c r="AH286" s="35">
        <f t="shared" si="107"/>
        <v>0</v>
      </c>
      <c r="AI286" s="35">
        <f t="shared" ca="1" si="108"/>
        <v>0</v>
      </c>
    </row>
    <row r="287" spans="1:35">
      <c r="A287" s="76">
        <f t="shared" si="104"/>
        <v>45323</v>
      </c>
      <c r="B287" s="65">
        <f t="shared" si="105"/>
        <v>1</v>
      </c>
      <c r="C287" s="65">
        <f t="shared" si="89"/>
        <v>0</v>
      </c>
      <c r="D287" s="65">
        <f t="shared" ca="1" si="90"/>
        <v>0</v>
      </c>
      <c r="E287" s="73"/>
      <c r="F287" s="66"/>
      <c r="G287" s="66">
        <v>57.9</v>
      </c>
      <c r="H287" s="73">
        <v>78</v>
      </c>
      <c r="I287" s="66"/>
      <c r="J287" s="66"/>
      <c r="K287" s="65"/>
      <c r="L287" s="65"/>
      <c r="M287" s="65"/>
      <c r="N287" s="65"/>
      <c r="O287" s="65"/>
      <c r="P287" s="35">
        <f t="shared" si="91"/>
        <v>29</v>
      </c>
      <c r="Q287" s="74">
        <f t="shared" si="92"/>
        <v>45376</v>
      </c>
      <c r="R287" s="35">
        <f t="shared" ca="1" si="93"/>
        <v>8509</v>
      </c>
      <c r="S287" s="73">
        <v>7.3370514940831008E-2</v>
      </c>
      <c r="T287" s="75">
        <f t="shared" ca="1" si="94"/>
        <v>0.18665687645385387</v>
      </c>
      <c r="U287" s="37">
        <f t="shared" si="95"/>
        <v>0</v>
      </c>
      <c r="V287" s="37">
        <f t="shared" si="96"/>
        <v>0</v>
      </c>
      <c r="X287" s="75">
        <f t="shared" si="106"/>
        <v>1.9735865111266062</v>
      </c>
      <c r="Y287" s="65">
        <f t="shared" ca="1" si="97"/>
        <v>0</v>
      </c>
      <c r="AA287" s="65">
        <f t="shared" ca="1" si="98"/>
        <v>0</v>
      </c>
      <c r="AB287" s="65">
        <f t="shared" ca="1" si="99"/>
        <v>0</v>
      </c>
      <c r="AC287" s="65">
        <f t="shared" ca="1" si="100"/>
        <v>0</v>
      </c>
      <c r="AD287" s="65">
        <f t="shared" ca="1" si="101"/>
        <v>0</v>
      </c>
      <c r="AE287" s="65">
        <f t="shared" ca="1" si="102"/>
        <v>0</v>
      </c>
      <c r="AF287" s="65">
        <f t="shared" ca="1" si="103"/>
        <v>0</v>
      </c>
      <c r="AH287" s="35">
        <f t="shared" si="107"/>
        <v>0</v>
      </c>
      <c r="AI287" s="35">
        <f t="shared" ca="1" si="108"/>
        <v>0</v>
      </c>
    </row>
    <row r="288" spans="1:35">
      <c r="A288" s="76">
        <f t="shared" si="104"/>
        <v>45352</v>
      </c>
      <c r="B288" s="65">
        <f t="shared" si="105"/>
        <v>1</v>
      </c>
      <c r="C288" s="65">
        <f t="shared" si="89"/>
        <v>0</v>
      </c>
      <c r="D288" s="65">
        <f t="shared" ca="1" si="90"/>
        <v>0</v>
      </c>
      <c r="E288" s="73"/>
      <c r="F288" s="66"/>
      <c r="G288" s="66">
        <v>47.942582682809402</v>
      </c>
      <c r="H288" s="73">
        <v>82.294945897743446</v>
      </c>
      <c r="I288" s="66"/>
      <c r="J288" s="66"/>
      <c r="K288" s="65"/>
      <c r="L288" s="65"/>
      <c r="M288" s="65"/>
      <c r="N288" s="65"/>
      <c r="O288" s="65"/>
      <c r="P288" s="35">
        <f t="shared" si="91"/>
        <v>31</v>
      </c>
      <c r="Q288" s="74">
        <f t="shared" si="92"/>
        <v>45407</v>
      </c>
      <c r="R288" s="35">
        <f t="shared" ca="1" si="93"/>
        <v>8540</v>
      </c>
      <c r="S288" s="73">
        <v>7.3362618860214987E-2</v>
      </c>
      <c r="T288" s="75">
        <f t="shared" ca="1" si="94"/>
        <v>0.18555308583654254</v>
      </c>
      <c r="U288" s="37">
        <f t="shared" si="95"/>
        <v>0</v>
      </c>
      <c r="V288" s="37">
        <f t="shared" si="96"/>
        <v>0</v>
      </c>
      <c r="X288" s="75">
        <f t="shared" si="106"/>
        <v>1.9735865111266062</v>
      </c>
      <c r="Y288" s="65">
        <f t="shared" ca="1" si="97"/>
        <v>0</v>
      </c>
      <c r="AA288" s="65">
        <f t="shared" ca="1" si="98"/>
        <v>0</v>
      </c>
      <c r="AB288" s="65">
        <f t="shared" ca="1" si="99"/>
        <v>0</v>
      </c>
      <c r="AC288" s="65">
        <f t="shared" ca="1" si="100"/>
        <v>0</v>
      </c>
      <c r="AD288" s="65">
        <f t="shared" ca="1" si="101"/>
        <v>0</v>
      </c>
      <c r="AE288" s="65">
        <f t="shared" ca="1" si="102"/>
        <v>0</v>
      </c>
      <c r="AF288" s="65">
        <f t="shared" ca="1" si="103"/>
        <v>0</v>
      </c>
      <c r="AH288" s="35">
        <f t="shared" si="107"/>
        <v>0</v>
      </c>
      <c r="AI288" s="35">
        <f t="shared" ca="1" si="108"/>
        <v>0</v>
      </c>
    </row>
    <row r="289" spans="1:35">
      <c r="A289" s="76">
        <f t="shared" si="104"/>
        <v>45383</v>
      </c>
      <c r="B289" s="65">
        <f t="shared" si="105"/>
        <v>1</v>
      </c>
      <c r="C289" s="65">
        <f t="shared" si="89"/>
        <v>0</v>
      </c>
      <c r="D289" s="65">
        <f t="shared" ca="1" si="90"/>
        <v>0</v>
      </c>
      <c r="E289" s="73"/>
      <c r="F289" s="66"/>
      <c r="G289" s="66">
        <v>46.942582682809402</v>
      </c>
      <c r="H289" s="73">
        <v>74.294945897743446</v>
      </c>
      <c r="I289" s="66"/>
      <c r="J289" s="66"/>
      <c r="K289" s="65"/>
      <c r="L289" s="65"/>
      <c r="M289" s="65"/>
      <c r="N289" s="65"/>
      <c r="O289" s="65"/>
      <c r="P289" s="35">
        <f t="shared" si="91"/>
        <v>30</v>
      </c>
      <c r="Q289" s="74">
        <f t="shared" si="92"/>
        <v>45437</v>
      </c>
      <c r="R289" s="35">
        <f t="shared" ca="1" si="93"/>
        <v>8570</v>
      </c>
      <c r="S289" s="73">
        <v>7.3354459576934011E-2</v>
      </c>
      <c r="T289" s="75">
        <f t="shared" ca="1" si="94"/>
        <v>0.18449135137430894</v>
      </c>
      <c r="U289" s="37">
        <f t="shared" si="95"/>
        <v>0</v>
      </c>
      <c r="V289" s="37">
        <f t="shared" si="96"/>
        <v>0</v>
      </c>
      <c r="X289" s="75">
        <f t="shared" si="106"/>
        <v>1.9735865111266062</v>
      </c>
      <c r="Y289" s="65">
        <f t="shared" ca="1" si="97"/>
        <v>0</v>
      </c>
      <c r="AA289" s="65">
        <f t="shared" ca="1" si="98"/>
        <v>0</v>
      </c>
      <c r="AB289" s="65">
        <f t="shared" ca="1" si="99"/>
        <v>0</v>
      </c>
      <c r="AC289" s="65">
        <f t="shared" ca="1" si="100"/>
        <v>0</v>
      </c>
      <c r="AD289" s="65">
        <f t="shared" ca="1" si="101"/>
        <v>0</v>
      </c>
      <c r="AE289" s="65">
        <f t="shared" ca="1" si="102"/>
        <v>0</v>
      </c>
      <c r="AF289" s="65">
        <f t="shared" ca="1" si="103"/>
        <v>0</v>
      </c>
      <c r="AH289" s="35">
        <f t="shared" si="107"/>
        <v>0</v>
      </c>
      <c r="AI289" s="35">
        <f t="shared" ca="1" si="108"/>
        <v>0</v>
      </c>
    </row>
    <row r="290" spans="1:35">
      <c r="A290" s="76">
        <f t="shared" si="104"/>
        <v>45413</v>
      </c>
      <c r="B290" s="65">
        <f t="shared" si="105"/>
        <v>1</v>
      </c>
      <c r="C290" s="65">
        <f t="shared" si="89"/>
        <v>0</v>
      </c>
      <c r="D290" s="65">
        <f t="shared" ca="1" si="90"/>
        <v>0</v>
      </c>
      <c r="E290" s="73"/>
      <c r="F290" s="66"/>
      <c r="G290" s="66">
        <v>49.75</v>
      </c>
      <c r="H290" s="73">
        <v>57.4</v>
      </c>
      <c r="I290" s="66"/>
      <c r="J290" s="66"/>
      <c r="K290" s="65"/>
      <c r="L290" s="65"/>
      <c r="M290" s="65"/>
      <c r="N290" s="65"/>
      <c r="O290" s="65"/>
      <c r="P290" s="35">
        <f t="shared" si="91"/>
        <v>31</v>
      </c>
      <c r="Q290" s="74">
        <f t="shared" si="92"/>
        <v>45468</v>
      </c>
      <c r="R290" s="35">
        <f t="shared" ca="1" si="93"/>
        <v>8601</v>
      </c>
      <c r="S290" s="73">
        <v>7.3346563496359027E-2</v>
      </c>
      <c r="T290" s="75">
        <f t="shared" ca="1" si="94"/>
        <v>0.183400848942459</v>
      </c>
      <c r="U290" s="37">
        <f t="shared" si="95"/>
        <v>0</v>
      </c>
      <c r="V290" s="37">
        <f t="shared" si="96"/>
        <v>0</v>
      </c>
      <c r="X290" s="75">
        <f t="shared" si="106"/>
        <v>1.9735865111266062</v>
      </c>
      <c r="Y290" s="65">
        <f t="shared" ca="1" si="97"/>
        <v>0</v>
      </c>
      <c r="AA290" s="65">
        <f t="shared" ca="1" si="98"/>
        <v>0</v>
      </c>
      <c r="AB290" s="65">
        <f t="shared" ca="1" si="99"/>
        <v>0</v>
      </c>
      <c r="AC290" s="65">
        <f t="shared" ca="1" si="100"/>
        <v>0</v>
      </c>
      <c r="AD290" s="65">
        <f t="shared" ca="1" si="101"/>
        <v>0</v>
      </c>
      <c r="AE290" s="65">
        <f t="shared" ca="1" si="102"/>
        <v>0</v>
      </c>
      <c r="AF290" s="65">
        <f t="shared" ca="1" si="103"/>
        <v>0</v>
      </c>
      <c r="AH290" s="35">
        <f t="shared" si="107"/>
        <v>0</v>
      </c>
      <c r="AI290" s="35">
        <f t="shared" ca="1" si="108"/>
        <v>0</v>
      </c>
    </row>
    <row r="291" spans="1:35">
      <c r="A291" s="76">
        <f t="shared" si="104"/>
        <v>45444</v>
      </c>
      <c r="B291" s="65">
        <f t="shared" si="105"/>
        <v>1</v>
      </c>
      <c r="C291" s="65">
        <f t="shared" si="89"/>
        <v>0</v>
      </c>
      <c r="D291" s="65">
        <f t="shared" ca="1" si="90"/>
        <v>0</v>
      </c>
      <c r="E291" s="73"/>
      <c r="F291" s="66"/>
      <c r="G291" s="66">
        <v>53.5</v>
      </c>
      <c r="H291" s="73">
        <v>47.496755874689171</v>
      </c>
      <c r="I291" s="66"/>
      <c r="J291" s="66"/>
      <c r="K291" s="65"/>
      <c r="L291" s="65"/>
      <c r="M291" s="65"/>
      <c r="N291" s="65"/>
      <c r="O291" s="65"/>
      <c r="P291" s="35">
        <f t="shared" si="91"/>
        <v>30</v>
      </c>
      <c r="Q291" s="74">
        <f t="shared" si="92"/>
        <v>45498</v>
      </c>
      <c r="R291" s="35">
        <f t="shared" ca="1" si="93"/>
        <v>8631</v>
      </c>
      <c r="S291" s="73">
        <v>7.3338404213120004E-2</v>
      </c>
      <c r="T291" s="75">
        <f t="shared" ca="1" si="94"/>
        <v>0.18235298779886333</v>
      </c>
      <c r="U291" s="37">
        <f t="shared" si="95"/>
        <v>0</v>
      </c>
      <c r="V291" s="37">
        <f t="shared" si="96"/>
        <v>0</v>
      </c>
      <c r="X291" s="75">
        <f t="shared" si="106"/>
        <v>1.9735865111266062</v>
      </c>
      <c r="Y291" s="65">
        <f t="shared" ca="1" si="97"/>
        <v>0</v>
      </c>
      <c r="AA291" s="65">
        <f t="shared" ca="1" si="98"/>
        <v>0</v>
      </c>
      <c r="AB291" s="65">
        <f t="shared" ca="1" si="99"/>
        <v>0</v>
      </c>
      <c r="AC291" s="65">
        <f t="shared" ca="1" si="100"/>
        <v>0</v>
      </c>
      <c r="AD291" s="65">
        <f t="shared" ca="1" si="101"/>
        <v>0</v>
      </c>
      <c r="AE291" s="65">
        <f t="shared" ca="1" si="102"/>
        <v>0</v>
      </c>
      <c r="AF291" s="65">
        <f t="shared" ca="1" si="103"/>
        <v>0</v>
      </c>
      <c r="AH291" s="35">
        <f t="shared" si="107"/>
        <v>0</v>
      </c>
      <c r="AI291" s="35">
        <f t="shared" ca="1" si="108"/>
        <v>0</v>
      </c>
    </row>
    <row r="292" spans="1:35">
      <c r="A292" s="76">
        <f t="shared" si="104"/>
        <v>45474</v>
      </c>
      <c r="B292" s="65">
        <f t="shared" si="105"/>
        <v>1</v>
      </c>
      <c r="C292" s="65">
        <f t="shared" si="89"/>
        <v>0</v>
      </c>
      <c r="D292" s="65">
        <f t="shared" ca="1" si="90"/>
        <v>0</v>
      </c>
      <c r="E292" s="73"/>
      <c r="F292" s="66"/>
      <c r="G292" s="66">
        <v>52.5</v>
      </c>
      <c r="H292" s="73">
        <v>46.496755874689171</v>
      </c>
      <c r="I292" s="66"/>
      <c r="J292" s="66"/>
      <c r="K292" s="65"/>
      <c r="L292" s="65"/>
      <c r="M292" s="65"/>
      <c r="N292" s="65"/>
      <c r="O292" s="65"/>
      <c r="P292" s="35">
        <f t="shared" si="91"/>
        <v>31</v>
      </c>
      <c r="Q292" s="74">
        <f t="shared" si="92"/>
        <v>45529</v>
      </c>
      <c r="R292" s="35">
        <f t="shared" ca="1" si="93"/>
        <v>8662</v>
      </c>
      <c r="S292" s="73">
        <v>7.3330244929904004E-2</v>
      </c>
      <c r="T292" s="75">
        <f t="shared" ca="1" si="94"/>
        <v>0.18127451417877671</v>
      </c>
      <c r="U292" s="37">
        <f t="shared" si="95"/>
        <v>0</v>
      </c>
      <c r="V292" s="37">
        <f t="shared" si="96"/>
        <v>0</v>
      </c>
      <c r="X292" s="75">
        <f t="shared" si="106"/>
        <v>1.9735865111266062</v>
      </c>
      <c r="Y292" s="65">
        <f t="shared" ca="1" si="97"/>
        <v>0</v>
      </c>
      <c r="AA292" s="65">
        <f t="shared" ca="1" si="98"/>
        <v>0</v>
      </c>
      <c r="AB292" s="65">
        <f t="shared" ca="1" si="99"/>
        <v>0</v>
      </c>
      <c r="AC292" s="65">
        <f t="shared" ca="1" si="100"/>
        <v>0</v>
      </c>
      <c r="AD292" s="65">
        <f t="shared" ca="1" si="101"/>
        <v>0</v>
      </c>
      <c r="AE292" s="65">
        <f t="shared" ca="1" si="102"/>
        <v>0</v>
      </c>
      <c r="AF292" s="65">
        <f t="shared" ca="1" si="103"/>
        <v>0</v>
      </c>
      <c r="AH292" s="35">
        <f t="shared" si="107"/>
        <v>0</v>
      </c>
      <c r="AI292" s="35">
        <f t="shared" ca="1" si="108"/>
        <v>0</v>
      </c>
    </row>
    <row r="293" spans="1:35">
      <c r="A293" s="76">
        <f t="shared" si="104"/>
        <v>45505</v>
      </c>
      <c r="B293" s="65">
        <f t="shared" si="105"/>
        <v>1</v>
      </c>
      <c r="C293" s="65">
        <f t="shared" si="89"/>
        <v>0</v>
      </c>
      <c r="D293" s="65">
        <f t="shared" ca="1" si="90"/>
        <v>0</v>
      </c>
      <c r="E293" s="73"/>
      <c r="F293" s="66"/>
      <c r="G293" s="66">
        <v>54.05</v>
      </c>
      <c r="H293" s="73">
        <v>49.25</v>
      </c>
      <c r="I293" s="66"/>
      <c r="J293" s="66"/>
      <c r="K293" s="65"/>
      <c r="L293" s="65"/>
      <c r="M293" s="65"/>
      <c r="N293" s="65"/>
      <c r="O293" s="65"/>
      <c r="P293" s="35">
        <f t="shared" si="91"/>
        <v>31</v>
      </c>
      <c r="Q293" s="74">
        <f t="shared" si="92"/>
        <v>45560</v>
      </c>
      <c r="R293" s="35">
        <f t="shared" ca="1" si="93"/>
        <v>8693</v>
      </c>
      <c r="S293" s="73">
        <v>7.3322348849392011E-2</v>
      </c>
      <c r="T293" s="75">
        <f t="shared" ca="1" si="94"/>
        <v>0.18020374091333127</v>
      </c>
      <c r="U293" s="37">
        <f t="shared" si="95"/>
        <v>0</v>
      </c>
      <c r="V293" s="37">
        <f t="shared" si="96"/>
        <v>0</v>
      </c>
      <c r="X293" s="75">
        <f t="shared" si="106"/>
        <v>1.9735865111266062</v>
      </c>
      <c r="Y293" s="65">
        <f t="shared" ca="1" si="97"/>
        <v>0</v>
      </c>
      <c r="AA293" s="65">
        <f t="shared" ca="1" si="98"/>
        <v>0</v>
      </c>
      <c r="AB293" s="65">
        <f t="shared" ca="1" si="99"/>
        <v>0</v>
      </c>
      <c r="AC293" s="65">
        <f t="shared" ca="1" si="100"/>
        <v>0</v>
      </c>
      <c r="AD293" s="65">
        <f t="shared" ca="1" si="101"/>
        <v>0</v>
      </c>
      <c r="AE293" s="65">
        <f t="shared" ca="1" si="102"/>
        <v>0</v>
      </c>
      <c r="AF293" s="65">
        <f t="shared" ca="1" si="103"/>
        <v>0</v>
      </c>
      <c r="AH293" s="35">
        <f t="shared" si="107"/>
        <v>0</v>
      </c>
      <c r="AI293" s="35">
        <f t="shared" ca="1" si="108"/>
        <v>0</v>
      </c>
    </row>
    <row r="294" spans="1:35">
      <c r="A294" s="76">
        <f t="shared" si="104"/>
        <v>45536</v>
      </c>
      <c r="B294" s="65">
        <f t="shared" si="105"/>
        <v>1</v>
      </c>
      <c r="C294" s="65">
        <f t="shared" si="89"/>
        <v>0</v>
      </c>
      <c r="D294" s="65">
        <f t="shared" ca="1" si="90"/>
        <v>0</v>
      </c>
      <c r="E294" s="73"/>
      <c r="F294" s="66"/>
      <c r="G294" s="66">
        <v>52.05</v>
      </c>
      <c r="H294" s="73">
        <v>49.302396461192473</v>
      </c>
      <c r="I294" s="66"/>
      <c r="J294" s="66"/>
      <c r="K294" s="65"/>
      <c r="L294" s="65"/>
      <c r="M294" s="65"/>
      <c r="N294" s="65"/>
      <c r="O294" s="65"/>
      <c r="P294" s="35">
        <f t="shared" si="91"/>
        <v>30</v>
      </c>
      <c r="Q294" s="74">
        <f t="shared" si="92"/>
        <v>45590</v>
      </c>
      <c r="R294" s="35">
        <f t="shared" ca="1" si="93"/>
        <v>8723</v>
      </c>
      <c r="S294" s="73">
        <v>7.3314189566219018E-2</v>
      </c>
      <c r="T294" s="75">
        <f t="shared" ca="1" si="94"/>
        <v>0.17917375936516008</v>
      </c>
      <c r="U294" s="37">
        <f t="shared" si="95"/>
        <v>0</v>
      </c>
      <c r="V294" s="37">
        <f t="shared" si="96"/>
        <v>0</v>
      </c>
      <c r="X294" s="75">
        <f t="shared" si="106"/>
        <v>1.9735865111266062</v>
      </c>
      <c r="Y294" s="65">
        <f t="shared" ca="1" si="97"/>
        <v>0</v>
      </c>
      <c r="AA294" s="65">
        <f t="shared" ca="1" si="98"/>
        <v>0</v>
      </c>
      <c r="AB294" s="65">
        <f t="shared" ca="1" si="99"/>
        <v>0</v>
      </c>
      <c r="AC294" s="65">
        <f t="shared" ca="1" si="100"/>
        <v>0</v>
      </c>
      <c r="AD294" s="65">
        <f t="shared" ca="1" si="101"/>
        <v>0</v>
      </c>
      <c r="AE294" s="65">
        <f t="shared" ca="1" si="102"/>
        <v>0</v>
      </c>
      <c r="AF294" s="65">
        <f t="shared" ca="1" si="103"/>
        <v>0</v>
      </c>
      <c r="AH294" s="35">
        <f t="shared" si="107"/>
        <v>0</v>
      </c>
      <c r="AI294" s="35">
        <f t="shared" ca="1" si="108"/>
        <v>0</v>
      </c>
    </row>
    <row r="295" spans="1:35">
      <c r="A295" s="76">
        <f t="shared" si="104"/>
        <v>45566</v>
      </c>
      <c r="B295" s="65">
        <f t="shared" si="105"/>
        <v>1</v>
      </c>
      <c r="C295" s="65">
        <f t="shared" si="89"/>
        <v>0</v>
      </c>
      <c r="D295" s="65">
        <f t="shared" ca="1" si="90"/>
        <v>0</v>
      </c>
      <c r="E295" s="73"/>
      <c r="F295" s="66"/>
      <c r="G295" s="66">
        <v>51.05</v>
      </c>
      <c r="H295" s="73">
        <v>48.302396461192473</v>
      </c>
      <c r="I295" s="66"/>
      <c r="J295" s="66"/>
      <c r="K295" s="65"/>
      <c r="L295" s="65"/>
      <c r="M295" s="65"/>
      <c r="N295" s="65"/>
      <c r="O295" s="65"/>
      <c r="P295" s="35">
        <f t="shared" si="91"/>
        <v>31</v>
      </c>
      <c r="Q295" s="74">
        <f t="shared" si="92"/>
        <v>45621</v>
      </c>
      <c r="R295" s="35">
        <f t="shared" ca="1" si="93"/>
        <v>8754</v>
      </c>
      <c r="S295" s="73">
        <v>7.3306293485750004E-2</v>
      </c>
      <c r="T295" s="75">
        <f t="shared" ca="1" si="94"/>
        <v>0.17811586360231976</v>
      </c>
      <c r="U295" s="37">
        <f t="shared" si="95"/>
        <v>0</v>
      </c>
      <c r="V295" s="37">
        <f t="shared" si="96"/>
        <v>0</v>
      </c>
      <c r="X295" s="75">
        <f t="shared" si="106"/>
        <v>1.9735865111266062</v>
      </c>
      <c r="Y295" s="65">
        <f t="shared" ca="1" si="97"/>
        <v>0</v>
      </c>
      <c r="AA295" s="65">
        <f t="shared" ca="1" si="98"/>
        <v>0</v>
      </c>
      <c r="AB295" s="65">
        <f t="shared" ca="1" si="99"/>
        <v>0</v>
      </c>
      <c r="AC295" s="65">
        <f t="shared" ca="1" si="100"/>
        <v>0</v>
      </c>
      <c r="AD295" s="65">
        <f t="shared" ca="1" si="101"/>
        <v>0</v>
      </c>
      <c r="AE295" s="65">
        <f t="shared" ca="1" si="102"/>
        <v>0</v>
      </c>
      <c r="AF295" s="65">
        <f t="shared" ca="1" si="103"/>
        <v>0</v>
      </c>
      <c r="AH295" s="35">
        <f t="shared" si="107"/>
        <v>0</v>
      </c>
      <c r="AI295" s="35">
        <f t="shared" ca="1" si="108"/>
        <v>0</v>
      </c>
    </row>
    <row r="296" spans="1:35">
      <c r="A296" s="76">
        <f t="shared" si="104"/>
        <v>45597</v>
      </c>
      <c r="B296" s="65">
        <f t="shared" si="105"/>
        <v>1</v>
      </c>
      <c r="C296" s="65">
        <f t="shared" si="89"/>
        <v>0</v>
      </c>
      <c r="D296" s="65">
        <f t="shared" ca="1" si="90"/>
        <v>0</v>
      </c>
      <c r="E296" s="73"/>
      <c r="F296" s="66"/>
      <c r="G296" s="66">
        <v>48.95</v>
      </c>
      <c r="H296" s="73">
        <v>46.5</v>
      </c>
      <c r="I296" s="66"/>
      <c r="J296" s="66"/>
      <c r="K296" s="65"/>
      <c r="L296" s="65"/>
      <c r="M296" s="65"/>
      <c r="N296" s="65"/>
      <c r="O296" s="65"/>
      <c r="P296" s="35">
        <f t="shared" si="91"/>
        <v>30</v>
      </c>
      <c r="Q296" s="74">
        <f t="shared" si="92"/>
        <v>45651</v>
      </c>
      <c r="R296" s="35">
        <f t="shared" ca="1" si="93"/>
        <v>8784</v>
      </c>
      <c r="S296" s="73">
        <v>7.3298134202619006E-2</v>
      </c>
      <c r="T296" s="75">
        <f t="shared" ca="1" si="94"/>
        <v>0.17709934782940162</v>
      </c>
      <c r="U296" s="37">
        <f t="shared" si="95"/>
        <v>0</v>
      </c>
      <c r="V296" s="37">
        <f t="shared" si="96"/>
        <v>0</v>
      </c>
      <c r="X296" s="75">
        <f t="shared" si="106"/>
        <v>1.9735865111266062</v>
      </c>
      <c r="Y296" s="65">
        <f t="shared" ca="1" si="97"/>
        <v>0</v>
      </c>
      <c r="AA296" s="65">
        <f t="shared" ca="1" si="98"/>
        <v>0</v>
      </c>
      <c r="AB296" s="65">
        <f t="shared" ca="1" si="99"/>
        <v>0</v>
      </c>
      <c r="AC296" s="65">
        <f t="shared" ca="1" si="100"/>
        <v>0</v>
      </c>
      <c r="AD296" s="65">
        <f t="shared" ca="1" si="101"/>
        <v>0</v>
      </c>
      <c r="AE296" s="65">
        <f t="shared" ca="1" si="102"/>
        <v>0</v>
      </c>
      <c r="AF296" s="65">
        <f t="shared" ca="1" si="103"/>
        <v>0</v>
      </c>
      <c r="AH296" s="35">
        <f t="shared" si="107"/>
        <v>0</v>
      </c>
      <c r="AI296" s="35">
        <f t="shared" ca="1" si="108"/>
        <v>0</v>
      </c>
    </row>
    <row r="297" spans="1:35">
      <c r="A297" s="76">
        <f t="shared" si="104"/>
        <v>45627</v>
      </c>
      <c r="B297" s="65">
        <f t="shared" si="105"/>
        <v>1</v>
      </c>
      <c r="C297" s="65">
        <f t="shared" si="89"/>
        <v>0</v>
      </c>
      <c r="D297" s="65">
        <f t="shared" ca="1" si="90"/>
        <v>0</v>
      </c>
      <c r="E297" s="73"/>
      <c r="F297" s="66"/>
      <c r="G297" s="66">
        <v>50.95</v>
      </c>
      <c r="H297" s="73">
        <v>49.725600307517901</v>
      </c>
      <c r="I297" s="66"/>
      <c r="J297" s="66"/>
      <c r="K297" s="65"/>
      <c r="L297" s="65"/>
      <c r="M297" s="65"/>
      <c r="N297" s="65"/>
      <c r="O297" s="65"/>
      <c r="P297" s="35">
        <f t="shared" si="91"/>
        <v>31</v>
      </c>
      <c r="Q297" s="74">
        <f t="shared" si="92"/>
        <v>45682</v>
      </c>
      <c r="R297" s="35">
        <f t="shared" ca="1" si="93"/>
        <v>8815</v>
      </c>
      <c r="S297" s="73">
        <v>7.3289974919511003E-2</v>
      </c>
      <c r="T297" s="75">
        <f t="shared" ca="1" si="94"/>
        <v>0.17605200933389828</v>
      </c>
      <c r="U297" s="37">
        <f t="shared" si="95"/>
        <v>0</v>
      </c>
      <c r="V297" s="37">
        <f t="shared" si="96"/>
        <v>0</v>
      </c>
      <c r="X297" s="75">
        <f t="shared" si="106"/>
        <v>1.9735865111266062</v>
      </c>
      <c r="Y297" s="65">
        <f t="shared" ca="1" si="97"/>
        <v>0</v>
      </c>
      <c r="AA297" s="65">
        <f t="shared" ca="1" si="98"/>
        <v>0</v>
      </c>
      <c r="AB297" s="65">
        <f t="shared" ca="1" si="99"/>
        <v>0</v>
      </c>
      <c r="AC297" s="65">
        <f t="shared" ca="1" si="100"/>
        <v>0</v>
      </c>
      <c r="AD297" s="65">
        <f t="shared" ca="1" si="101"/>
        <v>0</v>
      </c>
      <c r="AE297" s="65">
        <f t="shared" ca="1" si="102"/>
        <v>0</v>
      </c>
      <c r="AF297" s="65">
        <f t="shared" ca="1" si="103"/>
        <v>0</v>
      </c>
      <c r="AH297" s="35">
        <f t="shared" si="107"/>
        <v>0</v>
      </c>
      <c r="AI297" s="35">
        <f t="shared" ca="1" si="108"/>
        <v>0</v>
      </c>
    </row>
    <row r="298" spans="1:35">
      <c r="A298" s="76">
        <f t="shared" si="104"/>
        <v>45658</v>
      </c>
      <c r="B298" s="65">
        <f t="shared" si="105"/>
        <v>1</v>
      </c>
      <c r="C298" s="65">
        <f t="shared" si="89"/>
        <v>0</v>
      </c>
      <c r="D298" s="65">
        <f t="shared" ca="1" si="90"/>
        <v>0</v>
      </c>
      <c r="E298" s="73"/>
      <c r="F298" s="66"/>
      <c r="G298" s="66">
        <v>57.95</v>
      </c>
      <c r="H298" s="73">
        <v>65.725600307517851</v>
      </c>
      <c r="I298" s="66"/>
      <c r="J298" s="66"/>
      <c r="K298" s="65"/>
      <c r="L298" s="65"/>
      <c r="M298" s="65"/>
      <c r="N298" s="65"/>
      <c r="O298" s="65"/>
      <c r="P298" s="35">
        <f t="shared" si="91"/>
        <v>31</v>
      </c>
      <c r="Q298" s="74">
        <f t="shared" si="92"/>
        <v>45713</v>
      </c>
      <c r="R298" s="35">
        <f t="shared" ca="1" si="93"/>
        <v>8846</v>
      </c>
      <c r="S298" s="73">
        <v>7.3282342041785006E-2</v>
      </c>
      <c r="T298" s="75">
        <f t="shared" ca="1" si="94"/>
        <v>0.17501323586937939</v>
      </c>
      <c r="U298" s="37">
        <f t="shared" si="95"/>
        <v>0</v>
      </c>
      <c r="V298" s="37">
        <f t="shared" si="96"/>
        <v>0</v>
      </c>
      <c r="X298" s="75">
        <f t="shared" si="106"/>
        <v>2.0327941064604045</v>
      </c>
      <c r="Y298" s="65">
        <f t="shared" ca="1" si="97"/>
        <v>0</v>
      </c>
      <c r="AA298" s="65">
        <f t="shared" ca="1" si="98"/>
        <v>0</v>
      </c>
      <c r="AB298" s="65">
        <f t="shared" ca="1" si="99"/>
        <v>0</v>
      </c>
      <c r="AC298" s="65">
        <f t="shared" ca="1" si="100"/>
        <v>0</v>
      </c>
      <c r="AD298" s="65">
        <f t="shared" ca="1" si="101"/>
        <v>0</v>
      </c>
      <c r="AE298" s="65">
        <f t="shared" ca="1" si="102"/>
        <v>0</v>
      </c>
      <c r="AF298" s="65">
        <f t="shared" ca="1" si="103"/>
        <v>0</v>
      </c>
      <c r="AH298" s="35">
        <f t="shared" si="107"/>
        <v>0</v>
      </c>
      <c r="AI298" s="35">
        <f t="shared" ca="1" si="108"/>
        <v>0</v>
      </c>
    </row>
    <row r="299" spans="1:35">
      <c r="A299" s="76">
        <f t="shared" si="104"/>
        <v>45689</v>
      </c>
      <c r="B299" s="65">
        <f t="shared" si="105"/>
        <v>1</v>
      </c>
      <c r="C299" s="65">
        <f t="shared" si="89"/>
        <v>0</v>
      </c>
      <c r="D299" s="65">
        <f t="shared" ca="1" si="90"/>
        <v>0</v>
      </c>
      <c r="E299" s="73"/>
      <c r="F299" s="66"/>
      <c r="G299" s="66">
        <v>75.400000000000006</v>
      </c>
      <c r="H299" s="73">
        <v>78.25</v>
      </c>
      <c r="I299" s="66"/>
      <c r="J299" s="66"/>
      <c r="K299" s="65"/>
      <c r="L299" s="65"/>
      <c r="M299" s="65"/>
      <c r="N299" s="65"/>
      <c r="O299" s="65"/>
      <c r="P299" s="35">
        <f t="shared" si="91"/>
        <v>28</v>
      </c>
      <c r="Q299" s="74">
        <f t="shared" si="92"/>
        <v>45741</v>
      </c>
      <c r="R299" s="35">
        <f t="shared" ca="1" si="93"/>
        <v>8874</v>
      </c>
      <c r="S299" s="73">
        <v>7.3274182758719025E-2</v>
      </c>
      <c r="T299" s="75">
        <f t="shared" ca="1" si="94"/>
        <v>0.17408260575273157</v>
      </c>
      <c r="U299" s="37">
        <f t="shared" si="95"/>
        <v>0</v>
      </c>
      <c r="V299" s="37">
        <f t="shared" si="96"/>
        <v>0</v>
      </c>
      <c r="X299" s="75">
        <f t="shared" si="106"/>
        <v>2.0327941064604045</v>
      </c>
      <c r="Y299" s="65">
        <f t="shared" ca="1" si="97"/>
        <v>0</v>
      </c>
      <c r="AA299" s="65">
        <f t="shared" ca="1" si="98"/>
        <v>0</v>
      </c>
      <c r="AB299" s="65">
        <f t="shared" ca="1" si="99"/>
        <v>0</v>
      </c>
      <c r="AC299" s="65">
        <f t="shared" ca="1" si="100"/>
        <v>0</v>
      </c>
      <c r="AD299" s="65">
        <f t="shared" ca="1" si="101"/>
        <v>0</v>
      </c>
      <c r="AE299" s="65">
        <f t="shared" ca="1" si="102"/>
        <v>0</v>
      </c>
      <c r="AF299" s="65">
        <f t="shared" ca="1" si="103"/>
        <v>0</v>
      </c>
      <c r="AH299" s="35">
        <f t="shared" si="107"/>
        <v>0</v>
      </c>
      <c r="AI299" s="35">
        <f t="shared" ca="1" si="108"/>
        <v>0</v>
      </c>
    </row>
    <row r="300" spans="1:35">
      <c r="A300" s="76">
        <f t="shared" si="104"/>
        <v>45717</v>
      </c>
      <c r="B300" s="65">
        <f t="shared" si="105"/>
        <v>1</v>
      </c>
      <c r="C300" s="65">
        <f t="shared" si="89"/>
        <v>0</v>
      </c>
      <c r="D300" s="65">
        <f t="shared" ca="1" si="90"/>
        <v>0</v>
      </c>
      <c r="E300" s="73"/>
      <c r="F300" s="66"/>
      <c r="G300" s="66">
        <v>88.4</v>
      </c>
      <c r="H300" s="73">
        <v>82.62678496089822</v>
      </c>
      <c r="I300" s="66"/>
      <c r="J300" s="66"/>
      <c r="K300" s="65"/>
      <c r="L300" s="65"/>
      <c r="M300" s="65"/>
      <c r="N300" s="65"/>
      <c r="O300" s="65"/>
      <c r="P300" s="35">
        <f t="shared" si="91"/>
        <v>31</v>
      </c>
      <c r="Q300" s="74">
        <f t="shared" si="92"/>
        <v>45772</v>
      </c>
      <c r="R300" s="35">
        <f t="shared" ca="1" si="93"/>
        <v>8905</v>
      </c>
      <c r="S300" s="73">
        <v>7.3266286678354012E-2</v>
      </c>
      <c r="T300" s="75">
        <f t="shared" ca="1" si="94"/>
        <v>0.17305590028037748</v>
      </c>
      <c r="U300" s="37">
        <f t="shared" si="95"/>
        <v>0</v>
      </c>
      <c r="V300" s="37">
        <f t="shared" si="96"/>
        <v>0</v>
      </c>
      <c r="X300" s="75">
        <f t="shared" si="106"/>
        <v>2.0327941064604045</v>
      </c>
      <c r="Y300" s="65">
        <f t="shared" ca="1" si="97"/>
        <v>0</v>
      </c>
      <c r="AA300" s="65">
        <f t="shared" ca="1" si="98"/>
        <v>0</v>
      </c>
      <c r="AB300" s="65">
        <f t="shared" ca="1" si="99"/>
        <v>0</v>
      </c>
      <c r="AC300" s="65">
        <f t="shared" ca="1" si="100"/>
        <v>0</v>
      </c>
      <c r="AD300" s="65">
        <f t="shared" ca="1" si="101"/>
        <v>0</v>
      </c>
      <c r="AE300" s="65">
        <f t="shared" ca="1" si="102"/>
        <v>0</v>
      </c>
      <c r="AF300" s="65">
        <f t="shared" ca="1" si="103"/>
        <v>0</v>
      </c>
      <c r="AH300" s="35">
        <f t="shared" si="107"/>
        <v>0</v>
      </c>
      <c r="AI300" s="35">
        <f t="shared" ca="1" si="108"/>
        <v>0</v>
      </c>
    </row>
    <row r="301" spans="1:35">
      <c r="A301" s="76">
        <f t="shared" si="104"/>
        <v>45748</v>
      </c>
      <c r="B301" s="65">
        <f t="shared" si="105"/>
        <v>1</v>
      </c>
      <c r="C301" s="65">
        <f t="shared" si="89"/>
        <v>0</v>
      </c>
      <c r="D301" s="65">
        <f t="shared" ca="1" si="90"/>
        <v>0</v>
      </c>
      <c r="E301" s="73"/>
      <c r="F301" s="66"/>
      <c r="G301" s="66">
        <v>76.400000000000006</v>
      </c>
      <c r="H301" s="73">
        <v>74.62678496089822</v>
      </c>
      <c r="I301" s="66"/>
      <c r="J301" s="66"/>
      <c r="K301" s="65"/>
      <c r="L301" s="65"/>
      <c r="M301" s="65"/>
      <c r="N301" s="65"/>
      <c r="O301" s="65"/>
      <c r="P301" s="35">
        <f t="shared" si="91"/>
        <v>30</v>
      </c>
      <c r="Q301" s="74">
        <f t="shared" si="92"/>
        <v>45802</v>
      </c>
      <c r="R301" s="35">
        <f t="shared" ca="1" si="93"/>
        <v>8935</v>
      </c>
      <c r="S301" s="73">
        <v>7.3258127395331024E-2</v>
      </c>
      <c r="T301" s="75">
        <f t="shared" ca="1" si="94"/>
        <v>0.17206829918200714</v>
      </c>
      <c r="U301" s="37">
        <f t="shared" si="95"/>
        <v>0</v>
      </c>
      <c r="V301" s="37">
        <f t="shared" si="96"/>
        <v>0</v>
      </c>
      <c r="X301" s="75">
        <f t="shared" si="106"/>
        <v>2.0327941064604045</v>
      </c>
      <c r="Y301" s="65">
        <f t="shared" ca="1" si="97"/>
        <v>0</v>
      </c>
      <c r="AA301" s="65">
        <f t="shared" ca="1" si="98"/>
        <v>0</v>
      </c>
      <c r="AB301" s="65">
        <f t="shared" ca="1" si="99"/>
        <v>0</v>
      </c>
      <c r="AC301" s="65">
        <f t="shared" ca="1" si="100"/>
        <v>0</v>
      </c>
      <c r="AD301" s="65">
        <f t="shared" ca="1" si="101"/>
        <v>0</v>
      </c>
      <c r="AE301" s="65">
        <f t="shared" ca="1" si="102"/>
        <v>0</v>
      </c>
      <c r="AF301" s="65">
        <f t="shared" ca="1" si="103"/>
        <v>0</v>
      </c>
      <c r="AH301" s="35">
        <f t="shared" si="107"/>
        <v>0</v>
      </c>
      <c r="AI301" s="35">
        <f t="shared" ca="1" si="108"/>
        <v>0</v>
      </c>
    </row>
    <row r="302" spans="1:35">
      <c r="A302" s="76">
        <f t="shared" si="104"/>
        <v>45778</v>
      </c>
      <c r="B302" s="65">
        <f t="shared" si="105"/>
        <v>1</v>
      </c>
      <c r="C302" s="65">
        <f t="shared" si="89"/>
        <v>0</v>
      </c>
      <c r="D302" s="65">
        <f t="shared" ca="1" si="90"/>
        <v>0</v>
      </c>
      <c r="E302" s="73"/>
      <c r="F302" s="66"/>
      <c r="G302" s="66">
        <v>54.55</v>
      </c>
      <c r="H302" s="73">
        <v>57.65</v>
      </c>
      <c r="I302" s="66"/>
      <c r="J302" s="66"/>
      <c r="K302" s="65"/>
      <c r="L302" s="65"/>
      <c r="M302" s="65"/>
      <c r="N302" s="65"/>
      <c r="O302" s="65"/>
      <c r="P302" s="35">
        <f t="shared" si="91"/>
        <v>31</v>
      </c>
      <c r="Q302" s="74">
        <f t="shared" si="92"/>
        <v>45833</v>
      </c>
      <c r="R302" s="35">
        <f t="shared" ca="1" si="93"/>
        <v>8966</v>
      </c>
      <c r="S302" s="73">
        <v>7.3250231315008005E-2</v>
      </c>
      <c r="T302" s="75">
        <f t="shared" ca="1" si="94"/>
        <v>0.17105392366283076</v>
      </c>
      <c r="U302" s="37">
        <f t="shared" si="95"/>
        <v>0</v>
      </c>
      <c r="V302" s="37">
        <f t="shared" si="96"/>
        <v>0</v>
      </c>
      <c r="X302" s="75">
        <f t="shared" si="106"/>
        <v>2.0327941064604045</v>
      </c>
      <c r="Y302" s="65">
        <f t="shared" ca="1" si="97"/>
        <v>0</v>
      </c>
      <c r="AA302" s="65">
        <f t="shared" ca="1" si="98"/>
        <v>0</v>
      </c>
      <c r="AB302" s="65">
        <f t="shared" ca="1" si="99"/>
        <v>0</v>
      </c>
      <c r="AC302" s="65">
        <f t="shared" ca="1" si="100"/>
        <v>0</v>
      </c>
      <c r="AD302" s="65">
        <f t="shared" ca="1" si="101"/>
        <v>0</v>
      </c>
      <c r="AE302" s="65">
        <f t="shared" ca="1" si="102"/>
        <v>0</v>
      </c>
      <c r="AF302" s="65">
        <f t="shared" ca="1" si="103"/>
        <v>0</v>
      </c>
      <c r="AH302" s="35">
        <f t="shared" si="107"/>
        <v>0</v>
      </c>
      <c r="AI302" s="35">
        <f t="shared" ca="1" si="108"/>
        <v>0</v>
      </c>
    </row>
    <row r="303" spans="1:35">
      <c r="A303" s="76">
        <f t="shared" si="104"/>
        <v>45809</v>
      </c>
      <c r="B303" s="65">
        <f t="shared" si="105"/>
        <v>1</v>
      </c>
      <c r="C303" s="65">
        <f t="shared" si="89"/>
        <v>0</v>
      </c>
      <c r="D303" s="65">
        <f t="shared" ca="1" si="90"/>
        <v>0</v>
      </c>
      <c r="E303" s="73"/>
      <c r="F303" s="66"/>
      <c r="G303" s="66">
        <v>53.55</v>
      </c>
      <c r="H303" s="73">
        <v>47.719669278749286</v>
      </c>
      <c r="I303" s="66"/>
      <c r="J303" s="66"/>
      <c r="K303" s="65"/>
      <c r="L303" s="65"/>
      <c r="M303" s="65"/>
      <c r="N303" s="65"/>
      <c r="O303" s="65"/>
      <c r="P303" s="35">
        <f t="shared" si="91"/>
        <v>30</v>
      </c>
      <c r="Q303" s="74">
        <f t="shared" si="92"/>
        <v>45863</v>
      </c>
      <c r="R303" s="35">
        <f t="shared" ca="1" si="93"/>
        <v>8996</v>
      </c>
      <c r="S303" s="73">
        <v>7.324207203202901E-2</v>
      </c>
      <c r="T303" s="75">
        <f t="shared" ca="1" si="94"/>
        <v>0.1700792440843466</v>
      </c>
      <c r="U303" s="37">
        <f t="shared" si="95"/>
        <v>0</v>
      </c>
      <c r="V303" s="37">
        <f t="shared" si="96"/>
        <v>0</v>
      </c>
      <c r="X303" s="75">
        <f t="shared" si="106"/>
        <v>2.0327941064604045</v>
      </c>
      <c r="Y303" s="65">
        <f t="shared" ca="1" si="97"/>
        <v>0</v>
      </c>
      <c r="AA303" s="65">
        <f t="shared" ca="1" si="98"/>
        <v>0</v>
      </c>
      <c r="AB303" s="65">
        <f t="shared" ca="1" si="99"/>
        <v>0</v>
      </c>
      <c r="AC303" s="65">
        <f t="shared" ca="1" si="100"/>
        <v>0</v>
      </c>
      <c r="AD303" s="65">
        <f t="shared" ca="1" si="101"/>
        <v>0</v>
      </c>
      <c r="AE303" s="65">
        <f t="shared" ca="1" si="102"/>
        <v>0</v>
      </c>
      <c r="AF303" s="65">
        <f t="shared" ca="1" si="103"/>
        <v>0</v>
      </c>
      <c r="AH303" s="35">
        <f t="shared" si="107"/>
        <v>0</v>
      </c>
      <c r="AI303" s="35">
        <f t="shared" ca="1" si="108"/>
        <v>0</v>
      </c>
    </row>
    <row r="304" spans="1:35">
      <c r="A304" s="76">
        <f t="shared" si="104"/>
        <v>45839</v>
      </c>
      <c r="B304" s="65">
        <f t="shared" si="105"/>
        <v>1</v>
      </c>
      <c r="C304" s="65">
        <f t="shared" si="89"/>
        <v>0</v>
      </c>
      <c r="D304" s="65">
        <f t="shared" ca="1" si="90"/>
        <v>0</v>
      </c>
      <c r="E304" s="73"/>
      <c r="F304" s="66"/>
      <c r="G304" s="66">
        <v>52.55</v>
      </c>
      <c r="H304" s="73">
        <v>46.719669278749286</v>
      </c>
      <c r="I304" s="66"/>
      <c r="J304" s="66"/>
      <c r="K304" s="65"/>
      <c r="L304" s="65"/>
      <c r="M304" s="65"/>
      <c r="N304" s="65"/>
      <c r="O304" s="65"/>
      <c r="P304" s="35">
        <f t="shared" si="91"/>
        <v>31</v>
      </c>
      <c r="Q304" s="74">
        <f t="shared" si="92"/>
        <v>45894</v>
      </c>
      <c r="R304" s="35">
        <f t="shared" ca="1" si="93"/>
        <v>9027</v>
      </c>
      <c r="S304" s="73">
        <v>7.3233912749072011E-2</v>
      </c>
      <c r="T304" s="75">
        <f t="shared" ca="1" si="94"/>
        <v>0.16907598185401115</v>
      </c>
      <c r="U304" s="37">
        <f t="shared" si="95"/>
        <v>0</v>
      </c>
      <c r="V304" s="37">
        <f t="shared" si="96"/>
        <v>0</v>
      </c>
      <c r="X304" s="75">
        <f t="shared" si="106"/>
        <v>2.0327941064604045</v>
      </c>
      <c r="Y304" s="65">
        <f t="shared" ca="1" si="97"/>
        <v>0</v>
      </c>
      <c r="AA304" s="65">
        <f t="shared" ca="1" si="98"/>
        <v>0</v>
      </c>
      <c r="AB304" s="65">
        <f t="shared" ca="1" si="99"/>
        <v>0</v>
      </c>
      <c r="AC304" s="65">
        <f t="shared" ca="1" si="100"/>
        <v>0</v>
      </c>
      <c r="AD304" s="65">
        <f t="shared" ca="1" si="101"/>
        <v>0</v>
      </c>
      <c r="AE304" s="65">
        <f t="shared" ca="1" si="102"/>
        <v>0</v>
      </c>
      <c r="AF304" s="65">
        <f t="shared" ca="1" si="103"/>
        <v>0</v>
      </c>
      <c r="AH304" s="35">
        <f t="shared" si="107"/>
        <v>0</v>
      </c>
      <c r="AI304" s="35">
        <f t="shared" ca="1" si="108"/>
        <v>0</v>
      </c>
    </row>
    <row r="305" spans="1:35">
      <c r="A305" s="76">
        <f t="shared" si="104"/>
        <v>45870</v>
      </c>
      <c r="B305" s="65">
        <f t="shared" si="105"/>
        <v>1</v>
      </c>
      <c r="C305" s="65">
        <f t="shared" si="89"/>
        <v>0</v>
      </c>
      <c r="D305" s="65">
        <f t="shared" ca="1" si="90"/>
        <v>0</v>
      </c>
      <c r="E305" s="73"/>
      <c r="F305" s="66"/>
      <c r="G305" s="66">
        <v>54.1</v>
      </c>
      <c r="H305" s="73">
        <v>49.5</v>
      </c>
      <c r="I305" s="66"/>
      <c r="J305" s="66"/>
      <c r="K305" s="65"/>
      <c r="L305" s="65"/>
      <c r="M305" s="65"/>
      <c r="N305" s="65"/>
      <c r="O305" s="65"/>
      <c r="P305" s="35">
        <f t="shared" si="91"/>
        <v>31</v>
      </c>
      <c r="Q305" s="74">
        <f t="shared" si="92"/>
        <v>45925</v>
      </c>
      <c r="R305" s="35">
        <f t="shared" ca="1" si="93"/>
        <v>9058</v>
      </c>
      <c r="S305" s="73">
        <v>7.3226016668811025E-2</v>
      </c>
      <c r="T305" s="75">
        <f t="shared" ca="1" si="94"/>
        <v>0.16807991346113632</v>
      </c>
      <c r="U305" s="37">
        <f t="shared" si="95"/>
        <v>0</v>
      </c>
      <c r="V305" s="37">
        <f t="shared" si="96"/>
        <v>0</v>
      </c>
      <c r="X305" s="75">
        <f t="shared" si="106"/>
        <v>2.0327941064604045</v>
      </c>
      <c r="Y305" s="65">
        <f t="shared" ca="1" si="97"/>
        <v>0</v>
      </c>
      <c r="AA305" s="65">
        <f t="shared" ca="1" si="98"/>
        <v>0</v>
      </c>
      <c r="AB305" s="65">
        <f t="shared" ca="1" si="99"/>
        <v>0</v>
      </c>
      <c r="AC305" s="65">
        <f t="shared" ca="1" si="100"/>
        <v>0</v>
      </c>
      <c r="AD305" s="65">
        <f t="shared" ca="1" si="101"/>
        <v>0</v>
      </c>
      <c r="AE305" s="65">
        <f t="shared" ca="1" si="102"/>
        <v>0</v>
      </c>
      <c r="AF305" s="65">
        <f t="shared" ca="1" si="103"/>
        <v>0</v>
      </c>
      <c r="AH305" s="35">
        <f t="shared" si="107"/>
        <v>0</v>
      </c>
      <c r="AI305" s="35">
        <f t="shared" ca="1" si="108"/>
        <v>0</v>
      </c>
    </row>
    <row r="306" spans="1:35">
      <c r="A306" s="76">
        <f t="shared" si="104"/>
        <v>45901</v>
      </c>
      <c r="B306" s="65">
        <f t="shared" si="105"/>
        <v>1</v>
      </c>
      <c r="C306" s="65">
        <f t="shared" si="89"/>
        <v>0</v>
      </c>
      <c r="D306" s="65">
        <f t="shared" ca="1" si="90"/>
        <v>0</v>
      </c>
      <c r="E306" s="73"/>
      <c r="F306" s="66"/>
      <c r="G306" s="66">
        <v>52.1</v>
      </c>
      <c r="H306" s="73">
        <v>49.529080849735706</v>
      </c>
      <c r="I306" s="66"/>
      <c r="J306" s="66"/>
      <c r="K306" s="65"/>
      <c r="L306" s="65"/>
      <c r="M306" s="65"/>
      <c r="N306" s="65"/>
      <c r="O306" s="65"/>
      <c r="P306" s="35">
        <f t="shared" si="91"/>
        <v>30</v>
      </c>
      <c r="Q306" s="74">
        <f t="shared" si="92"/>
        <v>45955</v>
      </c>
      <c r="R306" s="35">
        <f t="shared" ca="1" si="93"/>
        <v>9088</v>
      </c>
      <c r="S306" s="73">
        <v>7.3217857385897006E-2</v>
      </c>
      <c r="T306" s="75">
        <f t="shared" ca="1" si="94"/>
        <v>0.16712177658473082</v>
      </c>
      <c r="U306" s="37">
        <f t="shared" si="95"/>
        <v>0</v>
      </c>
      <c r="V306" s="37">
        <f t="shared" si="96"/>
        <v>0</v>
      </c>
      <c r="X306" s="75">
        <f t="shared" si="106"/>
        <v>2.0327941064604045</v>
      </c>
      <c r="Y306" s="65">
        <f t="shared" ca="1" si="97"/>
        <v>0</v>
      </c>
      <c r="AA306" s="65">
        <f t="shared" ca="1" si="98"/>
        <v>0</v>
      </c>
      <c r="AB306" s="65">
        <f t="shared" ca="1" si="99"/>
        <v>0</v>
      </c>
      <c r="AC306" s="65">
        <f t="shared" ca="1" si="100"/>
        <v>0</v>
      </c>
      <c r="AD306" s="65">
        <f t="shared" ca="1" si="101"/>
        <v>0</v>
      </c>
      <c r="AE306" s="65">
        <f t="shared" ca="1" si="102"/>
        <v>0</v>
      </c>
      <c r="AF306" s="65">
        <f t="shared" ca="1" si="103"/>
        <v>0</v>
      </c>
      <c r="AH306" s="35">
        <f t="shared" si="107"/>
        <v>0</v>
      </c>
      <c r="AI306" s="35">
        <f t="shared" ca="1" si="108"/>
        <v>0</v>
      </c>
    </row>
    <row r="307" spans="1:35">
      <c r="A307" s="76">
        <f t="shared" si="104"/>
        <v>45931</v>
      </c>
      <c r="B307" s="65">
        <f t="shared" si="105"/>
        <v>1</v>
      </c>
      <c r="C307" s="65">
        <f t="shared" si="89"/>
        <v>0</v>
      </c>
      <c r="D307" s="65">
        <f t="shared" ca="1" si="90"/>
        <v>0</v>
      </c>
      <c r="E307" s="66"/>
      <c r="F307" s="66"/>
      <c r="G307" s="66">
        <v>51.1</v>
      </c>
      <c r="H307" s="73">
        <v>48.529080849735706</v>
      </c>
      <c r="I307" s="66"/>
      <c r="J307" s="66"/>
      <c r="K307" s="65"/>
      <c r="L307" s="65"/>
      <c r="M307" s="65"/>
      <c r="N307" s="65"/>
      <c r="O307" s="65"/>
      <c r="P307" s="35">
        <f t="shared" si="91"/>
        <v>31</v>
      </c>
      <c r="Q307" s="74">
        <f t="shared" si="92"/>
        <v>45986</v>
      </c>
      <c r="R307" s="35">
        <f t="shared" ca="1" si="93"/>
        <v>9119</v>
      </c>
      <c r="S307" s="73">
        <v>7.3209961305679E-2</v>
      </c>
      <c r="T307" s="75">
        <f t="shared" ca="1" si="94"/>
        <v>0.16613765794174506</v>
      </c>
      <c r="U307" s="37">
        <f t="shared" si="95"/>
        <v>0</v>
      </c>
      <c r="V307" s="37">
        <f t="shared" si="96"/>
        <v>0</v>
      </c>
      <c r="X307" s="75">
        <f t="shared" si="106"/>
        <v>2.0327941064604045</v>
      </c>
      <c r="Y307" s="65">
        <f t="shared" ca="1" si="97"/>
        <v>0</v>
      </c>
      <c r="AA307" s="65">
        <f t="shared" ca="1" si="98"/>
        <v>0</v>
      </c>
      <c r="AB307" s="65">
        <f t="shared" ca="1" si="99"/>
        <v>0</v>
      </c>
      <c r="AC307" s="65">
        <f t="shared" ca="1" si="100"/>
        <v>0</v>
      </c>
      <c r="AD307" s="65">
        <f t="shared" ca="1" si="101"/>
        <v>0</v>
      </c>
      <c r="AE307" s="65">
        <f t="shared" ca="1" si="102"/>
        <v>0</v>
      </c>
      <c r="AF307" s="65">
        <f t="shared" ca="1" si="103"/>
        <v>0</v>
      </c>
      <c r="AH307" s="35">
        <f t="shared" si="107"/>
        <v>0</v>
      </c>
      <c r="AI307" s="35">
        <f t="shared" ca="1" si="108"/>
        <v>0</v>
      </c>
    </row>
    <row r="308" spans="1:35">
      <c r="A308" s="76">
        <f t="shared" si="104"/>
        <v>45962</v>
      </c>
      <c r="B308" s="65">
        <f t="shared" si="105"/>
        <v>1</v>
      </c>
      <c r="C308" s="65">
        <f t="shared" si="89"/>
        <v>0</v>
      </c>
      <c r="D308" s="65">
        <f t="shared" ca="1" si="90"/>
        <v>0</v>
      </c>
      <c r="E308" s="66"/>
      <c r="F308" s="66"/>
      <c r="G308" s="66">
        <v>49</v>
      </c>
      <c r="H308" s="73">
        <v>46.75</v>
      </c>
      <c r="I308" s="66"/>
      <c r="J308" s="66"/>
      <c r="K308" s="65"/>
      <c r="L308" s="65"/>
      <c r="M308" s="65"/>
      <c r="N308" s="65"/>
      <c r="O308" s="65"/>
      <c r="P308" s="35">
        <f t="shared" si="91"/>
        <v>30</v>
      </c>
      <c r="Q308" s="74">
        <f t="shared" si="92"/>
        <v>46016</v>
      </c>
      <c r="R308" s="35">
        <f t="shared" ca="1" si="93"/>
        <v>9149</v>
      </c>
      <c r="S308" s="73">
        <v>7.3201802022808016E-2</v>
      </c>
      <c r="T308" s="75">
        <f t="shared" ca="1" si="94"/>
        <v>0.16519206403447609</v>
      </c>
      <c r="U308" s="37">
        <f t="shared" si="95"/>
        <v>0</v>
      </c>
      <c r="V308" s="37">
        <f t="shared" si="96"/>
        <v>0</v>
      </c>
      <c r="X308" s="75">
        <f t="shared" si="106"/>
        <v>2.0327941064604045</v>
      </c>
      <c r="Y308" s="65">
        <f t="shared" ca="1" si="97"/>
        <v>0</v>
      </c>
      <c r="AA308" s="65">
        <f t="shared" ca="1" si="98"/>
        <v>0</v>
      </c>
      <c r="AB308" s="65">
        <f t="shared" ca="1" si="99"/>
        <v>0</v>
      </c>
      <c r="AC308" s="65">
        <f t="shared" ca="1" si="100"/>
        <v>0</v>
      </c>
      <c r="AD308" s="65">
        <f t="shared" ca="1" si="101"/>
        <v>0</v>
      </c>
      <c r="AE308" s="65">
        <f t="shared" ca="1" si="102"/>
        <v>0</v>
      </c>
      <c r="AF308" s="65">
        <f t="shared" ca="1" si="103"/>
        <v>0</v>
      </c>
      <c r="AH308" s="35">
        <f t="shared" si="107"/>
        <v>0</v>
      </c>
      <c r="AI308" s="35">
        <f t="shared" ca="1" si="108"/>
        <v>0</v>
      </c>
    </row>
    <row r="309" spans="1:35">
      <c r="A309" s="76">
        <f t="shared" si="104"/>
        <v>45992</v>
      </c>
      <c r="B309" s="65">
        <f t="shared" si="105"/>
        <v>1</v>
      </c>
      <c r="C309" s="65">
        <f t="shared" si="89"/>
        <v>0</v>
      </c>
      <c r="D309" s="65">
        <f t="shared" ca="1" si="90"/>
        <v>0</v>
      </c>
      <c r="E309" s="66"/>
      <c r="F309" s="66"/>
      <c r="G309" s="66">
        <v>51</v>
      </c>
      <c r="H309" s="73">
        <v>49.952437352053551</v>
      </c>
      <c r="I309" s="66"/>
      <c r="J309" s="66"/>
      <c r="K309" s="65"/>
      <c r="L309" s="65"/>
      <c r="M309" s="65"/>
      <c r="N309" s="65"/>
      <c r="O309" s="65"/>
      <c r="P309" s="35">
        <f t="shared" si="91"/>
        <v>31</v>
      </c>
      <c r="Q309" s="74">
        <f t="shared" si="92"/>
        <v>46047</v>
      </c>
      <c r="R309" s="35">
        <f t="shared" ca="1" si="93"/>
        <v>9180</v>
      </c>
      <c r="S309" s="73">
        <v>7.3193642739960013E-2</v>
      </c>
      <c r="T309" s="75">
        <f t="shared" ca="1" si="94"/>
        <v>0.1642166003453919</v>
      </c>
      <c r="U309" s="37">
        <f t="shared" si="95"/>
        <v>0</v>
      </c>
      <c r="V309" s="37">
        <f t="shared" si="96"/>
        <v>0</v>
      </c>
      <c r="X309" s="75">
        <f t="shared" si="106"/>
        <v>2.0327941064604045</v>
      </c>
      <c r="Y309" s="65">
        <f t="shared" ca="1" si="97"/>
        <v>0</v>
      </c>
      <c r="AA309" s="65">
        <f t="shared" ca="1" si="98"/>
        <v>0</v>
      </c>
      <c r="AB309" s="65">
        <f t="shared" ca="1" si="99"/>
        <v>0</v>
      </c>
      <c r="AC309" s="65">
        <f t="shared" ca="1" si="100"/>
        <v>0</v>
      </c>
      <c r="AD309" s="65">
        <f t="shared" ca="1" si="101"/>
        <v>0</v>
      </c>
      <c r="AE309" s="65">
        <f t="shared" ca="1" si="102"/>
        <v>0</v>
      </c>
      <c r="AF309" s="65">
        <f t="shared" ca="1" si="103"/>
        <v>0</v>
      </c>
      <c r="AH309" s="35">
        <f t="shared" si="107"/>
        <v>0</v>
      </c>
      <c r="AI309" s="35">
        <f t="shared" ca="1" si="108"/>
        <v>0</v>
      </c>
    </row>
    <row r="310" spans="1:35">
      <c r="A310" s="76">
        <f t="shared" si="104"/>
        <v>46023</v>
      </c>
      <c r="B310" s="65">
        <f t="shared" si="105"/>
        <v>1</v>
      </c>
      <c r="C310" s="65">
        <f t="shared" si="89"/>
        <v>0</v>
      </c>
      <c r="D310" s="65">
        <f t="shared" ca="1" si="90"/>
        <v>0</v>
      </c>
      <c r="E310" s="66"/>
      <c r="F310" s="66"/>
      <c r="G310" s="66">
        <v>58</v>
      </c>
      <c r="H310" s="73">
        <v>65.952437352053494</v>
      </c>
      <c r="I310" s="66"/>
      <c r="J310" s="66"/>
      <c r="K310" s="65"/>
      <c r="L310" s="65"/>
      <c r="M310" s="65"/>
      <c r="N310" s="65"/>
      <c r="O310" s="65"/>
      <c r="P310" s="35">
        <f t="shared" si="91"/>
        <v>31</v>
      </c>
      <c r="Q310" s="74">
        <f t="shared" si="92"/>
        <v>46078</v>
      </c>
      <c r="R310" s="35">
        <f t="shared" ca="1" si="93"/>
        <v>9211</v>
      </c>
      <c r="S310" s="73">
        <v>7.3186273065147009E-2</v>
      </c>
      <c r="T310" s="75">
        <f t="shared" ca="1" si="94"/>
        <v>0.16325022987288648</v>
      </c>
      <c r="U310" s="37">
        <f t="shared" si="95"/>
        <v>0</v>
      </c>
      <c r="V310" s="37">
        <f t="shared" si="96"/>
        <v>0</v>
      </c>
      <c r="X310" s="75">
        <f t="shared" si="106"/>
        <v>2.0937779296542165</v>
      </c>
      <c r="Y310" s="65">
        <f t="shared" ca="1" si="97"/>
        <v>0</v>
      </c>
      <c r="AA310" s="65">
        <f t="shared" ca="1" si="98"/>
        <v>0</v>
      </c>
      <c r="AB310" s="65">
        <f t="shared" ca="1" si="99"/>
        <v>0</v>
      </c>
      <c r="AC310" s="65">
        <f t="shared" ca="1" si="100"/>
        <v>0</v>
      </c>
      <c r="AD310" s="65">
        <f t="shared" ca="1" si="101"/>
        <v>0</v>
      </c>
      <c r="AE310" s="65">
        <f t="shared" ca="1" si="102"/>
        <v>0</v>
      </c>
      <c r="AF310" s="65">
        <f t="shared" ca="1" si="103"/>
        <v>0</v>
      </c>
      <c r="AH310" s="35">
        <f t="shared" si="107"/>
        <v>0</v>
      </c>
      <c r="AI310" s="35">
        <f t="shared" ca="1" si="108"/>
        <v>0</v>
      </c>
    </row>
    <row r="311" spans="1:35">
      <c r="A311" s="76">
        <f t="shared" si="104"/>
        <v>46054</v>
      </c>
      <c r="B311" s="65">
        <f t="shared" si="105"/>
        <v>1</v>
      </c>
      <c r="C311" s="65">
        <f t="shared" si="89"/>
        <v>0</v>
      </c>
      <c r="D311" s="65">
        <f t="shared" ca="1" si="90"/>
        <v>0</v>
      </c>
      <c r="E311" s="66"/>
      <c r="F311" s="66"/>
      <c r="G311" s="66">
        <v>75.45</v>
      </c>
      <c r="H311" s="73">
        <v>78.5</v>
      </c>
      <c r="I311" s="66"/>
      <c r="J311" s="66"/>
      <c r="K311" s="65"/>
      <c r="L311" s="65"/>
      <c r="M311" s="65"/>
      <c r="N311" s="65"/>
      <c r="O311" s="65"/>
      <c r="P311" s="35">
        <f t="shared" si="91"/>
        <v>28</v>
      </c>
      <c r="Q311" s="74">
        <f t="shared" si="92"/>
        <v>46106</v>
      </c>
      <c r="R311" s="35">
        <f t="shared" ca="1" si="93"/>
        <v>9239</v>
      </c>
      <c r="S311" s="73">
        <v>7.3178113782341014E-2</v>
      </c>
      <c r="T311" s="75">
        <f t="shared" ca="1" si="94"/>
        <v>0.16238454049025489</v>
      </c>
      <c r="U311" s="37">
        <f t="shared" si="95"/>
        <v>0</v>
      </c>
      <c r="V311" s="37">
        <f t="shared" si="96"/>
        <v>0</v>
      </c>
      <c r="X311" s="75">
        <f t="shared" si="106"/>
        <v>2.0937779296542165</v>
      </c>
      <c r="Y311" s="65">
        <f t="shared" ca="1" si="97"/>
        <v>0</v>
      </c>
      <c r="AA311" s="65">
        <f t="shared" ca="1" si="98"/>
        <v>0</v>
      </c>
      <c r="AB311" s="65">
        <f t="shared" ca="1" si="99"/>
        <v>0</v>
      </c>
      <c r="AC311" s="65">
        <f t="shared" ca="1" si="100"/>
        <v>0</v>
      </c>
      <c r="AD311" s="65">
        <f t="shared" ca="1" si="101"/>
        <v>0</v>
      </c>
      <c r="AE311" s="65">
        <f t="shared" ca="1" si="102"/>
        <v>0</v>
      </c>
      <c r="AF311" s="65">
        <f t="shared" ca="1" si="103"/>
        <v>0</v>
      </c>
      <c r="AH311" s="35">
        <f t="shared" si="107"/>
        <v>0</v>
      </c>
      <c r="AI311" s="35">
        <f t="shared" ca="1" si="108"/>
        <v>0</v>
      </c>
    </row>
    <row r="312" spans="1:35">
      <c r="A312" s="76">
        <f t="shared" si="104"/>
        <v>46082</v>
      </c>
      <c r="B312" s="65">
        <f t="shared" si="105"/>
        <v>1</v>
      </c>
      <c r="C312" s="65">
        <f t="shared" si="89"/>
        <v>0</v>
      </c>
      <c r="D312" s="65">
        <f t="shared" ca="1" si="90"/>
        <v>0</v>
      </c>
      <c r="E312" s="66"/>
      <c r="F312" s="66"/>
      <c r="G312" s="66">
        <v>88.45</v>
      </c>
      <c r="H312" s="73">
        <v>82.958624024052995</v>
      </c>
      <c r="I312" s="66"/>
      <c r="J312" s="66"/>
      <c r="K312" s="65"/>
      <c r="L312" s="65"/>
      <c r="M312" s="65"/>
      <c r="N312" s="65"/>
      <c r="O312" s="65"/>
      <c r="P312" s="35">
        <f t="shared" si="91"/>
        <v>31</v>
      </c>
      <c r="Q312" s="74">
        <f t="shared" si="92"/>
        <v>46137</v>
      </c>
      <c r="R312" s="35">
        <f t="shared" ca="1" si="93"/>
        <v>9270</v>
      </c>
      <c r="S312" s="73">
        <v>7.3170217702226037E-2</v>
      </c>
      <c r="T312" s="75">
        <f t="shared" ca="1" si="94"/>
        <v>0.1614293689091908</v>
      </c>
      <c r="U312" s="37">
        <f t="shared" si="95"/>
        <v>0</v>
      </c>
      <c r="V312" s="37">
        <f t="shared" si="96"/>
        <v>0</v>
      </c>
      <c r="X312" s="75">
        <f t="shared" si="106"/>
        <v>2.0937779296542165</v>
      </c>
      <c r="Y312" s="65">
        <f t="shared" ca="1" si="97"/>
        <v>0</v>
      </c>
      <c r="AA312" s="65">
        <f t="shared" ca="1" si="98"/>
        <v>0</v>
      </c>
      <c r="AB312" s="65">
        <f t="shared" ca="1" si="99"/>
        <v>0</v>
      </c>
      <c r="AC312" s="65">
        <f t="shared" ca="1" si="100"/>
        <v>0</v>
      </c>
      <c r="AD312" s="65">
        <f t="shared" ca="1" si="101"/>
        <v>0</v>
      </c>
      <c r="AE312" s="65">
        <f t="shared" ca="1" si="102"/>
        <v>0</v>
      </c>
      <c r="AF312" s="65">
        <f t="shared" ca="1" si="103"/>
        <v>0</v>
      </c>
      <c r="AH312" s="35">
        <f t="shared" si="107"/>
        <v>0</v>
      </c>
      <c r="AI312" s="35">
        <f t="shared" ca="1" si="108"/>
        <v>0</v>
      </c>
    </row>
    <row r="313" spans="1:35">
      <c r="A313" s="76">
        <f t="shared" si="104"/>
        <v>46113</v>
      </c>
      <c r="B313" s="65">
        <f t="shared" si="105"/>
        <v>1</v>
      </c>
      <c r="C313" s="65">
        <f t="shared" si="89"/>
        <v>0</v>
      </c>
      <c r="D313" s="65">
        <f t="shared" ca="1" si="90"/>
        <v>0</v>
      </c>
      <c r="E313" s="66"/>
      <c r="F313" s="66"/>
      <c r="G313" s="66">
        <v>76.45</v>
      </c>
      <c r="H313" s="73">
        <v>74.958624024052995</v>
      </c>
      <c r="I313" s="66"/>
      <c r="J313" s="66"/>
      <c r="K313" s="65"/>
      <c r="L313" s="65"/>
      <c r="M313" s="65"/>
      <c r="N313" s="65"/>
      <c r="O313" s="65"/>
      <c r="P313" s="35">
        <f t="shared" si="91"/>
        <v>30</v>
      </c>
      <c r="Q313" s="74">
        <f t="shared" si="92"/>
        <v>46167</v>
      </c>
      <c r="R313" s="35">
        <f t="shared" ca="1" si="93"/>
        <v>9300</v>
      </c>
      <c r="S313" s="73">
        <v>7.3162058419462009E-2</v>
      </c>
      <c r="T313" s="75">
        <f t="shared" ca="1" si="94"/>
        <v>0.16051056350368761</v>
      </c>
      <c r="U313" s="37">
        <f t="shared" si="95"/>
        <v>0</v>
      </c>
      <c r="V313" s="37">
        <f t="shared" si="96"/>
        <v>0</v>
      </c>
      <c r="X313" s="75">
        <f t="shared" si="106"/>
        <v>2.0937779296542165</v>
      </c>
      <c r="Y313" s="65">
        <f t="shared" ca="1" si="97"/>
        <v>0</v>
      </c>
      <c r="AA313" s="65">
        <f t="shared" ca="1" si="98"/>
        <v>0</v>
      </c>
      <c r="AB313" s="65">
        <f t="shared" ca="1" si="99"/>
        <v>0</v>
      </c>
      <c r="AC313" s="65">
        <f t="shared" ca="1" si="100"/>
        <v>0</v>
      </c>
      <c r="AD313" s="65">
        <f t="shared" ca="1" si="101"/>
        <v>0</v>
      </c>
      <c r="AE313" s="65">
        <f t="shared" ca="1" si="102"/>
        <v>0</v>
      </c>
      <c r="AF313" s="65">
        <f t="shared" ca="1" si="103"/>
        <v>0</v>
      </c>
      <c r="AH313" s="35">
        <f t="shared" si="107"/>
        <v>0</v>
      </c>
      <c r="AI313" s="35">
        <f t="shared" ca="1" si="108"/>
        <v>0</v>
      </c>
    </row>
    <row r="314" spans="1:35">
      <c r="A314" s="76">
        <f t="shared" si="104"/>
        <v>46143</v>
      </c>
      <c r="B314" s="65">
        <f t="shared" si="105"/>
        <v>1</v>
      </c>
      <c r="C314" s="65">
        <f t="shared" si="89"/>
        <v>0</v>
      </c>
      <c r="D314" s="65">
        <f t="shared" ca="1" si="90"/>
        <v>0</v>
      </c>
      <c r="E314" s="66"/>
      <c r="F314" s="66"/>
      <c r="G314" s="66">
        <v>54.6</v>
      </c>
      <c r="H314" s="73">
        <v>57.9</v>
      </c>
      <c r="I314" s="66"/>
      <c r="J314" s="66"/>
      <c r="K314" s="65"/>
      <c r="L314" s="65"/>
      <c r="M314" s="65"/>
      <c r="N314" s="65"/>
      <c r="O314" s="65"/>
      <c r="P314" s="35">
        <f t="shared" si="91"/>
        <v>31</v>
      </c>
      <c r="Q314" s="74">
        <f t="shared" si="92"/>
        <v>46198</v>
      </c>
      <c r="R314" s="35">
        <f t="shared" ca="1" si="93"/>
        <v>9331</v>
      </c>
      <c r="S314" s="73">
        <v>7.3154162339389026E-2</v>
      </c>
      <c r="T314" s="75">
        <f t="shared" ca="1" si="94"/>
        <v>0.15956683472736174</v>
      </c>
      <c r="U314" s="37">
        <f t="shared" si="95"/>
        <v>0</v>
      </c>
      <c r="V314" s="37">
        <f t="shared" si="96"/>
        <v>0</v>
      </c>
      <c r="X314" s="75">
        <f t="shared" si="106"/>
        <v>2.0937779296542165</v>
      </c>
      <c r="Y314" s="65">
        <f t="shared" ca="1" si="97"/>
        <v>0</v>
      </c>
      <c r="AA314" s="65">
        <f t="shared" ca="1" si="98"/>
        <v>0</v>
      </c>
      <c r="AB314" s="65">
        <f t="shared" ca="1" si="99"/>
        <v>0</v>
      </c>
      <c r="AC314" s="65">
        <f t="shared" ca="1" si="100"/>
        <v>0</v>
      </c>
      <c r="AD314" s="65">
        <f t="shared" ca="1" si="101"/>
        <v>0</v>
      </c>
      <c r="AE314" s="65">
        <f t="shared" ca="1" si="102"/>
        <v>0</v>
      </c>
      <c r="AF314" s="65">
        <f t="shared" ca="1" si="103"/>
        <v>0</v>
      </c>
      <c r="AH314" s="35">
        <f t="shared" si="107"/>
        <v>0</v>
      </c>
      <c r="AI314" s="35">
        <f t="shared" ca="1" si="108"/>
        <v>0</v>
      </c>
    </row>
    <row r="315" spans="1:35">
      <c r="A315" s="76">
        <f t="shared" si="104"/>
        <v>46174</v>
      </c>
      <c r="B315" s="65">
        <f t="shared" si="105"/>
        <v>1</v>
      </c>
      <c r="C315" s="65">
        <f t="shared" si="89"/>
        <v>0</v>
      </c>
      <c r="D315" s="65">
        <f t="shared" ca="1" si="90"/>
        <v>0</v>
      </c>
      <c r="E315" s="66"/>
      <c r="F315" s="66"/>
      <c r="G315" s="66">
        <v>53.6</v>
      </c>
      <c r="H315" s="73">
        <v>47.942582682809402</v>
      </c>
      <c r="I315" s="66"/>
      <c r="J315" s="66"/>
      <c r="K315" s="65"/>
      <c r="L315" s="65"/>
      <c r="M315" s="65"/>
      <c r="N315" s="65"/>
      <c r="O315" s="65"/>
      <c r="P315" s="35">
        <f t="shared" si="91"/>
        <v>30</v>
      </c>
      <c r="Q315" s="74">
        <f t="shared" si="92"/>
        <v>46228</v>
      </c>
      <c r="R315" s="35">
        <f t="shared" ca="1" si="93"/>
        <v>9361</v>
      </c>
      <c r="S315" s="73">
        <v>7.3146003056669018E-2</v>
      </c>
      <c r="T315" s="75">
        <f t="shared" ca="1" si="94"/>
        <v>0.15866006670909893</v>
      </c>
      <c r="U315" s="37">
        <f t="shared" si="95"/>
        <v>0</v>
      </c>
      <c r="V315" s="37">
        <f t="shared" si="96"/>
        <v>0</v>
      </c>
      <c r="X315" s="75">
        <f t="shared" si="106"/>
        <v>2.0937779296542165</v>
      </c>
      <c r="Y315" s="65">
        <f t="shared" ca="1" si="97"/>
        <v>0</v>
      </c>
      <c r="AA315" s="65">
        <f t="shared" ca="1" si="98"/>
        <v>0</v>
      </c>
      <c r="AB315" s="65">
        <f t="shared" ca="1" si="99"/>
        <v>0</v>
      </c>
      <c r="AC315" s="65">
        <f t="shared" ca="1" si="100"/>
        <v>0</v>
      </c>
      <c r="AD315" s="65">
        <f t="shared" ca="1" si="101"/>
        <v>0</v>
      </c>
      <c r="AE315" s="65">
        <f t="shared" ca="1" si="102"/>
        <v>0</v>
      </c>
      <c r="AF315" s="65">
        <f t="shared" ca="1" si="103"/>
        <v>0</v>
      </c>
      <c r="AH315" s="35">
        <f t="shared" si="107"/>
        <v>0</v>
      </c>
      <c r="AI315" s="35">
        <f t="shared" ca="1" si="108"/>
        <v>0</v>
      </c>
    </row>
    <row r="316" spans="1:35">
      <c r="A316" s="76">
        <f t="shared" si="104"/>
        <v>46204</v>
      </c>
      <c r="B316" s="65">
        <f t="shared" si="105"/>
        <v>1</v>
      </c>
      <c r="C316" s="65">
        <f t="shared" si="89"/>
        <v>0</v>
      </c>
      <c r="D316" s="65">
        <f t="shared" ca="1" si="90"/>
        <v>0</v>
      </c>
      <c r="E316" s="66"/>
      <c r="F316" s="66"/>
      <c r="G316" s="66">
        <v>52.6</v>
      </c>
      <c r="H316" s="73">
        <v>46.942582682809402</v>
      </c>
      <c r="I316" s="66"/>
      <c r="J316" s="66"/>
      <c r="K316" s="65"/>
      <c r="L316" s="65"/>
      <c r="M316" s="65"/>
      <c r="N316" s="65"/>
      <c r="O316" s="65"/>
      <c r="P316" s="35">
        <f t="shared" si="91"/>
        <v>31</v>
      </c>
      <c r="Q316" s="74">
        <f t="shared" si="92"/>
        <v>46259</v>
      </c>
      <c r="R316" s="35">
        <f t="shared" ca="1" si="93"/>
        <v>9392</v>
      </c>
      <c r="S316" s="73">
        <v>7.313784377397102E-2</v>
      </c>
      <c r="T316" s="75">
        <f t="shared" ca="1" si="94"/>
        <v>0.15772660651751963</v>
      </c>
      <c r="U316" s="37">
        <f t="shared" si="95"/>
        <v>0</v>
      </c>
      <c r="V316" s="37">
        <f t="shared" si="96"/>
        <v>0</v>
      </c>
      <c r="X316" s="75">
        <f t="shared" si="106"/>
        <v>2.0937779296542165</v>
      </c>
      <c r="Y316" s="65">
        <f t="shared" ca="1" si="97"/>
        <v>0</v>
      </c>
      <c r="AA316" s="65">
        <f t="shared" ca="1" si="98"/>
        <v>0</v>
      </c>
      <c r="AB316" s="65">
        <f t="shared" ca="1" si="99"/>
        <v>0</v>
      </c>
      <c r="AC316" s="65">
        <f t="shared" ca="1" si="100"/>
        <v>0</v>
      </c>
      <c r="AD316" s="65">
        <f t="shared" ca="1" si="101"/>
        <v>0</v>
      </c>
      <c r="AE316" s="65">
        <f t="shared" ca="1" si="102"/>
        <v>0</v>
      </c>
      <c r="AF316" s="65">
        <f t="shared" ca="1" si="103"/>
        <v>0</v>
      </c>
      <c r="AH316" s="35">
        <f t="shared" si="107"/>
        <v>0</v>
      </c>
      <c r="AI316" s="35">
        <f t="shared" ca="1" si="108"/>
        <v>0</v>
      </c>
    </row>
    <row r="317" spans="1:35">
      <c r="A317" s="76">
        <f t="shared" si="104"/>
        <v>46235</v>
      </c>
      <c r="B317" s="65">
        <f t="shared" si="105"/>
        <v>1</v>
      </c>
      <c r="C317" s="65">
        <f t="shared" si="89"/>
        <v>0</v>
      </c>
      <c r="D317" s="65">
        <f t="shared" ca="1" si="90"/>
        <v>0</v>
      </c>
      <c r="E317" s="66"/>
      <c r="F317" s="66"/>
      <c r="G317" s="66">
        <v>54.15</v>
      </c>
      <c r="H317" s="73">
        <v>49.75</v>
      </c>
      <c r="I317" s="66"/>
      <c r="J317" s="66"/>
      <c r="K317" s="65"/>
      <c r="L317" s="65"/>
      <c r="M317" s="65"/>
      <c r="N317" s="65"/>
      <c r="O317" s="65"/>
      <c r="P317" s="35">
        <f t="shared" si="91"/>
        <v>31</v>
      </c>
      <c r="Q317" s="74">
        <f t="shared" si="92"/>
        <v>46290</v>
      </c>
      <c r="R317" s="35">
        <f t="shared" ca="1" si="93"/>
        <v>9423</v>
      </c>
      <c r="S317" s="73">
        <v>7.3129947693961014E-2</v>
      </c>
      <c r="T317" s="75">
        <f t="shared" ca="1" si="94"/>
        <v>0.15679986827042361</v>
      </c>
      <c r="U317" s="37">
        <f t="shared" si="95"/>
        <v>0</v>
      </c>
      <c r="V317" s="37">
        <f t="shared" si="96"/>
        <v>0</v>
      </c>
      <c r="X317" s="75">
        <f t="shared" si="106"/>
        <v>2.0937779296542165</v>
      </c>
      <c r="Y317" s="65">
        <f t="shared" ca="1" si="97"/>
        <v>0</v>
      </c>
      <c r="AA317" s="65">
        <f t="shared" ca="1" si="98"/>
        <v>0</v>
      </c>
      <c r="AB317" s="65">
        <f t="shared" ca="1" si="99"/>
        <v>0</v>
      </c>
      <c r="AC317" s="65">
        <f t="shared" ca="1" si="100"/>
        <v>0</v>
      </c>
      <c r="AD317" s="65">
        <f t="shared" ca="1" si="101"/>
        <v>0</v>
      </c>
      <c r="AE317" s="65">
        <f t="shared" ca="1" si="102"/>
        <v>0</v>
      </c>
      <c r="AF317" s="65">
        <f t="shared" ca="1" si="103"/>
        <v>0</v>
      </c>
      <c r="AH317" s="35">
        <f t="shared" si="107"/>
        <v>0</v>
      </c>
      <c r="AI317" s="35">
        <f t="shared" ca="1" si="108"/>
        <v>0</v>
      </c>
    </row>
    <row r="318" spans="1:35">
      <c r="A318" s="76">
        <f t="shared" si="104"/>
        <v>46266</v>
      </c>
      <c r="B318" s="65">
        <f t="shared" si="105"/>
        <v>1</v>
      </c>
      <c r="C318" s="65">
        <f t="shared" si="89"/>
        <v>0</v>
      </c>
      <c r="D318" s="65">
        <f t="shared" ca="1" si="90"/>
        <v>0</v>
      </c>
      <c r="E318" s="66"/>
      <c r="F318" s="66"/>
      <c r="G318" s="66"/>
      <c r="H318" s="73"/>
      <c r="I318" s="66"/>
      <c r="J318" s="66"/>
      <c r="K318" s="65"/>
      <c r="L318" s="65"/>
      <c r="M318" s="65"/>
      <c r="N318" s="65"/>
      <c r="O318" s="65"/>
      <c r="P318" s="35">
        <f t="shared" si="91"/>
        <v>30</v>
      </c>
      <c r="Q318" s="74">
        <f t="shared" si="92"/>
        <v>46320</v>
      </c>
      <c r="R318" s="35">
        <f t="shared" ca="1" si="93"/>
        <v>9453</v>
      </c>
      <c r="S318" s="73">
        <v>7.3121788411305025E-2</v>
      </c>
      <c r="T318" s="75">
        <f t="shared" ca="1" si="94"/>
        <v>0.15590840809956871</v>
      </c>
      <c r="U318" s="37">
        <f t="shared" si="95"/>
        <v>0</v>
      </c>
      <c r="V318" s="37">
        <f t="shared" si="96"/>
        <v>0</v>
      </c>
      <c r="X318" s="75">
        <f t="shared" si="106"/>
        <v>2.0937779296542165</v>
      </c>
      <c r="Y318" s="65">
        <f t="shared" ca="1" si="97"/>
        <v>0</v>
      </c>
      <c r="AA318" s="65">
        <f t="shared" ca="1" si="98"/>
        <v>0</v>
      </c>
      <c r="AB318" s="65">
        <f t="shared" ca="1" si="99"/>
        <v>0</v>
      </c>
      <c r="AC318" s="65">
        <f t="shared" ca="1" si="100"/>
        <v>0</v>
      </c>
      <c r="AD318" s="65">
        <f t="shared" ca="1" si="101"/>
        <v>0</v>
      </c>
      <c r="AE318" s="65">
        <f t="shared" ca="1" si="102"/>
        <v>0</v>
      </c>
      <c r="AF318" s="65">
        <f t="shared" ca="1" si="103"/>
        <v>0</v>
      </c>
      <c r="AH318" s="35">
        <f t="shared" si="107"/>
        <v>0</v>
      </c>
      <c r="AI318" s="35">
        <f t="shared" ca="1" si="108"/>
        <v>0</v>
      </c>
    </row>
    <row r="319" spans="1:35">
      <c r="A319" s="76">
        <f t="shared" si="104"/>
        <v>46296</v>
      </c>
      <c r="B319" s="65">
        <f t="shared" si="105"/>
        <v>1</v>
      </c>
      <c r="C319" s="65">
        <f t="shared" si="89"/>
        <v>0</v>
      </c>
      <c r="D319" s="65">
        <f t="shared" ca="1" si="90"/>
        <v>0</v>
      </c>
      <c r="E319" s="66"/>
      <c r="F319" s="66"/>
      <c r="G319" s="66"/>
      <c r="H319" s="73"/>
      <c r="I319" s="66"/>
      <c r="J319" s="66"/>
      <c r="K319" s="65"/>
      <c r="L319" s="65"/>
      <c r="M319" s="65"/>
      <c r="N319" s="65"/>
      <c r="O319" s="65"/>
      <c r="P319" s="35">
        <f t="shared" si="91"/>
        <v>31</v>
      </c>
      <c r="Q319" s="74">
        <f t="shared" si="92"/>
        <v>46351</v>
      </c>
      <c r="R319" s="35">
        <f t="shared" ca="1" si="93"/>
        <v>9484</v>
      </c>
      <c r="S319" s="73">
        <v>7.3113892331337027E-2</v>
      </c>
      <c r="T319" s="75">
        <f t="shared" ca="1" si="94"/>
        <v>0.15499276061089415</v>
      </c>
      <c r="U319" s="37">
        <f t="shared" si="95"/>
        <v>0</v>
      </c>
      <c r="V319" s="37">
        <f t="shared" si="96"/>
        <v>0</v>
      </c>
      <c r="X319" s="75">
        <f t="shared" si="106"/>
        <v>2.0937779296542165</v>
      </c>
      <c r="Y319" s="65">
        <f t="shared" ca="1" si="97"/>
        <v>0</v>
      </c>
      <c r="AA319" s="65">
        <f t="shared" ca="1" si="98"/>
        <v>0</v>
      </c>
      <c r="AB319" s="65">
        <f t="shared" ca="1" si="99"/>
        <v>0</v>
      </c>
      <c r="AC319" s="65">
        <f t="shared" ca="1" si="100"/>
        <v>0</v>
      </c>
      <c r="AD319" s="65">
        <f t="shared" ca="1" si="101"/>
        <v>0</v>
      </c>
      <c r="AE319" s="65">
        <f t="shared" ca="1" si="102"/>
        <v>0</v>
      </c>
      <c r="AF319" s="65">
        <f t="shared" ca="1" si="103"/>
        <v>0</v>
      </c>
      <c r="AH319" s="35">
        <f t="shared" si="107"/>
        <v>0</v>
      </c>
      <c r="AI319" s="35">
        <f t="shared" ca="1" si="108"/>
        <v>0</v>
      </c>
    </row>
    <row r="320" spans="1:35">
      <c r="A320" s="76">
        <f t="shared" si="104"/>
        <v>46327</v>
      </c>
      <c r="B320" s="65">
        <f t="shared" si="105"/>
        <v>1</v>
      </c>
      <c r="C320" s="65">
        <f t="shared" si="89"/>
        <v>0</v>
      </c>
      <c r="D320" s="65">
        <f t="shared" ca="1" si="90"/>
        <v>0</v>
      </c>
      <c r="E320" s="66"/>
      <c r="F320" s="66"/>
      <c r="G320" s="66"/>
      <c r="H320" s="73"/>
      <c r="I320" s="66"/>
      <c r="J320" s="66"/>
      <c r="K320" s="65"/>
      <c r="L320" s="65"/>
      <c r="M320" s="65"/>
      <c r="N320" s="65"/>
      <c r="O320" s="65"/>
      <c r="P320" s="35">
        <f t="shared" si="91"/>
        <v>30</v>
      </c>
      <c r="Q320" s="74">
        <f t="shared" si="92"/>
        <v>46381</v>
      </c>
      <c r="R320" s="35">
        <f t="shared" ca="1" si="93"/>
        <v>9514</v>
      </c>
      <c r="S320" s="73">
        <v>7.3105733048726015E-2</v>
      </c>
      <c r="T320" s="75">
        <f t="shared" ca="1" si="94"/>
        <v>0.15411298613920824</v>
      </c>
      <c r="U320" s="37">
        <f t="shared" si="95"/>
        <v>0</v>
      </c>
      <c r="V320" s="37">
        <f t="shared" si="96"/>
        <v>0</v>
      </c>
      <c r="X320" s="75">
        <f t="shared" si="106"/>
        <v>2.0937779296542165</v>
      </c>
      <c r="Y320" s="65">
        <f t="shared" ca="1" si="97"/>
        <v>0</v>
      </c>
      <c r="AA320" s="65">
        <f t="shared" ca="1" si="98"/>
        <v>0</v>
      </c>
      <c r="AB320" s="65">
        <f t="shared" ca="1" si="99"/>
        <v>0</v>
      </c>
      <c r="AC320" s="65">
        <f t="shared" ca="1" si="100"/>
        <v>0</v>
      </c>
      <c r="AD320" s="65">
        <f t="shared" ca="1" si="101"/>
        <v>0</v>
      </c>
      <c r="AE320" s="65">
        <f t="shared" ca="1" si="102"/>
        <v>0</v>
      </c>
      <c r="AF320" s="65">
        <f t="shared" ca="1" si="103"/>
        <v>0</v>
      </c>
      <c r="AH320" s="35">
        <f t="shared" si="107"/>
        <v>0</v>
      </c>
      <c r="AI320" s="35">
        <f t="shared" ca="1" si="108"/>
        <v>0</v>
      </c>
    </row>
    <row r="321" spans="1:35">
      <c r="A321" s="76">
        <f t="shared" si="104"/>
        <v>46357</v>
      </c>
      <c r="B321" s="65">
        <f t="shared" si="105"/>
        <v>1</v>
      </c>
      <c r="C321" s="65">
        <f t="shared" si="89"/>
        <v>0</v>
      </c>
      <c r="D321" s="65">
        <f t="shared" ca="1" si="90"/>
        <v>0</v>
      </c>
      <c r="E321" s="66"/>
      <c r="F321" s="66"/>
      <c r="G321" s="66"/>
      <c r="H321" s="73"/>
      <c r="I321" s="66"/>
      <c r="J321" s="66"/>
      <c r="K321" s="65"/>
      <c r="L321" s="65"/>
      <c r="M321" s="65"/>
      <c r="N321" s="65"/>
      <c r="O321" s="65"/>
      <c r="P321" s="35">
        <f t="shared" si="91"/>
        <v>31</v>
      </c>
      <c r="Q321" s="74">
        <f t="shared" si="92"/>
        <v>46412</v>
      </c>
      <c r="R321" s="35">
        <f t="shared" ca="1" si="93"/>
        <v>9545</v>
      </c>
      <c r="S321" s="73">
        <v>7.3097573766136015E-2</v>
      </c>
      <c r="T321" s="75">
        <f t="shared" ca="1" si="94"/>
        <v>0.1532052395936469</v>
      </c>
      <c r="U321" s="37">
        <f t="shared" si="95"/>
        <v>0</v>
      </c>
      <c r="V321" s="37">
        <f t="shared" si="96"/>
        <v>0</v>
      </c>
      <c r="X321" s="75">
        <f t="shared" si="106"/>
        <v>2.0937779296542165</v>
      </c>
      <c r="Y321" s="65">
        <f t="shared" ca="1" si="97"/>
        <v>0</v>
      </c>
      <c r="AA321" s="65">
        <f t="shared" ca="1" si="98"/>
        <v>0</v>
      </c>
      <c r="AB321" s="65">
        <f t="shared" ca="1" si="99"/>
        <v>0</v>
      </c>
      <c r="AC321" s="65">
        <f t="shared" ca="1" si="100"/>
        <v>0</v>
      </c>
      <c r="AD321" s="65">
        <f t="shared" ca="1" si="101"/>
        <v>0</v>
      </c>
      <c r="AE321" s="65">
        <f t="shared" ca="1" si="102"/>
        <v>0</v>
      </c>
      <c r="AF321" s="65">
        <f t="shared" ca="1" si="103"/>
        <v>0</v>
      </c>
      <c r="AH321" s="35">
        <f t="shared" si="107"/>
        <v>0</v>
      </c>
      <c r="AI321" s="35">
        <f t="shared" ca="1" si="108"/>
        <v>0</v>
      </c>
    </row>
    <row r="322" spans="1:35">
      <c r="A322" s="76">
        <f t="shared" si="104"/>
        <v>46388</v>
      </c>
      <c r="B322" s="65">
        <f t="shared" si="105"/>
        <v>1</v>
      </c>
      <c r="C322" s="65">
        <f t="shared" si="89"/>
        <v>0</v>
      </c>
      <c r="D322" s="65">
        <f t="shared" ca="1" si="90"/>
        <v>0</v>
      </c>
      <c r="E322" s="66"/>
      <c r="F322" s="66"/>
      <c r="G322" s="66"/>
      <c r="H322" s="73"/>
      <c r="I322" s="66"/>
      <c r="J322" s="66"/>
      <c r="K322" s="65"/>
      <c r="L322" s="65"/>
      <c r="M322" s="65"/>
      <c r="N322" s="65"/>
      <c r="O322" s="65"/>
      <c r="P322" s="35">
        <f t="shared" si="91"/>
        <v>31</v>
      </c>
      <c r="Q322" s="74">
        <f t="shared" si="92"/>
        <v>46443</v>
      </c>
      <c r="R322" s="35">
        <f t="shared" ca="1" si="93"/>
        <v>9576</v>
      </c>
      <c r="S322" s="73">
        <v>7.3090204091557004E-2</v>
      </c>
      <c r="T322" s="75">
        <f t="shared" ca="1" si="94"/>
        <v>0.15230606551762341</v>
      </c>
      <c r="U322" s="37">
        <f t="shared" si="95"/>
        <v>0</v>
      </c>
      <c r="V322" s="37">
        <f t="shared" si="96"/>
        <v>0</v>
      </c>
      <c r="X322" s="75">
        <f t="shared" si="106"/>
        <v>2.1565912675438432</v>
      </c>
      <c r="Y322" s="65">
        <f t="shared" ca="1" si="97"/>
        <v>0</v>
      </c>
      <c r="AA322" s="65">
        <f t="shared" ca="1" si="98"/>
        <v>0</v>
      </c>
      <c r="AB322" s="65">
        <f t="shared" ca="1" si="99"/>
        <v>0</v>
      </c>
      <c r="AC322" s="65">
        <f t="shared" ca="1" si="100"/>
        <v>0</v>
      </c>
      <c r="AD322" s="65">
        <f t="shared" ca="1" si="101"/>
        <v>0</v>
      </c>
      <c r="AE322" s="65">
        <f t="shared" ca="1" si="102"/>
        <v>0</v>
      </c>
      <c r="AF322" s="65">
        <f t="shared" ca="1" si="103"/>
        <v>0</v>
      </c>
      <c r="AH322" s="35">
        <f t="shared" si="107"/>
        <v>0</v>
      </c>
      <c r="AI322" s="35">
        <f t="shared" ca="1" si="108"/>
        <v>0</v>
      </c>
    </row>
    <row r="323" spans="1:35">
      <c r="A323" s="76">
        <f t="shared" si="104"/>
        <v>46419</v>
      </c>
      <c r="B323" s="65">
        <f t="shared" si="105"/>
        <v>1</v>
      </c>
      <c r="C323" s="65">
        <f t="shared" si="89"/>
        <v>0</v>
      </c>
      <c r="D323" s="65">
        <f t="shared" ca="1" si="90"/>
        <v>0</v>
      </c>
      <c r="E323" s="66"/>
      <c r="F323" s="66"/>
      <c r="G323" s="66"/>
      <c r="H323" s="73"/>
      <c r="I323" s="66"/>
      <c r="J323" s="66"/>
      <c r="K323" s="65"/>
      <c r="L323" s="65"/>
      <c r="M323" s="65"/>
      <c r="N323" s="65"/>
      <c r="O323" s="65"/>
      <c r="P323" s="35">
        <f t="shared" si="91"/>
        <v>28</v>
      </c>
      <c r="Q323" s="74">
        <f t="shared" si="92"/>
        <v>46471</v>
      </c>
      <c r="R323" s="35">
        <f t="shared" ca="1" si="93"/>
        <v>9604</v>
      </c>
      <c r="S323" s="73">
        <v>7.3082044809009011E-2</v>
      </c>
      <c r="T323" s="75">
        <f t="shared" ca="1" si="94"/>
        <v>0.15150064228153542</v>
      </c>
      <c r="U323" s="37">
        <f t="shared" si="95"/>
        <v>0</v>
      </c>
      <c r="V323" s="37">
        <f t="shared" si="96"/>
        <v>0</v>
      </c>
      <c r="X323" s="75">
        <f t="shared" si="106"/>
        <v>2.1565912675438432</v>
      </c>
      <c r="Y323" s="65">
        <f t="shared" ca="1" si="97"/>
        <v>0</v>
      </c>
      <c r="AA323" s="65">
        <f t="shared" ca="1" si="98"/>
        <v>0</v>
      </c>
      <c r="AB323" s="65">
        <f t="shared" ca="1" si="99"/>
        <v>0</v>
      </c>
      <c r="AC323" s="65">
        <f t="shared" ca="1" si="100"/>
        <v>0</v>
      </c>
      <c r="AD323" s="65">
        <f t="shared" ca="1" si="101"/>
        <v>0</v>
      </c>
      <c r="AE323" s="65">
        <f t="shared" ca="1" si="102"/>
        <v>0</v>
      </c>
      <c r="AF323" s="65">
        <f t="shared" ca="1" si="103"/>
        <v>0</v>
      </c>
      <c r="AH323" s="35">
        <f t="shared" si="107"/>
        <v>0</v>
      </c>
      <c r="AI323" s="35">
        <f t="shared" ca="1" si="108"/>
        <v>0</v>
      </c>
    </row>
    <row r="324" spans="1:35">
      <c r="A324" s="76">
        <f t="shared" si="104"/>
        <v>46447</v>
      </c>
      <c r="B324" s="65">
        <f t="shared" si="105"/>
        <v>1</v>
      </c>
      <c r="C324" s="65">
        <f t="shared" si="89"/>
        <v>0</v>
      </c>
      <c r="D324" s="65">
        <f t="shared" ca="1" si="90"/>
        <v>0</v>
      </c>
      <c r="E324" s="66"/>
      <c r="F324" s="66"/>
      <c r="G324" s="66"/>
      <c r="H324" s="73"/>
      <c r="I324" s="66"/>
      <c r="J324" s="66"/>
      <c r="K324" s="65"/>
      <c r="L324" s="65"/>
      <c r="M324" s="65"/>
      <c r="N324" s="65"/>
      <c r="O324" s="65"/>
      <c r="P324" s="35">
        <f t="shared" si="91"/>
        <v>31</v>
      </c>
      <c r="Q324" s="74">
        <f t="shared" si="92"/>
        <v>46502</v>
      </c>
      <c r="R324" s="35">
        <f t="shared" ca="1" si="93"/>
        <v>9635</v>
      </c>
      <c r="S324" s="73">
        <v>7.3074148729145014E-2</v>
      </c>
      <c r="T324" s="75">
        <f t="shared" ca="1" si="94"/>
        <v>0.15061186237501059</v>
      </c>
      <c r="U324" s="37">
        <f t="shared" si="95"/>
        <v>0</v>
      </c>
      <c r="V324" s="37">
        <f t="shared" si="96"/>
        <v>0</v>
      </c>
      <c r="X324" s="75">
        <f t="shared" si="106"/>
        <v>2.1565912675438432</v>
      </c>
      <c r="Y324" s="65">
        <f t="shared" ca="1" si="97"/>
        <v>0</v>
      </c>
      <c r="AA324" s="65">
        <f t="shared" ca="1" si="98"/>
        <v>0</v>
      </c>
      <c r="AB324" s="65">
        <f t="shared" ca="1" si="99"/>
        <v>0</v>
      </c>
      <c r="AC324" s="65">
        <f t="shared" ca="1" si="100"/>
        <v>0</v>
      </c>
      <c r="AD324" s="65">
        <f t="shared" ca="1" si="101"/>
        <v>0</v>
      </c>
      <c r="AE324" s="65">
        <f t="shared" ca="1" si="102"/>
        <v>0</v>
      </c>
      <c r="AF324" s="65">
        <f t="shared" ca="1" si="103"/>
        <v>0</v>
      </c>
      <c r="AH324" s="35">
        <f t="shared" si="107"/>
        <v>0</v>
      </c>
      <c r="AI324" s="35">
        <f t="shared" ca="1" si="108"/>
        <v>0</v>
      </c>
    </row>
    <row r="325" spans="1:35">
      <c r="A325" s="76">
        <f t="shared" si="104"/>
        <v>46478</v>
      </c>
      <c r="B325" s="65">
        <f t="shared" si="105"/>
        <v>1</v>
      </c>
      <c r="C325" s="65">
        <f t="shared" si="89"/>
        <v>0</v>
      </c>
      <c r="D325" s="65">
        <f t="shared" ca="1" si="90"/>
        <v>0</v>
      </c>
      <c r="E325" s="66"/>
      <c r="F325" s="66"/>
      <c r="G325" s="66"/>
      <c r="H325" s="73"/>
      <c r="I325" s="66"/>
      <c r="J325" s="66"/>
      <c r="K325" s="65"/>
      <c r="L325" s="65"/>
      <c r="M325" s="65"/>
      <c r="N325" s="65"/>
      <c r="O325" s="65"/>
      <c r="P325" s="35">
        <f t="shared" si="91"/>
        <v>30</v>
      </c>
      <c r="Q325" s="74">
        <f t="shared" si="92"/>
        <v>46532</v>
      </c>
      <c r="R325" s="35">
        <f t="shared" ca="1" si="93"/>
        <v>9665</v>
      </c>
      <c r="S325" s="73">
        <v>7.3065989446640001E-2</v>
      </c>
      <c r="T325" s="75">
        <f t="shared" ca="1" si="94"/>
        <v>0.14975690820052687</v>
      </c>
      <c r="U325" s="37">
        <f t="shared" si="95"/>
        <v>0</v>
      </c>
      <c r="V325" s="37">
        <f t="shared" si="96"/>
        <v>0</v>
      </c>
      <c r="X325" s="75">
        <f t="shared" si="106"/>
        <v>2.1565912675438432</v>
      </c>
      <c r="Y325" s="65">
        <f t="shared" ca="1" si="97"/>
        <v>0</v>
      </c>
      <c r="AA325" s="65">
        <f t="shared" ca="1" si="98"/>
        <v>0</v>
      </c>
      <c r="AB325" s="65">
        <f t="shared" ca="1" si="99"/>
        <v>0</v>
      </c>
      <c r="AC325" s="65">
        <f t="shared" ca="1" si="100"/>
        <v>0</v>
      </c>
      <c r="AD325" s="65">
        <f t="shared" ca="1" si="101"/>
        <v>0</v>
      </c>
      <c r="AE325" s="65">
        <f t="shared" ca="1" si="102"/>
        <v>0</v>
      </c>
      <c r="AF325" s="65">
        <f t="shared" ca="1" si="103"/>
        <v>0</v>
      </c>
      <c r="AH325" s="35">
        <f t="shared" si="107"/>
        <v>0</v>
      </c>
      <c r="AI325" s="35">
        <f t="shared" ca="1" si="108"/>
        <v>0</v>
      </c>
    </row>
    <row r="326" spans="1:35">
      <c r="A326" s="76">
        <f t="shared" si="104"/>
        <v>46508</v>
      </c>
      <c r="B326" s="65">
        <f t="shared" si="105"/>
        <v>1</v>
      </c>
      <c r="C326" s="65">
        <f t="shared" si="89"/>
        <v>0</v>
      </c>
      <c r="D326" s="65">
        <f t="shared" ca="1" si="90"/>
        <v>0</v>
      </c>
      <c r="E326" s="66"/>
      <c r="F326" s="66"/>
      <c r="G326" s="66"/>
      <c r="H326" s="73"/>
      <c r="I326" s="66"/>
      <c r="J326" s="66"/>
      <c r="K326" s="65"/>
      <c r="L326" s="65"/>
      <c r="M326" s="65"/>
      <c r="N326" s="65"/>
      <c r="O326" s="65"/>
      <c r="P326" s="35">
        <f t="shared" si="91"/>
        <v>31</v>
      </c>
      <c r="Q326" s="74">
        <f t="shared" si="92"/>
        <v>46563</v>
      </c>
      <c r="R326" s="35">
        <f t="shared" ca="1" si="93"/>
        <v>9696</v>
      </c>
      <c r="S326" s="73">
        <v>7.3058093366818011E-2</v>
      </c>
      <c r="T326" s="75">
        <f t="shared" ca="1" si="94"/>
        <v>0.14887874961120273</v>
      </c>
      <c r="U326" s="37">
        <f t="shared" si="95"/>
        <v>0</v>
      </c>
      <c r="V326" s="37">
        <f t="shared" si="96"/>
        <v>0</v>
      </c>
      <c r="X326" s="75">
        <f t="shared" si="106"/>
        <v>2.1565912675438432</v>
      </c>
      <c r="Y326" s="65">
        <f t="shared" ca="1" si="97"/>
        <v>0</v>
      </c>
      <c r="AA326" s="65">
        <f t="shared" ca="1" si="98"/>
        <v>0</v>
      </c>
      <c r="AB326" s="65">
        <f t="shared" ca="1" si="99"/>
        <v>0</v>
      </c>
      <c r="AC326" s="65">
        <f t="shared" ca="1" si="100"/>
        <v>0</v>
      </c>
      <c r="AD326" s="65">
        <f t="shared" ca="1" si="101"/>
        <v>0</v>
      </c>
      <c r="AE326" s="65">
        <f t="shared" ca="1" si="102"/>
        <v>0</v>
      </c>
      <c r="AF326" s="65">
        <f t="shared" ca="1" si="103"/>
        <v>0</v>
      </c>
      <c r="AH326" s="35">
        <f t="shared" si="107"/>
        <v>0</v>
      </c>
      <c r="AI326" s="35">
        <f t="shared" ca="1" si="108"/>
        <v>0</v>
      </c>
    </row>
    <row r="327" spans="1:35">
      <c r="A327" s="76">
        <f t="shared" si="104"/>
        <v>46539</v>
      </c>
      <c r="B327" s="65">
        <f t="shared" si="105"/>
        <v>1</v>
      </c>
      <c r="C327" s="65">
        <f t="shared" si="89"/>
        <v>0</v>
      </c>
      <c r="D327" s="65">
        <f t="shared" ca="1" si="90"/>
        <v>0</v>
      </c>
      <c r="E327" s="66"/>
      <c r="F327" s="66"/>
      <c r="G327" s="66"/>
      <c r="H327" s="73"/>
      <c r="I327" s="66"/>
      <c r="J327" s="66"/>
      <c r="K327" s="65"/>
      <c r="L327" s="65"/>
      <c r="M327" s="65"/>
      <c r="N327" s="65"/>
      <c r="O327" s="65"/>
      <c r="P327" s="35">
        <f t="shared" si="91"/>
        <v>30</v>
      </c>
      <c r="Q327" s="74">
        <f t="shared" si="92"/>
        <v>46593</v>
      </c>
      <c r="R327" s="35">
        <f t="shared" ca="1" si="93"/>
        <v>9726</v>
      </c>
      <c r="S327" s="73">
        <v>7.3049934084356005E-2</v>
      </c>
      <c r="T327" s="75">
        <f t="shared" ca="1" si="94"/>
        <v>0.14803501138705688</v>
      </c>
      <c r="U327" s="37">
        <f t="shared" si="95"/>
        <v>0</v>
      </c>
      <c r="V327" s="37">
        <f t="shared" si="96"/>
        <v>0</v>
      </c>
      <c r="X327" s="75">
        <f t="shared" si="106"/>
        <v>2.1565912675438432</v>
      </c>
      <c r="Y327" s="65">
        <f t="shared" ca="1" si="97"/>
        <v>0</v>
      </c>
      <c r="AA327" s="65">
        <f t="shared" ca="1" si="98"/>
        <v>0</v>
      </c>
      <c r="AB327" s="65">
        <f t="shared" ca="1" si="99"/>
        <v>0</v>
      </c>
      <c r="AC327" s="65">
        <f t="shared" ca="1" si="100"/>
        <v>0</v>
      </c>
      <c r="AD327" s="65">
        <f t="shared" ca="1" si="101"/>
        <v>0</v>
      </c>
      <c r="AE327" s="65">
        <f t="shared" ca="1" si="102"/>
        <v>0</v>
      </c>
      <c r="AF327" s="65">
        <f t="shared" ca="1" si="103"/>
        <v>0</v>
      </c>
      <c r="AH327" s="35">
        <f t="shared" si="107"/>
        <v>0</v>
      </c>
      <c r="AI327" s="35">
        <f t="shared" ca="1" si="108"/>
        <v>0</v>
      </c>
    </row>
    <row r="328" spans="1:35">
      <c r="A328" s="76">
        <f t="shared" si="104"/>
        <v>46569</v>
      </c>
      <c r="B328" s="65">
        <f t="shared" si="105"/>
        <v>1</v>
      </c>
      <c r="C328" s="65">
        <f t="shared" si="89"/>
        <v>0</v>
      </c>
      <c r="D328" s="65">
        <f t="shared" ca="1" si="90"/>
        <v>0</v>
      </c>
      <c r="E328" s="66"/>
      <c r="F328" s="66"/>
      <c r="G328" s="66"/>
      <c r="H328" s="73"/>
      <c r="I328" s="66"/>
      <c r="J328" s="66"/>
      <c r="K328" s="65"/>
      <c r="L328" s="65"/>
      <c r="M328" s="65"/>
      <c r="N328" s="65"/>
      <c r="O328" s="65"/>
      <c r="P328" s="35">
        <f t="shared" si="91"/>
        <v>31</v>
      </c>
      <c r="Q328" s="74">
        <f t="shared" si="92"/>
        <v>46624</v>
      </c>
      <c r="R328" s="35">
        <f t="shared" ca="1" si="93"/>
        <v>9757</v>
      </c>
      <c r="S328" s="73">
        <v>7.304177480191601E-2</v>
      </c>
      <c r="T328" s="75">
        <f t="shared" ca="1" si="94"/>
        <v>0.14716634190599032</v>
      </c>
      <c r="U328" s="37">
        <f t="shared" si="95"/>
        <v>0</v>
      </c>
      <c r="V328" s="37">
        <f t="shared" si="96"/>
        <v>0</v>
      </c>
      <c r="X328" s="75">
        <f t="shared" si="106"/>
        <v>2.1565912675438432</v>
      </c>
      <c r="Y328" s="65">
        <f t="shared" ca="1" si="97"/>
        <v>0</v>
      </c>
      <c r="AA328" s="65">
        <f t="shared" ca="1" si="98"/>
        <v>0</v>
      </c>
      <c r="AB328" s="65">
        <f t="shared" ca="1" si="99"/>
        <v>0</v>
      </c>
      <c r="AC328" s="65">
        <f t="shared" ca="1" si="100"/>
        <v>0</v>
      </c>
      <c r="AD328" s="65">
        <f t="shared" ca="1" si="101"/>
        <v>0</v>
      </c>
      <c r="AE328" s="65">
        <f t="shared" ca="1" si="102"/>
        <v>0</v>
      </c>
      <c r="AF328" s="65">
        <f t="shared" ca="1" si="103"/>
        <v>0</v>
      </c>
      <c r="AH328" s="35">
        <f t="shared" si="107"/>
        <v>0</v>
      </c>
      <c r="AI328" s="35">
        <f t="shared" ca="1" si="108"/>
        <v>0</v>
      </c>
    </row>
    <row r="329" spans="1:35">
      <c r="A329" s="76">
        <f t="shared" si="104"/>
        <v>46600</v>
      </c>
      <c r="B329" s="65">
        <f t="shared" si="105"/>
        <v>1</v>
      </c>
      <c r="C329" s="65">
        <f t="shared" si="89"/>
        <v>0</v>
      </c>
      <c r="D329" s="65">
        <f t="shared" ca="1" si="90"/>
        <v>0</v>
      </c>
      <c r="E329" s="66"/>
      <c r="F329" s="66"/>
      <c r="G329" s="66"/>
      <c r="H329" s="73"/>
      <c r="I329" s="66"/>
      <c r="J329" s="66"/>
      <c r="K329" s="65"/>
      <c r="L329" s="65"/>
      <c r="M329" s="65"/>
      <c r="N329" s="65"/>
      <c r="O329" s="65"/>
      <c r="P329" s="35">
        <f t="shared" si="91"/>
        <v>31</v>
      </c>
      <c r="Q329" s="74">
        <f t="shared" si="92"/>
        <v>46655</v>
      </c>
      <c r="R329" s="35">
        <f t="shared" ca="1" si="93"/>
        <v>9788</v>
      </c>
      <c r="S329" s="73">
        <v>7.3033878722157011E-2</v>
      </c>
      <c r="T329" s="75">
        <f t="shared" ca="1" si="94"/>
        <v>0.14630395465189658</v>
      </c>
      <c r="U329" s="37">
        <f t="shared" si="95"/>
        <v>0</v>
      </c>
      <c r="V329" s="37">
        <f t="shared" si="96"/>
        <v>0</v>
      </c>
      <c r="X329" s="75">
        <f t="shared" si="106"/>
        <v>2.1565912675438432</v>
      </c>
      <c r="Y329" s="65">
        <f t="shared" ca="1" si="97"/>
        <v>0</v>
      </c>
      <c r="AA329" s="65">
        <f t="shared" ca="1" si="98"/>
        <v>0</v>
      </c>
      <c r="AB329" s="65">
        <f t="shared" ca="1" si="99"/>
        <v>0</v>
      </c>
      <c r="AC329" s="65">
        <f t="shared" ca="1" si="100"/>
        <v>0</v>
      </c>
      <c r="AD329" s="65">
        <f t="shared" ca="1" si="101"/>
        <v>0</v>
      </c>
      <c r="AE329" s="65">
        <f t="shared" ca="1" si="102"/>
        <v>0</v>
      </c>
      <c r="AF329" s="65">
        <f t="shared" ca="1" si="103"/>
        <v>0</v>
      </c>
      <c r="AH329" s="35">
        <f t="shared" si="107"/>
        <v>0</v>
      </c>
      <c r="AI329" s="35">
        <f t="shared" ca="1" si="108"/>
        <v>0</v>
      </c>
    </row>
    <row r="330" spans="1:35">
      <c r="A330" s="76">
        <f t="shared" si="104"/>
        <v>46631</v>
      </c>
      <c r="B330" s="65">
        <f t="shared" si="105"/>
        <v>1</v>
      </c>
      <c r="C330" s="65">
        <f t="shared" ref="C330:C369" si="109">IF(U330=1,B330*P330,0)</f>
        <v>0</v>
      </c>
      <c r="D330" s="65">
        <f t="shared" ref="D330:D369" ca="1" si="110">C330*T330</f>
        <v>0</v>
      </c>
      <c r="E330" s="66"/>
      <c r="F330" s="66"/>
      <c r="G330" s="66"/>
      <c r="H330" s="73"/>
      <c r="I330" s="66"/>
      <c r="J330" s="66"/>
      <c r="K330" s="65"/>
      <c r="L330" s="65"/>
      <c r="M330" s="65"/>
      <c r="N330" s="65"/>
      <c r="O330" s="65"/>
      <c r="P330" s="35">
        <f t="shared" ref="P330:P369" si="111">A331-A330</f>
        <v>30</v>
      </c>
      <c r="Q330" s="74">
        <f t="shared" ref="Q330:Q369" si="112">CHOOSE(F$3,A331+24,A330)</f>
        <v>46685</v>
      </c>
      <c r="R330" s="35">
        <f t="shared" ref="R330:R369" ca="1" si="113">Q330-C$3</f>
        <v>9818</v>
      </c>
      <c r="S330" s="73">
        <v>7.3025719439759995E-2</v>
      </c>
      <c r="T330" s="75">
        <f t="shared" ref="T330:T369" ca="1" si="114">1/(1+CHOOSE(F$3,S331/2,S330/2))^(2*R330/365.25)</f>
        <v>0.14547438348963032</v>
      </c>
      <c r="U330" s="37">
        <f t="shared" ref="U330:U369" si="115">IF(AND(mthbeg&lt;=A330,mthend&gt;=A330),1,0)</f>
        <v>0</v>
      </c>
      <c r="V330" s="37">
        <f t="shared" ref="V330:V369" si="116">P330*U330</f>
        <v>0</v>
      </c>
      <c r="X330" s="75">
        <f t="shared" si="106"/>
        <v>2.1565912675438432</v>
      </c>
      <c r="Y330" s="65">
        <f t="shared" ref="Y330:Y369" ca="1" si="117">D330*X330</f>
        <v>0</v>
      </c>
      <c r="AA330" s="65">
        <f t="shared" ref="AA330:AA369" ca="1" si="118">$D330*E330</f>
        <v>0</v>
      </c>
      <c r="AB330" s="65">
        <f t="shared" ref="AB330:AB369" ca="1" si="119">$D330*F330</f>
        <v>0</v>
      </c>
      <c r="AC330" s="65">
        <f t="shared" ref="AC330:AC369" ca="1" si="120">$D330*G330</f>
        <v>0</v>
      </c>
      <c r="AD330" s="65">
        <f t="shared" ref="AD330:AD369" ca="1" si="121">$D330*H330</f>
        <v>0</v>
      </c>
      <c r="AE330" s="65">
        <f t="shared" ref="AE330:AE369" ca="1" si="122">$D330*I330</f>
        <v>0</v>
      </c>
      <c r="AF330" s="65">
        <f t="shared" ref="AF330:AF369" ca="1" si="123">$D330*J330</f>
        <v>0</v>
      </c>
      <c r="AH330" s="35">
        <f t="shared" si="107"/>
        <v>0</v>
      </c>
      <c r="AI330" s="35">
        <f t="shared" ca="1" si="108"/>
        <v>0</v>
      </c>
    </row>
    <row r="331" spans="1:35">
      <c r="A331" s="76">
        <f t="shared" ref="A331:A370" si="124">EDATE(A330,1)</f>
        <v>46661</v>
      </c>
      <c r="B331" s="65">
        <f t="shared" ref="B331:B369" si="125">B330</f>
        <v>1</v>
      </c>
      <c r="C331" s="65">
        <f t="shared" si="109"/>
        <v>0</v>
      </c>
      <c r="D331" s="65">
        <f t="shared" ca="1" si="110"/>
        <v>0</v>
      </c>
      <c r="E331" s="66"/>
      <c r="F331" s="66"/>
      <c r="G331" s="66"/>
      <c r="H331" s="73"/>
      <c r="I331" s="66"/>
      <c r="J331" s="66"/>
      <c r="K331" s="65"/>
      <c r="L331" s="65"/>
      <c r="M331" s="65"/>
      <c r="N331" s="65"/>
      <c r="O331" s="65"/>
      <c r="P331" s="35">
        <f t="shared" si="111"/>
        <v>31</v>
      </c>
      <c r="Q331" s="74">
        <f t="shared" si="112"/>
        <v>46716</v>
      </c>
      <c r="R331" s="35">
        <f t="shared" ca="1" si="113"/>
        <v>9849</v>
      </c>
      <c r="S331" s="73">
        <v>7.3017823360044018E-2</v>
      </c>
      <c r="T331" s="75">
        <f t="shared" ca="1" si="114"/>
        <v>0.1446222915235153</v>
      </c>
      <c r="U331" s="37">
        <f t="shared" si="115"/>
        <v>0</v>
      </c>
      <c r="V331" s="37">
        <f t="shared" si="116"/>
        <v>0</v>
      </c>
      <c r="X331" s="75">
        <f t="shared" ref="X331:X369" si="126">IF(AND(CHOOSE(X$3,MONTH(A331)=MONTH(mthbeg),MONTH(A331)=1),YEAR(A331)&gt;YEAR(mthbeg)),X330*(1+escalator),X330)</f>
        <v>2.1565912675438432</v>
      </c>
      <c r="Y331" s="65">
        <f t="shared" ca="1" si="117"/>
        <v>0</v>
      </c>
      <c r="AA331" s="65">
        <f t="shared" ca="1" si="118"/>
        <v>0</v>
      </c>
      <c r="AB331" s="65">
        <f t="shared" ca="1" si="119"/>
        <v>0</v>
      </c>
      <c r="AC331" s="65">
        <f t="shared" ca="1" si="120"/>
        <v>0</v>
      </c>
      <c r="AD331" s="65">
        <f t="shared" ca="1" si="121"/>
        <v>0</v>
      </c>
      <c r="AE331" s="65">
        <f t="shared" ca="1" si="122"/>
        <v>0</v>
      </c>
      <c r="AF331" s="65">
        <f t="shared" ca="1" si="123"/>
        <v>0</v>
      </c>
      <c r="AH331" s="35">
        <f t="shared" si="107"/>
        <v>0</v>
      </c>
      <c r="AI331" s="35">
        <f t="shared" ca="1" si="108"/>
        <v>0</v>
      </c>
    </row>
    <row r="332" spans="1:35">
      <c r="A332" s="76">
        <f t="shared" si="124"/>
        <v>46692</v>
      </c>
      <c r="B332" s="65">
        <f t="shared" si="125"/>
        <v>1</v>
      </c>
      <c r="C332" s="65">
        <f t="shared" si="109"/>
        <v>0</v>
      </c>
      <c r="D332" s="65">
        <f t="shared" ca="1" si="110"/>
        <v>0</v>
      </c>
      <c r="E332" s="66"/>
      <c r="F332" s="66"/>
      <c r="G332" s="66"/>
      <c r="H332" s="73"/>
      <c r="I332" s="66"/>
      <c r="J332" s="66"/>
      <c r="K332" s="65"/>
      <c r="L332" s="65"/>
      <c r="M332" s="65"/>
      <c r="N332" s="65"/>
      <c r="O332" s="65"/>
      <c r="P332" s="35">
        <f t="shared" si="111"/>
        <v>30</v>
      </c>
      <c r="Q332" s="74">
        <f t="shared" si="112"/>
        <v>46746</v>
      </c>
      <c r="R332" s="35">
        <f t="shared" ca="1" si="113"/>
        <v>9879</v>
      </c>
      <c r="S332" s="73">
        <v>7.3009664077690023E-2</v>
      </c>
      <c r="T332" s="75">
        <f t="shared" ca="1" si="114"/>
        <v>0.14380360951864712</v>
      </c>
      <c r="U332" s="37">
        <f t="shared" si="115"/>
        <v>0</v>
      </c>
      <c r="V332" s="37">
        <f t="shared" si="116"/>
        <v>0</v>
      </c>
      <c r="X332" s="75">
        <f t="shared" si="126"/>
        <v>2.1565912675438432</v>
      </c>
      <c r="Y332" s="65">
        <f t="shared" ca="1" si="117"/>
        <v>0</v>
      </c>
      <c r="AA332" s="65">
        <f t="shared" ca="1" si="118"/>
        <v>0</v>
      </c>
      <c r="AB332" s="65">
        <f t="shared" ca="1" si="119"/>
        <v>0</v>
      </c>
      <c r="AC332" s="65">
        <f t="shared" ca="1" si="120"/>
        <v>0</v>
      </c>
      <c r="AD332" s="65">
        <f t="shared" ca="1" si="121"/>
        <v>0</v>
      </c>
      <c r="AE332" s="65">
        <f t="shared" ca="1" si="122"/>
        <v>0</v>
      </c>
      <c r="AF332" s="65">
        <f t="shared" ca="1" si="123"/>
        <v>0</v>
      </c>
      <c r="AH332" s="35">
        <f t="shared" ref="AH332:AH369" si="127">C332*E332</f>
        <v>0</v>
      </c>
      <c r="AI332" s="35">
        <f t="shared" ref="AI332:AI369" ca="1" si="128">AH332*T332</f>
        <v>0</v>
      </c>
    </row>
    <row r="333" spans="1:35">
      <c r="A333" s="76">
        <f t="shared" si="124"/>
        <v>46722</v>
      </c>
      <c r="B333" s="65">
        <f t="shared" si="125"/>
        <v>1</v>
      </c>
      <c r="C333" s="65">
        <f t="shared" si="109"/>
        <v>0</v>
      </c>
      <c r="D333" s="65">
        <f t="shared" ca="1" si="110"/>
        <v>0</v>
      </c>
      <c r="E333" s="66"/>
      <c r="F333" s="66"/>
      <c r="G333" s="66"/>
      <c r="H333" s="73"/>
      <c r="I333" s="66"/>
      <c r="J333" s="66"/>
      <c r="K333" s="65"/>
      <c r="L333" s="65"/>
      <c r="M333" s="65"/>
      <c r="N333" s="65"/>
      <c r="O333" s="65"/>
      <c r="P333" s="35">
        <f t="shared" si="111"/>
        <v>31</v>
      </c>
      <c r="Q333" s="74">
        <f t="shared" si="112"/>
        <v>46777</v>
      </c>
      <c r="R333" s="35">
        <f t="shared" ca="1" si="113"/>
        <v>9910</v>
      </c>
      <c r="S333" s="73">
        <v>7.3001504795359037E-2</v>
      </c>
      <c r="T333" s="75">
        <f t="shared" ca="1" si="114"/>
        <v>0.14295872815562191</v>
      </c>
      <c r="U333" s="37">
        <f t="shared" si="115"/>
        <v>0</v>
      </c>
      <c r="V333" s="37">
        <f t="shared" si="116"/>
        <v>0</v>
      </c>
      <c r="X333" s="75">
        <f t="shared" si="126"/>
        <v>2.1565912675438432</v>
      </c>
      <c r="Y333" s="65">
        <f t="shared" ca="1" si="117"/>
        <v>0</v>
      </c>
      <c r="AA333" s="65">
        <f t="shared" ca="1" si="118"/>
        <v>0</v>
      </c>
      <c r="AB333" s="65">
        <f t="shared" ca="1" si="119"/>
        <v>0</v>
      </c>
      <c r="AC333" s="65">
        <f t="shared" ca="1" si="120"/>
        <v>0</v>
      </c>
      <c r="AD333" s="65">
        <f t="shared" ca="1" si="121"/>
        <v>0</v>
      </c>
      <c r="AE333" s="65">
        <f t="shared" ca="1" si="122"/>
        <v>0</v>
      </c>
      <c r="AF333" s="65">
        <f t="shared" ca="1" si="123"/>
        <v>0</v>
      </c>
      <c r="AH333" s="35">
        <f t="shared" si="127"/>
        <v>0</v>
      </c>
      <c r="AI333" s="35">
        <f t="shared" ca="1" si="128"/>
        <v>0</v>
      </c>
    </row>
    <row r="334" spans="1:35">
      <c r="A334" s="76">
        <f t="shared" si="124"/>
        <v>46753</v>
      </c>
      <c r="B334" s="65">
        <f t="shared" si="125"/>
        <v>1</v>
      </c>
      <c r="C334" s="65">
        <f t="shared" si="109"/>
        <v>0</v>
      </c>
      <c r="D334" s="65">
        <f t="shared" ca="1" si="110"/>
        <v>0</v>
      </c>
      <c r="E334" s="66"/>
      <c r="F334" s="66"/>
      <c r="G334" s="66"/>
      <c r="H334" s="73"/>
      <c r="I334" s="66"/>
      <c r="J334" s="66"/>
      <c r="K334" s="65"/>
      <c r="L334" s="65"/>
      <c r="M334" s="65"/>
      <c r="N334" s="65"/>
      <c r="O334" s="65"/>
      <c r="P334" s="35">
        <f t="shared" si="111"/>
        <v>31</v>
      </c>
      <c r="Q334" s="74">
        <f t="shared" si="112"/>
        <v>46808</v>
      </c>
      <c r="R334" s="35">
        <f t="shared" ca="1" si="113"/>
        <v>9941</v>
      </c>
      <c r="S334" s="73">
        <v>7.299413512101402E-2</v>
      </c>
      <c r="T334" s="75">
        <f t="shared" ca="1" si="114"/>
        <v>0.14212192903986071</v>
      </c>
      <c r="U334" s="37">
        <f t="shared" si="115"/>
        <v>0</v>
      </c>
      <c r="V334" s="37">
        <f t="shared" si="116"/>
        <v>0</v>
      </c>
      <c r="X334" s="75">
        <f t="shared" si="126"/>
        <v>2.2212890055701586</v>
      </c>
      <c r="Y334" s="65">
        <f t="shared" ca="1" si="117"/>
        <v>0</v>
      </c>
      <c r="AA334" s="65">
        <f t="shared" ca="1" si="118"/>
        <v>0</v>
      </c>
      <c r="AB334" s="65">
        <f t="shared" ca="1" si="119"/>
        <v>0</v>
      </c>
      <c r="AC334" s="65">
        <f t="shared" ca="1" si="120"/>
        <v>0</v>
      </c>
      <c r="AD334" s="65">
        <f t="shared" ca="1" si="121"/>
        <v>0</v>
      </c>
      <c r="AE334" s="65">
        <f t="shared" ca="1" si="122"/>
        <v>0</v>
      </c>
      <c r="AF334" s="65">
        <f t="shared" ca="1" si="123"/>
        <v>0</v>
      </c>
      <c r="AH334" s="35">
        <f t="shared" si="127"/>
        <v>0</v>
      </c>
      <c r="AI334" s="35">
        <f t="shared" ca="1" si="128"/>
        <v>0</v>
      </c>
    </row>
    <row r="335" spans="1:35">
      <c r="A335" s="76">
        <f t="shared" si="124"/>
        <v>46784</v>
      </c>
      <c r="B335" s="65">
        <f t="shared" si="125"/>
        <v>1</v>
      </c>
      <c r="C335" s="65">
        <f t="shared" si="109"/>
        <v>0</v>
      </c>
      <c r="D335" s="65">
        <f t="shared" ca="1" si="110"/>
        <v>0</v>
      </c>
      <c r="E335" s="66"/>
      <c r="F335" s="66"/>
      <c r="G335" s="66"/>
      <c r="H335" s="73"/>
      <c r="I335" s="66"/>
      <c r="J335" s="66"/>
      <c r="K335" s="65"/>
      <c r="L335" s="65"/>
      <c r="M335" s="65"/>
      <c r="N335" s="65"/>
      <c r="O335" s="65"/>
      <c r="P335" s="35">
        <f t="shared" si="111"/>
        <v>29</v>
      </c>
      <c r="Q335" s="74">
        <f t="shared" si="112"/>
        <v>46837</v>
      </c>
      <c r="R335" s="35">
        <f t="shared" ca="1" si="113"/>
        <v>9970</v>
      </c>
      <c r="S335" s="73">
        <v>7.2985975838725001E-2</v>
      </c>
      <c r="T335" s="75">
        <f t="shared" ca="1" si="114"/>
        <v>0.1413447026768215</v>
      </c>
      <c r="U335" s="37">
        <f t="shared" si="115"/>
        <v>0</v>
      </c>
      <c r="V335" s="37">
        <f t="shared" si="116"/>
        <v>0</v>
      </c>
      <c r="X335" s="75">
        <f t="shared" si="126"/>
        <v>2.2212890055701586</v>
      </c>
      <c r="Y335" s="65">
        <f t="shared" ca="1" si="117"/>
        <v>0</v>
      </c>
      <c r="AA335" s="65">
        <f t="shared" ca="1" si="118"/>
        <v>0</v>
      </c>
      <c r="AB335" s="65">
        <f t="shared" ca="1" si="119"/>
        <v>0</v>
      </c>
      <c r="AC335" s="65">
        <f t="shared" ca="1" si="120"/>
        <v>0</v>
      </c>
      <c r="AD335" s="65">
        <f t="shared" ca="1" si="121"/>
        <v>0</v>
      </c>
      <c r="AE335" s="65">
        <f t="shared" ca="1" si="122"/>
        <v>0</v>
      </c>
      <c r="AF335" s="65">
        <f t="shared" ca="1" si="123"/>
        <v>0</v>
      </c>
      <c r="AH335" s="35">
        <f t="shared" si="127"/>
        <v>0</v>
      </c>
      <c r="AI335" s="35">
        <f t="shared" ca="1" si="128"/>
        <v>0</v>
      </c>
    </row>
    <row r="336" spans="1:35">
      <c r="A336" s="76">
        <f t="shared" si="124"/>
        <v>46813</v>
      </c>
      <c r="B336" s="65">
        <f t="shared" si="125"/>
        <v>1</v>
      </c>
      <c r="C336" s="65">
        <f t="shared" si="109"/>
        <v>0</v>
      </c>
      <c r="D336" s="65">
        <f t="shared" ca="1" si="110"/>
        <v>0</v>
      </c>
      <c r="E336" s="66"/>
      <c r="F336" s="66"/>
      <c r="G336" s="66"/>
      <c r="H336" s="73"/>
      <c r="I336" s="66"/>
      <c r="J336" s="66"/>
      <c r="K336" s="65"/>
      <c r="L336" s="65"/>
      <c r="M336" s="65"/>
      <c r="N336" s="65"/>
      <c r="O336" s="65"/>
      <c r="P336" s="35">
        <f t="shared" si="111"/>
        <v>31</v>
      </c>
      <c r="Q336" s="74">
        <f t="shared" si="112"/>
        <v>46868</v>
      </c>
      <c r="R336" s="35">
        <f t="shared" ca="1" si="113"/>
        <v>10001</v>
      </c>
      <c r="S336" s="73">
        <v>7.2978079759111025E-2</v>
      </c>
      <c r="T336" s="75">
        <f t="shared" ca="1" si="114"/>
        <v>0.1405177178296883</v>
      </c>
      <c r="U336" s="37">
        <f t="shared" si="115"/>
        <v>0</v>
      </c>
      <c r="V336" s="37">
        <f t="shared" si="116"/>
        <v>0</v>
      </c>
      <c r="X336" s="75">
        <f t="shared" si="126"/>
        <v>2.2212890055701586</v>
      </c>
      <c r="Y336" s="65">
        <f t="shared" ca="1" si="117"/>
        <v>0</v>
      </c>
      <c r="AA336" s="65">
        <f t="shared" ca="1" si="118"/>
        <v>0</v>
      </c>
      <c r="AB336" s="65">
        <f t="shared" ca="1" si="119"/>
        <v>0</v>
      </c>
      <c r="AC336" s="65">
        <f t="shared" ca="1" si="120"/>
        <v>0</v>
      </c>
      <c r="AD336" s="65">
        <f t="shared" ca="1" si="121"/>
        <v>0</v>
      </c>
      <c r="AE336" s="65">
        <f t="shared" ca="1" si="122"/>
        <v>0</v>
      </c>
      <c r="AF336" s="65">
        <f t="shared" ca="1" si="123"/>
        <v>0</v>
      </c>
      <c r="AH336" s="35">
        <f t="shared" si="127"/>
        <v>0</v>
      </c>
      <c r="AI336" s="35">
        <f t="shared" ca="1" si="128"/>
        <v>0</v>
      </c>
    </row>
    <row r="337" spans="1:35">
      <c r="A337" s="76">
        <f t="shared" si="124"/>
        <v>46844</v>
      </c>
      <c r="B337" s="65">
        <f t="shared" si="125"/>
        <v>1</v>
      </c>
      <c r="C337" s="65">
        <f t="shared" si="109"/>
        <v>0</v>
      </c>
      <c r="D337" s="65">
        <f t="shared" ca="1" si="110"/>
        <v>0</v>
      </c>
      <c r="E337" s="66"/>
      <c r="F337" s="66"/>
      <c r="G337" s="66"/>
      <c r="H337" s="73"/>
      <c r="I337" s="66"/>
      <c r="J337" s="66"/>
      <c r="K337" s="65"/>
      <c r="L337" s="65"/>
      <c r="M337" s="65"/>
      <c r="N337" s="65"/>
      <c r="O337" s="65"/>
      <c r="P337" s="35">
        <f t="shared" si="111"/>
        <v>30</v>
      </c>
      <c r="Q337" s="74">
        <f t="shared" si="112"/>
        <v>46898</v>
      </c>
      <c r="R337" s="35">
        <f t="shared" ca="1" si="113"/>
        <v>10031</v>
      </c>
      <c r="S337" s="73">
        <v>7.2969920476865013E-2</v>
      </c>
      <c r="T337" s="75">
        <f t="shared" ca="1" si="114"/>
        <v>0.13972219503163222</v>
      </c>
      <c r="U337" s="37">
        <f t="shared" si="115"/>
        <v>0</v>
      </c>
      <c r="V337" s="37">
        <f t="shared" si="116"/>
        <v>0</v>
      </c>
      <c r="X337" s="75">
        <f t="shared" si="126"/>
        <v>2.2212890055701586</v>
      </c>
      <c r="Y337" s="65">
        <f t="shared" ca="1" si="117"/>
        <v>0</v>
      </c>
      <c r="AA337" s="65">
        <f t="shared" ca="1" si="118"/>
        <v>0</v>
      </c>
      <c r="AB337" s="65">
        <f t="shared" ca="1" si="119"/>
        <v>0</v>
      </c>
      <c r="AC337" s="65">
        <f t="shared" ca="1" si="120"/>
        <v>0</v>
      </c>
      <c r="AD337" s="65">
        <f t="shared" ca="1" si="121"/>
        <v>0</v>
      </c>
      <c r="AE337" s="65">
        <f t="shared" ca="1" si="122"/>
        <v>0</v>
      </c>
      <c r="AF337" s="65">
        <f t="shared" ca="1" si="123"/>
        <v>0</v>
      </c>
      <c r="AH337" s="35">
        <f t="shared" si="127"/>
        <v>0</v>
      </c>
      <c r="AI337" s="35">
        <f t="shared" ca="1" si="128"/>
        <v>0</v>
      </c>
    </row>
    <row r="338" spans="1:35">
      <c r="A338" s="76">
        <f t="shared" si="124"/>
        <v>46874</v>
      </c>
      <c r="B338" s="65">
        <f t="shared" si="125"/>
        <v>1</v>
      </c>
      <c r="C338" s="65">
        <f t="shared" si="109"/>
        <v>0</v>
      </c>
      <c r="D338" s="65">
        <f t="shared" ca="1" si="110"/>
        <v>0</v>
      </c>
      <c r="E338" s="66"/>
      <c r="F338" s="66"/>
      <c r="G338" s="66"/>
      <c r="H338" s="73"/>
      <c r="I338" s="66"/>
      <c r="J338" s="66"/>
      <c r="K338" s="65"/>
      <c r="L338" s="65"/>
      <c r="M338" s="65"/>
      <c r="N338" s="65"/>
      <c r="O338" s="65"/>
      <c r="P338" s="35">
        <f t="shared" si="111"/>
        <v>31</v>
      </c>
      <c r="Q338" s="74">
        <f t="shared" si="112"/>
        <v>46929</v>
      </c>
      <c r="R338" s="35">
        <f t="shared" ca="1" si="113"/>
        <v>10062</v>
      </c>
      <c r="S338" s="73">
        <v>7.296202439729299E-2</v>
      </c>
      <c r="T338" s="75">
        <f t="shared" ca="1" si="114"/>
        <v>0.13890506868349634</v>
      </c>
      <c r="U338" s="37">
        <f t="shared" si="115"/>
        <v>0</v>
      </c>
      <c r="V338" s="37">
        <f t="shared" si="116"/>
        <v>0</v>
      </c>
      <c r="X338" s="75">
        <f t="shared" si="126"/>
        <v>2.2212890055701586</v>
      </c>
      <c r="Y338" s="65">
        <f t="shared" ca="1" si="117"/>
        <v>0</v>
      </c>
      <c r="AA338" s="65">
        <f t="shared" ca="1" si="118"/>
        <v>0</v>
      </c>
      <c r="AB338" s="65">
        <f t="shared" ca="1" si="119"/>
        <v>0</v>
      </c>
      <c r="AC338" s="65">
        <f t="shared" ca="1" si="120"/>
        <v>0</v>
      </c>
      <c r="AD338" s="65">
        <f t="shared" ca="1" si="121"/>
        <v>0</v>
      </c>
      <c r="AE338" s="65">
        <f t="shared" ca="1" si="122"/>
        <v>0</v>
      </c>
      <c r="AF338" s="65">
        <f t="shared" ca="1" si="123"/>
        <v>0</v>
      </c>
      <c r="AH338" s="35">
        <f t="shared" si="127"/>
        <v>0</v>
      </c>
      <c r="AI338" s="35">
        <f t="shared" ca="1" si="128"/>
        <v>0</v>
      </c>
    </row>
    <row r="339" spans="1:35">
      <c r="A339" s="76">
        <f t="shared" si="124"/>
        <v>46905</v>
      </c>
      <c r="B339" s="65">
        <f t="shared" si="125"/>
        <v>1</v>
      </c>
      <c r="C339" s="65">
        <f t="shared" si="109"/>
        <v>0</v>
      </c>
      <c r="D339" s="65">
        <f t="shared" ca="1" si="110"/>
        <v>0</v>
      </c>
      <c r="E339" s="66"/>
      <c r="F339" s="66"/>
      <c r="G339" s="66"/>
      <c r="H339" s="73"/>
      <c r="I339" s="66"/>
      <c r="J339" s="66"/>
      <c r="K339" s="65"/>
      <c r="L339" s="65"/>
      <c r="M339" s="65"/>
      <c r="N339" s="65"/>
      <c r="O339" s="65"/>
      <c r="P339" s="35">
        <f t="shared" si="111"/>
        <v>30</v>
      </c>
      <c r="Q339" s="74">
        <f t="shared" si="112"/>
        <v>46959</v>
      </c>
      <c r="R339" s="35">
        <f t="shared" ca="1" si="113"/>
        <v>10092</v>
      </c>
      <c r="S339" s="73">
        <v>7.2953865115091013E-2</v>
      </c>
      <c r="T339" s="75">
        <f t="shared" ca="1" si="114"/>
        <v>0.13811999648398271</v>
      </c>
      <c r="U339" s="37">
        <f t="shared" si="115"/>
        <v>0</v>
      </c>
      <c r="V339" s="37">
        <f t="shared" si="116"/>
        <v>0</v>
      </c>
      <c r="X339" s="75">
        <f t="shared" si="126"/>
        <v>2.2212890055701586</v>
      </c>
      <c r="Y339" s="65">
        <f t="shared" ca="1" si="117"/>
        <v>0</v>
      </c>
      <c r="AA339" s="65">
        <f t="shared" ca="1" si="118"/>
        <v>0</v>
      </c>
      <c r="AB339" s="65">
        <f t="shared" ca="1" si="119"/>
        <v>0</v>
      </c>
      <c r="AC339" s="65">
        <f t="shared" ca="1" si="120"/>
        <v>0</v>
      </c>
      <c r="AD339" s="65">
        <f t="shared" ca="1" si="121"/>
        <v>0</v>
      </c>
      <c r="AE339" s="65">
        <f t="shared" ca="1" si="122"/>
        <v>0</v>
      </c>
      <c r="AF339" s="65">
        <f t="shared" ca="1" si="123"/>
        <v>0</v>
      </c>
      <c r="AH339" s="35">
        <f t="shared" si="127"/>
        <v>0</v>
      </c>
      <c r="AI339" s="35">
        <f t="shared" ca="1" si="128"/>
        <v>0</v>
      </c>
    </row>
    <row r="340" spans="1:35">
      <c r="A340" s="76">
        <f t="shared" si="124"/>
        <v>46935</v>
      </c>
      <c r="B340" s="65">
        <f t="shared" si="125"/>
        <v>1</v>
      </c>
      <c r="C340" s="65">
        <f t="shared" si="109"/>
        <v>0</v>
      </c>
      <c r="D340" s="65">
        <f t="shared" ca="1" si="110"/>
        <v>0</v>
      </c>
      <c r="E340" s="66"/>
      <c r="F340" s="66"/>
      <c r="G340" s="66"/>
      <c r="H340" s="73"/>
      <c r="I340" s="66"/>
      <c r="J340" s="66"/>
      <c r="K340" s="65"/>
      <c r="L340" s="65"/>
      <c r="M340" s="65"/>
      <c r="N340" s="65"/>
      <c r="O340" s="65"/>
      <c r="P340" s="35">
        <f t="shared" si="111"/>
        <v>31</v>
      </c>
      <c r="Q340" s="74">
        <f t="shared" si="112"/>
        <v>46990</v>
      </c>
      <c r="R340" s="35">
        <f t="shared" ca="1" si="113"/>
        <v>10123</v>
      </c>
      <c r="S340" s="73">
        <v>7.2945705832910018E-2</v>
      </c>
      <c r="T340" s="75">
        <f t="shared" ca="1" si="114"/>
        <v>0.13731163798524576</v>
      </c>
      <c r="U340" s="37">
        <f t="shared" si="115"/>
        <v>0</v>
      </c>
      <c r="V340" s="37">
        <f t="shared" si="116"/>
        <v>0</v>
      </c>
      <c r="X340" s="75">
        <f t="shared" si="126"/>
        <v>2.2212890055701586</v>
      </c>
      <c r="Y340" s="65">
        <f t="shared" ca="1" si="117"/>
        <v>0</v>
      </c>
      <c r="AA340" s="65">
        <f t="shared" ca="1" si="118"/>
        <v>0</v>
      </c>
      <c r="AB340" s="65">
        <f t="shared" ca="1" si="119"/>
        <v>0</v>
      </c>
      <c r="AC340" s="65">
        <f t="shared" ca="1" si="120"/>
        <v>0</v>
      </c>
      <c r="AD340" s="65">
        <f t="shared" ca="1" si="121"/>
        <v>0</v>
      </c>
      <c r="AE340" s="65">
        <f t="shared" ca="1" si="122"/>
        <v>0</v>
      </c>
      <c r="AF340" s="65">
        <f t="shared" ca="1" si="123"/>
        <v>0</v>
      </c>
      <c r="AH340" s="35">
        <f t="shared" si="127"/>
        <v>0</v>
      </c>
      <c r="AI340" s="35">
        <f t="shared" ca="1" si="128"/>
        <v>0</v>
      </c>
    </row>
    <row r="341" spans="1:35">
      <c r="A341" s="76">
        <f t="shared" si="124"/>
        <v>46966</v>
      </c>
      <c r="B341" s="65">
        <f t="shared" si="125"/>
        <v>1</v>
      </c>
      <c r="C341" s="65">
        <f t="shared" si="109"/>
        <v>0</v>
      </c>
      <c r="D341" s="65">
        <f t="shared" ca="1" si="110"/>
        <v>0</v>
      </c>
      <c r="E341" s="66"/>
      <c r="F341" s="66"/>
      <c r="G341" s="66"/>
      <c r="H341" s="73"/>
      <c r="I341" s="66"/>
      <c r="J341" s="66"/>
      <c r="K341" s="65"/>
      <c r="L341" s="65"/>
      <c r="M341" s="65"/>
      <c r="N341" s="65"/>
      <c r="O341" s="65"/>
      <c r="P341" s="35">
        <f t="shared" si="111"/>
        <v>31</v>
      </c>
      <c r="Q341" s="74">
        <f t="shared" si="112"/>
        <v>47021</v>
      </c>
      <c r="R341" s="35">
        <f t="shared" ca="1" si="113"/>
        <v>10154</v>
      </c>
      <c r="S341" s="73">
        <v>7.2937809753401014E-2</v>
      </c>
      <c r="T341" s="75">
        <f t="shared" ca="1" si="114"/>
        <v>0.1365091508107634</v>
      </c>
      <c r="U341" s="37">
        <f t="shared" si="115"/>
        <v>0</v>
      </c>
      <c r="V341" s="37">
        <f t="shared" si="116"/>
        <v>0</v>
      </c>
      <c r="X341" s="75">
        <f t="shared" si="126"/>
        <v>2.2212890055701586</v>
      </c>
      <c r="Y341" s="65">
        <f t="shared" ca="1" si="117"/>
        <v>0</v>
      </c>
      <c r="AA341" s="65">
        <f t="shared" ca="1" si="118"/>
        <v>0</v>
      </c>
      <c r="AB341" s="65">
        <f t="shared" ca="1" si="119"/>
        <v>0</v>
      </c>
      <c r="AC341" s="65">
        <f t="shared" ca="1" si="120"/>
        <v>0</v>
      </c>
      <c r="AD341" s="65">
        <f t="shared" ca="1" si="121"/>
        <v>0</v>
      </c>
      <c r="AE341" s="65">
        <f t="shared" ca="1" si="122"/>
        <v>0</v>
      </c>
      <c r="AF341" s="65">
        <f t="shared" ca="1" si="123"/>
        <v>0</v>
      </c>
      <c r="AH341" s="35">
        <f t="shared" si="127"/>
        <v>0</v>
      </c>
      <c r="AI341" s="35">
        <f t="shared" ca="1" si="128"/>
        <v>0</v>
      </c>
    </row>
    <row r="342" spans="1:35">
      <c r="A342" s="76">
        <f t="shared" si="124"/>
        <v>46997</v>
      </c>
      <c r="B342" s="65">
        <f t="shared" si="125"/>
        <v>1</v>
      </c>
      <c r="C342" s="65">
        <f t="shared" si="109"/>
        <v>0</v>
      </c>
      <c r="D342" s="65">
        <f t="shared" ca="1" si="110"/>
        <v>0</v>
      </c>
      <c r="E342" s="66"/>
      <c r="F342" s="66"/>
      <c r="G342" s="66"/>
      <c r="H342" s="73"/>
      <c r="I342" s="66"/>
      <c r="J342" s="66"/>
      <c r="K342" s="65"/>
      <c r="L342" s="65"/>
      <c r="M342" s="65"/>
      <c r="N342" s="65"/>
      <c r="O342" s="65"/>
      <c r="P342" s="35">
        <f t="shared" si="111"/>
        <v>30</v>
      </c>
      <c r="Q342" s="74">
        <f t="shared" si="112"/>
        <v>47051</v>
      </c>
      <c r="R342" s="35">
        <f t="shared" ca="1" si="113"/>
        <v>10184</v>
      </c>
      <c r="S342" s="73">
        <v>7.2929650471263013E-2</v>
      </c>
      <c r="T342" s="75">
        <f t="shared" ca="1" si="114"/>
        <v>0.13573718887637309</v>
      </c>
      <c r="U342" s="37">
        <f t="shared" si="115"/>
        <v>0</v>
      </c>
      <c r="V342" s="37">
        <f t="shared" si="116"/>
        <v>0</v>
      </c>
      <c r="X342" s="75">
        <f t="shared" si="126"/>
        <v>2.2212890055701586</v>
      </c>
      <c r="Y342" s="65">
        <f t="shared" ca="1" si="117"/>
        <v>0</v>
      </c>
      <c r="AA342" s="65">
        <f t="shared" ca="1" si="118"/>
        <v>0</v>
      </c>
      <c r="AB342" s="65">
        <f t="shared" ca="1" si="119"/>
        <v>0</v>
      </c>
      <c r="AC342" s="65">
        <f t="shared" ca="1" si="120"/>
        <v>0</v>
      </c>
      <c r="AD342" s="65">
        <f t="shared" ca="1" si="121"/>
        <v>0</v>
      </c>
      <c r="AE342" s="65">
        <f t="shared" ca="1" si="122"/>
        <v>0</v>
      </c>
      <c r="AF342" s="65">
        <f t="shared" ca="1" si="123"/>
        <v>0</v>
      </c>
      <c r="AH342" s="35">
        <f t="shared" si="127"/>
        <v>0</v>
      </c>
      <c r="AI342" s="35">
        <f t="shared" ca="1" si="128"/>
        <v>0</v>
      </c>
    </row>
    <row r="343" spans="1:35">
      <c r="A343" s="76">
        <f t="shared" si="124"/>
        <v>47027</v>
      </c>
      <c r="B343" s="65">
        <f t="shared" si="125"/>
        <v>1</v>
      </c>
      <c r="C343" s="65">
        <f t="shared" si="109"/>
        <v>0</v>
      </c>
      <c r="D343" s="65">
        <f t="shared" ca="1" si="110"/>
        <v>0</v>
      </c>
      <c r="E343" s="66"/>
      <c r="F343" s="66"/>
      <c r="G343" s="66"/>
      <c r="H343" s="73"/>
      <c r="I343" s="66"/>
      <c r="J343" s="66"/>
      <c r="K343" s="65"/>
      <c r="L343" s="65"/>
      <c r="M343" s="65"/>
      <c r="N343" s="65"/>
      <c r="O343" s="65"/>
      <c r="P343" s="35">
        <f t="shared" si="111"/>
        <v>31</v>
      </c>
      <c r="Q343" s="74">
        <f t="shared" si="112"/>
        <v>47082</v>
      </c>
      <c r="R343" s="35">
        <f t="shared" ca="1" si="113"/>
        <v>10215</v>
      </c>
      <c r="S343" s="73">
        <v>7.2921754391796004E-2</v>
      </c>
      <c r="T343" s="75">
        <f t="shared" ca="1" si="114"/>
        <v>0.13494425827776144</v>
      </c>
      <c r="U343" s="37">
        <f t="shared" si="115"/>
        <v>0</v>
      </c>
      <c r="V343" s="37">
        <f t="shared" si="116"/>
        <v>0</v>
      </c>
      <c r="X343" s="75">
        <f t="shared" si="126"/>
        <v>2.2212890055701586</v>
      </c>
      <c r="Y343" s="65">
        <f t="shared" ca="1" si="117"/>
        <v>0</v>
      </c>
      <c r="AA343" s="65">
        <f t="shared" ca="1" si="118"/>
        <v>0</v>
      </c>
      <c r="AB343" s="65">
        <f t="shared" ca="1" si="119"/>
        <v>0</v>
      </c>
      <c r="AC343" s="65">
        <f t="shared" ca="1" si="120"/>
        <v>0</v>
      </c>
      <c r="AD343" s="65">
        <f t="shared" ca="1" si="121"/>
        <v>0</v>
      </c>
      <c r="AE343" s="65">
        <f t="shared" ca="1" si="122"/>
        <v>0</v>
      </c>
      <c r="AF343" s="65">
        <f t="shared" ca="1" si="123"/>
        <v>0</v>
      </c>
      <c r="AH343" s="35">
        <f t="shared" si="127"/>
        <v>0</v>
      </c>
      <c r="AI343" s="35">
        <f t="shared" ca="1" si="128"/>
        <v>0</v>
      </c>
    </row>
    <row r="344" spans="1:35">
      <c r="A344" s="76">
        <f t="shared" si="124"/>
        <v>47058</v>
      </c>
      <c r="B344" s="65">
        <f t="shared" si="125"/>
        <v>1</v>
      </c>
      <c r="C344" s="65">
        <f t="shared" si="109"/>
        <v>0</v>
      </c>
      <c r="D344" s="65">
        <f t="shared" ca="1" si="110"/>
        <v>0</v>
      </c>
      <c r="E344" s="66"/>
      <c r="F344" s="66"/>
      <c r="G344" s="66"/>
      <c r="H344" s="73"/>
      <c r="I344" s="66"/>
      <c r="J344" s="66"/>
      <c r="K344" s="65"/>
      <c r="L344" s="65"/>
      <c r="M344" s="65"/>
      <c r="N344" s="65"/>
      <c r="O344" s="65"/>
      <c r="P344" s="35">
        <f t="shared" si="111"/>
        <v>30</v>
      </c>
      <c r="Q344" s="74">
        <f t="shared" si="112"/>
        <v>47112</v>
      </c>
      <c r="R344" s="35">
        <f t="shared" ca="1" si="113"/>
        <v>10245</v>
      </c>
      <c r="S344" s="73">
        <v>7.2913595109702009E-2</v>
      </c>
      <c r="T344" s="75">
        <f t="shared" ca="1" si="114"/>
        <v>0.13418244328475337</v>
      </c>
      <c r="U344" s="37">
        <f t="shared" si="115"/>
        <v>0</v>
      </c>
      <c r="V344" s="37">
        <f t="shared" si="116"/>
        <v>0</v>
      </c>
      <c r="X344" s="75">
        <f t="shared" si="126"/>
        <v>2.2212890055701586</v>
      </c>
      <c r="Y344" s="65">
        <f t="shared" ca="1" si="117"/>
        <v>0</v>
      </c>
      <c r="AA344" s="65">
        <f t="shared" ca="1" si="118"/>
        <v>0</v>
      </c>
      <c r="AB344" s="65">
        <f t="shared" ca="1" si="119"/>
        <v>0</v>
      </c>
      <c r="AC344" s="65">
        <f t="shared" ca="1" si="120"/>
        <v>0</v>
      </c>
      <c r="AD344" s="65">
        <f t="shared" ca="1" si="121"/>
        <v>0</v>
      </c>
      <c r="AE344" s="65">
        <f t="shared" ca="1" si="122"/>
        <v>0</v>
      </c>
      <c r="AF344" s="65">
        <f t="shared" ca="1" si="123"/>
        <v>0</v>
      </c>
      <c r="AH344" s="35">
        <f t="shared" si="127"/>
        <v>0</v>
      </c>
      <c r="AI344" s="35">
        <f t="shared" ca="1" si="128"/>
        <v>0</v>
      </c>
    </row>
    <row r="345" spans="1:35">
      <c r="A345" s="76">
        <f t="shared" si="124"/>
        <v>47088</v>
      </c>
      <c r="B345" s="65">
        <f t="shared" si="125"/>
        <v>1</v>
      </c>
      <c r="C345" s="65">
        <f t="shared" si="109"/>
        <v>0</v>
      </c>
      <c r="D345" s="65">
        <f t="shared" ca="1" si="110"/>
        <v>0</v>
      </c>
      <c r="E345" s="66"/>
      <c r="F345" s="66"/>
      <c r="G345" s="66"/>
      <c r="H345" s="73"/>
      <c r="I345" s="66"/>
      <c r="J345" s="66"/>
      <c r="K345" s="65"/>
      <c r="L345" s="65"/>
      <c r="M345" s="65"/>
      <c r="N345" s="65"/>
      <c r="O345" s="65"/>
      <c r="P345" s="35">
        <f t="shared" si="111"/>
        <v>31</v>
      </c>
      <c r="Q345" s="74">
        <f t="shared" si="112"/>
        <v>47143</v>
      </c>
      <c r="R345" s="35">
        <f t="shared" ca="1" si="113"/>
        <v>10276</v>
      </c>
      <c r="S345" s="73">
        <v>7.2905435827630025E-2</v>
      </c>
      <c r="T345" s="75">
        <f t="shared" ca="1" si="114"/>
        <v>0.13339704271590472</v>
      </c>
      <c r="U345" s="37">
        <f t="shared" si="115"/>
        <v>0</v>
      </c>
      <c r="V345" s="37">
        <f t="shared" si="116"/>
        <v>0</v>
      </c>
      <c r="X345" s="75">
        <f t="shared" si="126"/>
        <v>2.2212890055701586</v>
      </c>
      <c r="Y345" s="65">
        <f t="shared" ca="1" si="117"/>
        <v>0</v>
      </c>
      <c r="AA345" s="65">
        <f t="shared" ca="1" si="118"/>
        <v>0</v>
      </c>
      <c r="AB345" s="65">
        <f t="shared" ca="1" si="119"/>
        <v>0</v>
      </c>
      <c r="AC345" s="65">
        <f t="shared" ca="1" si="120"/>
        <v>0</v>
      </c>
      <c r="AD345" s="65">
        <f t="shared" ca="1" si="121"/>
        <v>0</v>
      </c>
      <c r="AE345" s="65">
        <f t="shared" ca="1" si="122"/>
        <v>0</v>
      </c>
      <c r="AF345" s="65">
        <f t="shared" ca="1" si="123"/>
        <v>0</v>
      </c>
      <c r="AH345" s="35">
        <f t="shared" si="127"/>
        <v>0</v>
      </c>
      <c r="AI345" s="35">
        <f t="shared" ca="1" si="128"/>
        <v>0</v>
      </c>
    </row>
    <row r="346" spans="1:35">
      <c r="A346" s="76">
        <f t="shared" si="124"/>
        <v>47119</v>
      </c>
      <c r="B346" s="65">
        <f t="shared" si="125"/>
        <v>1</v>
      </c>
      <c r="C346" s="65">
        <f t="shared" si="109"/>
        <v>0</v>
      </c>
      <c r="D346" s="65">
        <f t="shared" ca="1" si="110"/>
        <v>0</v>
      </c>
      <c r="E346" s="66"/>
      <c r="F346" s="66"/>
      <c r="G346" s="66"/>
      <c r="H346" s="73"/>
      <c r="I346" s="66"/>
      <c r="J346" s="66"/>
      <c r="K346" s="65"/>
      <c r="L346" s="65"/>
      <c r="M346" s="65"/>
      <c r="N346" s="65"/>
      <c r="O346" s="65"/>
      <c r="P346" s="35">
        <f t="shared" si="111"/>
        <v>31</v>
      </c>
      <c r="Q346" s="74">
        <f t="shared" si="112"/>
        <v>47174</v>
      </c>
      <c r="R346" s="35">
        <f t="shared" ca="1" si="113"/>
        <v>10307</v>
      </c>
      <c r="S346" s="73">
        <v>7.2897802950873017E-2</v>
      </c>
      <c r="T346" s="75">
        <f t="shared" ca="1" si="114"/>
        <v>0.13261830587255191</v>
      </c>
      <c r="U346" s="37">
        <f t="shared" si="115"/>
        <v>0</v>
      </c>
      <c r="V346" s="37">
        <f t="shared" si="116"/>
        <v>0</v>
      </c>
      <c r="X346" s="75">
        <f t="shared" si="126"/>
        <v>2.2879276757372633</v>
      </c>
      <c r="Y346" s="65">
        <f t="shared" ca="1" si="117"/>
        <v>0</v>
      </c>
      <c r="AA346" s="65">
        <f t="shared" ca="1" si="118"/>
        <v>0</v>
      </c>
      <c r="AB346" s="65">
        <f t="shared" ca="1" si="119"/>
        <v>0</v>
      </c>
      <c r="AC346" s="65">
        <f t="shared" ca="1" si="120"/>
        <v>0</v>
      </c>
      <c r="AD346" s="65">
        <f t="shared" ca="1" si="121"/>
        <v>0</v>
      </c>
      <c r="AE346" s="65">
        <f t="shared" ca="1" si="122"/>
        <v>0</v>
      </c>
      <c r="AF346" s="65">
        <f t="shared" ca="1" si="123"/>
        <v>0</v>
      </c>
      <c r="AH346" s="35">
        <f t="shared" si="127"/>
        <v>0</v>
      </c>
      <c r="AI346" s="35">
        <f t="shared" ca="1" si="128"/>
        <v>0</v>
      </c>
    </row>
    <row r="347" spans="1:35">
      <c r="A347" s="76">
        <f t="shared" si="124"/>
        <v>47150</v>
      </c>
      <c r="B347" s="65">
        <f t="shared" si="125"/>
        <v>1</v>
      </c>
      <c r="C347" s="65">
        <f t="shared" si="109"/>
        <v>0</v>
      </c>
      <c r="D347" s="65">
        <f t="shared" ca="1" si="110"/>
        <v>0</v>
      </c>
      <c r="E347" s="66"/>
      <c r="F347" s="66"/>
      <c r="G347" s="66"/>
      <c r="H347" s="73"/>
      <c r="I347" s="66"/>
      <c r="J347" s="66"/>
      <c r="K347" s="65"/>
      <c r="L347" s="65"/>
      <c r="M347" s="65"/>
      <c r="N347" s="65"/>
      <c r="O347" s="65"/>
      <c r="P347" s="35">
        <f t="shared" si="111"/>
        <v>28</v>
      </c>
      <c r="Q347" s="74">
        <f t="shared" si="112"/>
        <v>47202</v>
      </c>
      <c r="R347" s="35">
        <f t="shared" ca="1" si="113"/>
        <v>10335</v>
      </c>
      <c r="S347" s="73">
        <v>7.2889643668843013E-2</v>
      </c>
      <c r="T347" s="75">
        <f t="shared" ca="1" si="114"/>
        <v>0.13192088631226437</v>
      </c>
      <c r="U347" s="37">
        <f t="shared" si="115"/>
        <v>0</v>
      </c>
      <c r="V347" s="37">
        <f t="shared" si="116"/>
        <v>0</v>
      </c>
      <c r="X347" s="75">
        <f t="shared" si="126"/>
        <v>2.2879276757372633</v>
      </c>
      <c r="Y347" s="65">
        <f t="shared" ca="1" si="117"/>
        <v>0</v>
      </c>
      <c r="AA347" s="65">
        <f t="shared" ca="1" si="118"/>
        <v>0</v>
      </c>
      <c r="AB347" s="65">
        <f t="shared" ca="1" si="119"/>
        <v>0</v>
      </c>
      <c r="AC347" s="65">
        <f t="shared" ca="1" si="120"/>
        <v>0</v>
      </c>
      <c r="AD347" s="65">
        <f t="shared" ca="1" si="121"/>
        <v>0</v>
      </c>
      <c r="AE347" s="65">
        <f t="shared" ca="1" si="122"/>
        <v>0</v>
      </c>
      <c r="AF347" s="65">
        <f t="shared" ca="1" si="123"/>
        <v>0</v>
      </c>
      <c r="AH347" s="35">
        <f t="shared" si="127"/>
        <v>0</v>
      </c>
      <c r="AI347" s="35">
        <f t="shared" ca="1" si="128"/>
        <v>0</v>
      </c>
    </row>
    <row r="348" spans="1:35">
      <c r="A348" s="76">
        <f t="shared" si="124"/>
        <v>47178</v>
      </c>
      <c r="B348" s="65">
        <f t="shared" si="125"/>
        <v>1</v>
      </c>
      <c r="C348" s="65">
        <f t="shared" si="109"/>
        <v>0</v>
      </c>
      <c r="D348" s="65">
        <f t="shared" ca="1" si="110"/>
        <v>0</v>
      </c>
      <c r="E348" s="66"/>
      <c r="F348" s="66"/>
      <c r="G348" s="66"/>
      <c r="H348" s="73"/>
      <c r="I348" s="66"/>
      <c r="J348" s="66"/>
      <c r="K348" s="65"/>
      <c r="L348" s="65"/>
      <c r="M348" s="65"/>
      <c r="N348" s="65"/>
      <c r="O348" s="65"/>
      <c r="P348" s="35">
        <f t="shared" si="111"/>
        <v>31</v>
      </c>
      <c r="Q348" s="74">
        <f t="shared" si="112"/>
        <v>47233</v>
      </c>
      <c r="R348" s="35">
        <f t="shared" ca="1" si="113"/>
        <v>10366</v>
      </c>
      <c r="S348" s="73">
        <v>7.2881747589480017E-2</v>
      </c>
      <c r="T348" s="75">
        <f t="shared" ca="1" si="114"/>
        <v>0.13115110631776428</v>
      </c>
      <c r="U348" s="37">
        <f t="shared" si="115"/>
        <v>0</v>
      </c>
      <c r="V348" s="37">
        <f t="shared" si="116"/>
        <v>0</v>
      </c>
      <c r="X348" s="75">
        <f t="shared" si="126"/>
        <v>2.2879276757372633</v>
      </c>
      <c r="Y348" s="65">
        <f t="shared" ca="1" si="117"/>
        <v>0</v>
      </c>
      <c r="AA348" s="65">
        <f t="shared" ca="1" si="118"/>
        <v>0</v>
      </c>
      <c r="AB348" s="65">
        <f t="shared" ca="1" si="119"/>
        <v>0</v>
      </c>
      <c r="AC348" s="65">
        <f t="shared" ca="1" si="120"/>
        <v>0</v>
      </c>
      <c r="AD348" s="65">
        <f t="shared" ca="1" si="121"/>
        <v>0</v>
      </c>
      <c r="AE348" s="65">
        <f t="shared" ca="1" si="122"/>
        <v>0</v>
      </c>
      <c r="AF348" s="65">
        <f t="shared" ca="1" si="123"/>
        <v>0</v>
      </c>
      <c r="AH348" s="35">
        <f t="shared" si="127"/>
        <v>0</v>
      </c>
      <c r="AI348" s="35">
        <f t="shared" ca="1" si="128"/>
        <v>0</v>
      </c>
    </row>
    <row r="349" spans="1:35">
      <c r="A349" s="76">
        <f t="shared" si="124"/>
        <v>47209</v>
      </c>
      <c r="B349" s="65">
        <f t="shared" si="125"/>
        <v>1</v>
      </c>
      <c r="C349" s="65">
        <f t="shared" si="109"/>
        <v>0</v>
      </c>
      <c r="D349" s="65">
        <f t="shared" ca="1" si="110"/>
        <v>0</v>
      </c>
      <c r="E349" s="66"/>
      <c r="F349" s="66"/>
      <c r="G349" s="66"/>
      <c r="H349" s="73"/>
      <c r="I349" s="66"/>
      <c r="J349" s="66"/>
      <c r="K349" s="65"/>
      <c r="L349" s="65"/>
      <c r="M349" s="65"/>
      <c r="N349" s="65"/>
      <c r="O349" s="65"/>
      <c r="P349" s="35">
        <f t="shared" si="111"/>
        <v>30</v>
      </c>
      <c r="Q349" s="74">
        <f t="shared" si="112"/>
        <v>47263</v>
      </c>
      <c r="R349" s="35">
        <f t="shared" ca="1" si="113"/>
        <v>10396</v>
      </c>
      <c r="S349" s="73">
        <v>7.2873588307494006E-2</v>
      </c>
      <c r="T349" s="75">
        <f t="shared" ca="1" si="114"/>
        <v>0.13041060102700805</v>
      </c>
      <c r="U349" s="37">
        <f t="shared" si="115"/>
        <v>0</v>
      </c>
      <c r="V349" s="37">
        <f t="shared" si="116"/>
        <v>0</v>
      </c>
      <c r="X349" s="75">
        <f t="shared" si="126"/>
        <v>2.2879276757372633</v>
      </c>
      <c r="Y349" s="65">
        <f t="shared" ca="1" si="117"/>
        <v>0</v>
      </c>
      <c r="AA349" s="65">
        <f t="shared" ca="1" si="118"/>
        <v>0</v>
      </c>
      <c r="AB349" s="65">
        <f t="shared" ca="1" si="119"/>
        <v>0</v>
      </c>
      <c r="AC349" s="65">
        <f t="shared" ca="1" si="120"/>
        <v>0</v>
      </c>
      <c r="AD349" s="65">
        <f t="shared" ca="1" si="121"/>
        <v>0</v>
      </c>
      <c r="AE349" s="65">
        <f t="shared" ca="1" si="122"/>
        <v>0</v>
      </c>
      <c r="AF349" s="65">
        <f t="shared" ca="1" si="123"/>
        <v>0</v>
      </c>
      <c r="AH349" s="35">
        <f t="shared" si="127"/>
        <v>0</v>
      </c>
      <c r="AI349" s="35">
        <f t="shared" ca="1" si="128"/>
        <v>0</v>
      </c>
    </row>
    <row r="350" spans="1:35">
      <c r="A350" s="76">
        <f t="shared" si="124"/>
        <v>47239</v>
      </c>
      <c r="B350" s="65">
        <f t="shared" si="125"/>
        <v>1</v>
      </c>
      <c r="C350" s="65">
        <f t="shared" si="109"/>
        <v>0</v>
      </c>
      <c r="D350" s="65">
        <f t="shared" ca="1" si="110"/>
        <v>0</v>
      </c>
      <c r="E350" s="66"/>
      <c r="F350" s="66"/>
      <c r="G350" s="66"/>
      <c r="H350" s="73"/>
      <c r="I350" s="66"/>
      <c r="J350" s="66"/>
      <c r="K350" s="65"/>
      <c r="L350" s="65"/>
      <c r="M350" s="65"/>
      <c r="N350" s="65"/>
      <c r="O350" s="65"/>
      <c r="P350" s="35">
        <f t="shared" si="111"/>
        <v>31</v>
      </c>
      <c r="Q350" s="74">
        <f t="shared" si="112"/>
        <v>47294</v>
      </c>
      <c r="R350" s="35">
        <f t="shared" ca="1" si="113"/>
        <v>10427</v>
      </c>
      <c r="S350" s="73">
        <v>7.2865692228173004E-2</v>
      </c>
      <c r="T350" s="75">
        <f t="shared" ca="1" si="114"/>
        <v>0.12964997493839603</v>
      </c>
      <c r="U350" s="37">
        <f t="shared" si="115"/>
        <v>0</v>
      </c>
      <c r="V350" s="37">
        <f t="shared" si="116"/>
        <v>0</v>
      </c>
      <c r="X350" s="75">
        <f t="shared" si="126"/>
        <v>2.2879276757372633</v>
      </c>
      <c r="Y350" s="65">
        <f t="shared" ca="1" si="117"/>
        <v>0</v>
      </c>
      <c r="AA350" s="65">
        <f t="shared" ca="1" si="118"/>
        <v>0</v>
      </c>
      <c r="AB350" s="65">
        <f t="shared" ca="1" si="119"/>
        <v>0</v>
      </c>
      <c r="AC350" s="65">
        <f t="shared" ca="1" si="120"/>
        <v>0</v>
      </c>
      <c r="AD350" s="65">
        <f t="shared" ca="1" si="121"/>
        <v>0</v>
      </c>
      <c r="AE350" s="65">
        <f t="shared" ca="1" si="122"/>
        <v>0</v>
      </c>
      <c r="AF350" s="65">
        <f t="shared" ca="1" si="123"/>
        <v>0</v>
      </c>
      <c r="AH350" s="35">
        <f t="shared" si="127"/>
        <v>0</v>
      </c>
      <c r="AI350" s="35">
        <f t="shared" ca="1" si="128"/>
        <v>0</v>
      </c>
    </row>
    <row r="351" spans="1:35">
      <c r="A351" s="76">
        <f t="shared" si="124"/>
        <v>47270</v>
      </c>
      <c r="B351" s="65">
        <f t="shared" si="125"/>
        <v>1</v>
      </c>
      <c r="C351" s="65">
        <f t="shared" si="109"/>
        <v>0</v>
      </c>
      <c r="D351" s="65">
        <f t="shared" ca="1" si="110"/>
        <v>0</v>
      </c>
      <c r="E351" s="66"/>
      <c r="F351" s="66"/>
      <c r="G351" s="66"/>
      <c r="H351" s="73"/>
      <c r="I351" s="66"/>
      <c r="J351" s="66"/>
      <c r="K351" s="65"/>
      <c r="L351" s="65"/>
      <c r="M351" s="65"/>
      <c r="N351" s="65"/>
      <c r="O351" s="65"/>
      <c r="P351" s="35">
        <f t="shared" si="111"/>
        <v>30</v>
      </c>
      <c r="Q351" s="74">
        <f t="shared" si="112"/>
        <v>47324</v>
      </c>
      <c r="R351" s="35">
        <f t="shared" ca="1" si="113"/>
        <v>10457</v>
      </c>
      <c r="S351" s="73">
        <v>7.285753294623E-2</v>
      </c>
      <c r="T351" s="75">
        <f t="shared" ca="1" si="114"/>
        <v>0.12891921092711053</v>
      </c>
      <c r="U351" s="37">
        <f t="shared" si="115"/>
        <v>0</v>
      </c>
      <c r="V351" s="37">
        <f t="shared" si="116"/>
        <v>0</v>
      </c>
      <c r="X351" s="75">
        <f t="shared" si="126"/>
        <v>2.2879276757372633</v>
      </c>
      <c r="Y351" s="65">
        <f t="shared" ca="1" si="117"/>
        <v>0</v>
      </c>
      <c r="AA351" s="65">
        <f t="shared" ca="1" si="118"/>
        <v>0</v>
      </c>
      <c r="AB351" s="65">
        <f t="shared" ca="1" si="119"/>
        <v>0</v>
      </c>
      <c r="AC351" s="65">
        <f t="shared" ca="1" si="120"/>
        <v>0</v>
      </c>
      <c r="AD351" s="65">
        <f t="shared" ca="1" si="121"/>
        <v>0</v>
      </c>
      <c r="AE351" s="65">
        <f t="shared" ca="1" si="122"/>
        <v>0</v>
      </c>
      <c r="AF351" s="65">
        <f t="shared" ca="1" si="123"/>
        <v>0</v>
      </c>
      <c r="AH351" s="35">
        <f t="shared" si="127"/>
        <v>0</v>
      </c>
      <c r="AI351" s="35">
        <f t="shared" ca="1" si="128"/>
        <v>0</v>
      </c>
    </row>
    <row r="352" spans="1:35">
      <c r="A352" s="76">
        <f t="shared" si="124"/>
        <v>47300</v>
      </c>
      <c r="B352" s="65">
        <f t="shared" si="125"/>
        <v>1</v>
      </c>
      <c r="C352" s="65">
        <f t="shared" si="109"/>
        <v>0</v>
      </c>
      <c r="D352" s="65">
        <f t="shared" ca="1" si="110"/>
        <v>0</v>
      </c>
      <c r="E352" s="66"/>
      <c r="F352" s="66"/>
      <c r="G352" s="66"/>
      <c r="H352" s="73"/>
      <c r="I352" s="66"/>
      <c r="J352" s="66"/>
      <c r="K352" s="65"/>
      <c r="L352" s="65"/>
      <c r="M352" s="65"/>
      <c r="N352" s="65"/>
      <c r="O352" s="65"/>
      <c r="P352" s="35">
        <f t="shared" si="111"/>
        <v>31</v>
      </c>
      <c r="Q352" s="74">
        <f t="shared" si="112"/>
        <v>47355</v>
      </c>
      <c r="R352" s="35">
        <f t="shared" ca="1" si="113"/>
        <v>10488</v>
      </c>
      <c r="S352" s="73">
        <v>7.2849373664308006E-2</v>
      </c>
      <c r="T352" s="75">
        <f t="shared" ca="1" si="114"/>
        <v>0.12816668883978713</v>
      </c>
      <c r="U352" s="37">
        <f t="shared" si="115"/>
        <v>0</v>
      </c>
      <c r="V352" s="37">
        <f t="shared" si="116"/>
        <v>0</v>
      </c>
      <c r="X352" s="75">
        <f t="shared" si="126"/>
        <v>2.2879276757372633</v>
      </c>
      <c r="Y352" s="65">
        <f t="shared" ca="1" si="117"/>
        <v>0</v>
      </c>
      <c r="AA352" s="65">
        <f t="shared" ca="1" si="118"/>
        <v>0</v>
      </c>
      <c r="AB352" s="65">
        <f t="shared" ca="1" si="119"/>
        <v>0</v>
      </c>
      <c r="AC352" s="65">
        <f t="shared" ca="1" si="120"/>
        <v>0</v>
      </c>
      <c r="AD352" s="65">
        <f t="shared" ca="1" si="121"/>
        <v>0</v>
      </c>
      <c r="AE352" s="65">
        <f t="shared" ca="1" si="122"/>
        <v>0</v>
      </c>
      <c r="AF352" s="65">
        <f t="shared" ca="1" si="123"/>
        <v>0</v>
      </c>
      <c r="AH352" s="35">
        <f t="shared" si="127"/>
        <v>0</v>
      </c>
      <c r="AI352" s="35">
        <f t="shared" ca="1" si="128"/>
        <v>0</v>
      </c>
    </row>
    <row r="353" spans="1:35">
      <c r="A353" s="76">
        <f t="shared" si="124"/>
        <v>47331</v>
      </c>
      <c r="B353" s="65">
        <f t="shared" si="125"/>
        <v>1</v>
      </c>
      <c r="C353" s="65">
        <f t="shared" si="109"/>
        <v>0</v>
      </c>
      <c r="D353" s="65">
        <f t="shared" ca="1" si="110"/>
        <v>0</v>
      </c>
      <c r="E353" s="66"/>
      <c r="F353" s="66"/>
      <c r="G353" s="66"/>
      <c r="H353" s="73"/>
      <c r="I353" s="66"/>
      <c r="J353" s="66"/>
      <c r="K353" s="65"/>
      <c r="L353" s="65"/>
      <c r="M353" s="65"/>
      <c r="N353" s="65"/>
      <c r="O353" s="65"/>
      <c r="P353" s="35">
        <f t="shared" si="111"/>
        <v>31</v>
      </c>
      <c r="Q353" s="74">
        <f t="shared" si="112"/>
        <v>47386</v>
      </c>
      <c r="R353" s="35">
        <f t="shared" ca="1" si="113"/>
        <v>10519</v>
      </c>
      <c r="S353" s="73">
        <v>7.2841477585051023E-2</v>
      </c>
      <c r="T353" s="75">
        <f t="shared" ca="1" si="114"/>
        <v>0.1274196561445764</v>
      </c>
      <c r="U353" s="37">
        <f t="shared" si="115"/>
        <v>0</v>
      </c>
      <c r="V353" s="37">
        <f t="shared" si="116"/>
        <v>0</v>
      </c>
      <c r="X353" s="75">
        <f t="shared" si="126"/>
        <v>2.2879276757372633</v>
      </c>
      <c r="Y353" s="65">
        <f t="shared" ca="1" si="117"/>
        <v>0</v>
      </c>
      <c r="AA353" s="65">
        <f t="shared" ca="1" si="118"/>
        <v>0</v>
      </c>
      <c r="AB353" s="65">
        <f t="shared" ca="1" si="119"/>
        <v>0</v>
      </c>
      <c r="AC353" s="65">
        <f t="shared" ca="1" si="120"/>
        <v>0</v>
      </c>
      <c r="AD353" s="65">
        <f t="shared" ca="1" si="121"/>
        <v>0</v>
      </c>
      <c r="AE353" s="65">
        <f t="shared" ca="1" si="122"/>
        <v>0</v>
      </c>
      <c r="AF353" s="65">
        <f t="shared" ca="1" si="123"/>
        <v>0</v>
      </c>
      <c r="AH353" s="35">
        <f t="shared" si="127"/>
        <v>0</v>
      </c>
      <c r="AI353" s="35">
        <f t="shared" ca="1" si="128"/>
        <v>0</v>
      </c>
    </row>
    <row r="354" spans="1:35">
      <c r="A354" s="76">
        <f t="shared" si="124"/>
        <v>47362</v>
      </c>
      <c r="B354" s="65">
        <f t="shared" si="125"/>
        <v>1</v>
      </c>
      <c r="C354" s="65">
        <f t="shared" si="109"/>
        <v>0</v>
      </c>
      <c r="D354" s="65">
        <f t="shared" ca="1" si="110"/>
        <v>0</v>
      </c>
      <c r="E354" s="66"/>
      <c r="F354" s="66"/>
      <c r="G354" s="66"/>
      <c r="H354" s="73"/>
      <c r="I354" s="66"/>
      <c r="J354" s="66"/>
      <c r="K354" s="65"/>
      <c r="L354" s="65"/>
      <c r="M354" s="65"/>
      <c r="N354" s="65"/>
      <c r="O354" s="65"/>
      <c r="P354" s="35">
        <f t="shared" si="111"/>
        <v>30</v>
      </c>
      <c r="Q354" s="74">
        <f t="shared" si="112"/>
        <v>47416</v>
      </c>
      <c r="R354" s="35">
        <f t="shared" ca="1" si="113"/>
        <v>10549</v>
      </c>
      <c r="S354" s="73">
        <v>7.2833318303173022E-2</v>
      </c>
      <c r="T354" s="75">
        <f t="shared" ca="1" si="114"/>
        <v>0.12670102859488505</v>
      </c>
      <c r="U354" s="37">
        <f t="shared" si="115"/>
        <v>0</v>
      </c>
      <c r="V354" s="37">
        <f t="shared" si="116"/>
        <v>0</v>
      </c>
      <c r="X354" s="75">
        <f t="shared" si="126"/>
        <v>2.2879276757372633</v>
      </c>
      <c r="Y354" s="65">
        <f t="shared" ca="1" si="117"/>
        <v>0</v>
      </c>
      <c r="AA354" s="65">
        <f t="shared" ca="1" si="118"/>
        <v>0</v>
      </c>
      <c r="AB354" s="65">
        <f t="shared" ca="1" si="119"/>
        <v>0</v>
      </c>
      <c r="AC354" s="65">
        <f t="shared" ca="1" si="120"/>
        <v>0</v>
      </c>
      <c r="AD354" s="65">
        <f t="shared" ca="1" si="121"/>
        <v>0</v>
      </c>
      <c r="AE354" s="65">
        <f t="shared" ca="1" si="122"/>
        <v>0</v>
      </c>
      <c r="AF354" s="65">
        <f t="shared" ca="1" si="123"/>
        <v>0</v>
      </c>
      <c r="AH354" s="35">
        <f t="shared" si="127"/>
        <v>0</v>
      </c>
      <c r="AI354" s="35">
        <f t="shared" ca="1" si="128"/>
        <v>0</v>
      </c>
    </row>
    <row r="355" spans="1:35">
      <c r="A355" s="76">
        <f t="shared" si="124"/>
        <v>47392</v>
      </c>
      <c r="B355" s="65">
        <f t="shared" si="125"/>
        <v>1</v>
      </c>
      <c r="C355" s="65">
        <f t="shared" si="109"/>
        <v>0</v>
      </c>
      <c r="D355" s="65">
        <f t="shared" ca="1" si="110"/>
        <v>0</v>
      </c>
      <c r="E355" s="66"/>
      <c r="F355" s="66"/>
      <c r="G355" s="66"/>
      <c r="H355" s="73"/>
      <c r="I355" s="66"/>
      <c r="J355" s="66"/>
      <c r="K355" s="65"/>
      <c r="L355" s="65"/>
      <c r="M355" s="65"/>
      <c r="N355" s="65"/>
      <c r="O355" s="65"/>
      <c r="P355" s="35">
        <f t="shared" si="111"/>
        <v>31</v>
      </c>
      <c r="Q355" s="74">
        <f t="shared" si="112"/>
        <v>47447</v>
      </c>
      <c r="R355" s="35">
        <f t="shared" ca="1" si="113"/>
        <v>10580</v>
      </c>
      <c r="S355" s="73">
        <v>7.282542222395702E-2</v>
      </c>
      <c r="T355" s="75">
        <f t="shared" ca="1" si="114"/>
        <v>0.12596287010237964</v>
      </c>
      <c r="U355" s="37">
        <f t="shared" si="115"/>
        <v>0</v>
      </c>
      <c r="V355" s="37">
        <f t="shared" si="116"/>
        <v>0</v>
      </c>
      <c r="X355" s="75">
        <f t="shared" si="126"/>
        <v>2.2879276757372633</v>
      </c>
      <c r="Y355" s="65">
        <f t="shared" ca="1" si="117"/>
        <v>0</v>
      </c>
      <c r="AA355" s="65">
        <f t="shared" ca="1" si="118"/>
        <v>0</v>
      </c>
      <c r="AB355" s="65">
        <f t="shared" ca="1" si="119"/>
        <v>0</v>
      </c>
      <c r="AC355" s="65">
        <f t="shared" ca="1" si="120"/>
        <v>0</v>
      </c>
      <c r="AD355" s="65">
        <f t="shared" ca="1" si="121"/>
        <v>0</v>
      </c>
      <c r="AE355" s="65">
        <f t="shared" ca="1" si="122"/>
        <v>0</v>
      </c>
      <c r="AF355" s="65">
        <f t="shared" ca="1" si="123"/>
        <v>0</v>
      </c>
      <c r="AH355" s="35">
        <f t="shared" si="127"/>
        <v>0</v>
      </c>
      <c r="AI355" s="35">
        <f t="shared" ca="1" si="128"/>
        <v>0</v>
      </c>
    </row>
    <row r="356" spans="1:35">
      <c r="A356" s="76">
        <f t="shared" si="124"/>
        <v>47423</v>
      </c>
      <c r="B356" s="65">
        <f t="shared" si="125"/>
        <v>1</v>
      </c>
      <c r="C356" s="65">
        <f t="shared" si="109"/>
        <v>0</v>
      </c>
      <c r="D356" s="65">
        <f t="shared" ca="1" si="110"/>
        <v>0</v>
      </c>
      <c r="E356" s="66"/>
      <c r="F356" s="66"/>
      <c r="G356" s="66"/>
      <c r="H356" s="73"/>
      <c r="I356" s="66"/>
      <c r="J356" s="66"/>
      <c r="K356" s="65"/>
      <c r="L356" s="65"/>
      <c r="M356" s="65"/>
      <c r="N356" s="65"/>
      <c r="O356" s="65"/>
      <c r="P356" s="35">
        <f t="shared" si="111"/>
        <v>30</v>
      </c>
      <c r="Q356" s="74">
        <f t="shared" si="112"/>
        <v>47477</v>
      </c>
      <c r="R356" s="35">
        <f t="shared" ca="1" si="113"/>
        <v>10610</v>
      </c>
      <c r="S356" s="73">
        <v>7.2817262942122013E-2</v>
      </c>
      <c r="T356" s="75">
        <f t="shared" ca="1" si="114"/>
        <v>0.12525370156493768</v>
      </c>
      <c r="U356" s="37">
        <f t="shared" si="115"/>
        <v>0</v>
      </c>
      <c r="V356" s="37">
        <f t="shared" si="116"/>
        <v>0</v>
      </c>
      <c r="X356" s="75">
        <f t="shared" si="126"/>
        <v>2.2879276757372633</v>
      </c>
      <c r="Y356" s="65">
        <f t="shared" ca="1" si="117"/>
        <v>0</v>
      </c>
      <c r="AA356" s="65">
        <f t="shared" ca="1" si="118"/>
        <v>0</v>
      </c>
      <c r="AB356" s="65">
        <f t="shared" ca="1" si="119"/>
        <v>0</v>
      </c>
      <c r="AC356" s="65">
        <f t="shared" ca="1" si="120"/>
        <v>0</v>
      </c>
      <c r="AD356" s="65">
        <f t="shared" ca="1" si="121"/>
        <v>0</v>
      </c>
      <c r="AE356" s="65">
        <f t="shared" ca="1" si="122"/>
        <v>0</v>
      </c>
      <c r="AF356" s="65">
        <f t="shared" ca="1" si="123"/>
        <v>0</v>
      </c>
      <c r="AH356" s="35">
        <f t="shared" si="127"/>
        <v>0</v>
      </c>
      <c r="AI356" s="35">
        <f t="shared" ca="1" si="128"/>
        <v>0</v>
      </c>
    </row>
    <row r="357" spans="1:35">
      <c r="A357" s="76">
        <f t="shared" si="124"/>
        <v>47453</v>
      </c>
      <c r="B357" s="65">
        <f t="shared" si="125"/>
        <v>1</v>
      </c>
      <c r="C357" s="65">
        <f t="shared" si="109"/>
        <v>0</v>
      </c>
      <c r="D357" s="65">
        <f t="shared" ca="1" si="110"/>
        <v>0</v>
      </c>
      <c r="E357" s="66"/>
      <c r="F357" s="66"/>
      <c r="G357" s="66"/>
      <c r="H357" s="73"/>
      <c r="I357" s="66"/>
      <c r="J357" s="66"/>
      <c r="K357" s="65"/>
      <c r="L357" s="65"/>
      <c r="M357" s="65"/>
      <c r="N357" s="65"/>
      <c r="O357" s="65"/>
      <c r="P357" s="35">
        <f t="shared" si="111"/>
        <v>31</v>
      </c>
      <c r="Q357" s="74">
        <f t="shared" si="112"/>
        <v>47508</v>
      </c>
      <c r="R357" s="35">
        <f t="shared" ca="1" si="113"/>
        <v>10641</v>
      </c>
      <c r="S357" s="73">
        <v>7.2809103660309016E-2</v>
      </c>
      <c r="T357" s="75">
        <f t="shared" ca="1" si="114"/>
        <v>0.12452154161882231</v>
      </c>
      <c r="U357" s="37">
        <f t="shared" si="115"/>
        <v>0</v>
      </c>
      <c r="V357" s="37">
        <f t="shared" si="116"/>
        <v>0</v>
      </c>
      <c r="X357" s="75">
        <f t="shared" si="126"/>
        <v>2.2879276757372633</v>
      </c>
      <c r="Y357" s="65">
        <f t="shared" ca="1" si="117"/>
        <v>0</v>
      </c>
      <c r="AA357" s="65">
        <f t="shared" ca="1" si="118"/>
        <v>0</v>
      </c>
      <c r="AB357" s="65">
        <f t="shared" ca="1" si="119"/>
        <v>0</v>
      </c>
      <c r="AC357" s="65">
        <f t="shared" ca="1" si="120"/>
        <v>0</v>
      </c>
      <c r="AD357" s="65">
        <f t="shared" ca="1" si="121"/>
        <v>0</v>
      </c>
      <c r="AE357" s="65">
        <f t="shared" ca="1" si="122"/>
        <v>0</v>
      </c>
      <c r="AF357" s="65">
        <f t="shared" ca="1" si="123"/>
        <v>0</v>
      </c>
      <c r="AH357" s="35">
        <f t="shared" si="127"/>
        <v>0</v>
      </c>
      <c r="AI357" s="35">
        <f t="shared" ca="1" si="128"/>
        <v>0</v>
      </c>
    </row>
    <row r="358" spans="1:35">
      <c r="A358" s="76">
        <f t="shared" si="124"/>
        <v>47484</v>
      </c>
      <c r="B358" s="65">
        <f t="shared" si="125"/>
        <v>1</v>
      </c>
      <c r="C358" s="65">
        <f t="shared" si="109"/>
        <v>0</v>
      </c>
      <c r="D358" s="65">
        <f t="shared" ca="1" si="110"/>
        <v>0</v>
      </c>
      <c r="E358" s="66"/>
      <c r="F358" s="66"/>
      <c r="G358" s="66"/>
      <c r="H358" s="73"/>
      <c r="I358" s="66"/>
      <c r="J358" s="66"/>
      <c r="K358" s="65"/>
      <c r="L358" s="65"/>
      <c r="M358" s="65"/>
      <c r="N358" s="65"/>
      <c r="O358" s="65"/>
      <c r="P358" s="35">
        <f t="shared" si="111"/>
        <v>31</v>
      </c>
      <c r="Q358" s="74">
        <f t="shared" si="112"/>
        <v>47539</v>
      </c>
      <c r="R358" s="35">
        <f t="shared" ca="1" si="113"/>
        <v>10672</v>
      </c>
      <c r="S358" s="73">
        <v>7.2801733986433012E-2</v>
      </c>
      <c r="T358" s="75">
        <f t="shared" ca="1" si="114"/>
        <v>0.12379656674817364</v>
      </c>
      <c r="U358" s="37">
        <f t="shared" si="115"/>
        <v>0</v>
      </c>
      <c r="V358" s="37">
        <f t="shared" si="116"/>
        <v>0</v>
      </c>
      <c r="X358" s="75">
        <f t="shared" si="126"/>
        <v>2.3565655060093813</v>
      </c>
      <c r="Y358" s="65">
        <f t="shared" ca="1" si="117"/>
        <v>0</v>
      </c>
      <c r="AA358" s="65">
        <f t="shared" ca="1" si="118"/>
        <v>0</v>
      </c>
      <c r="AB358" s="65">
        <f t="shared" ca="1" si="119"/>
        <v>0</v>
      </c>
      <c r="AC358" s="65">
        <f t="shared" ca="1" si="120"/>
        <v>0</v>
      </c>
      <c r="AD358" s="65">
        <f t="shared" ca="1" si="121"/>
        <v>0</v>
      </c>
      <c r="AE358" s="65">
        <f t="shared" ca="1" si="122"/>
        <v>0</v>
      </c>
      <c r="AF358" s="65">
        <f t="shared" ca="1" si="123"/>
        <v>0</v>
      </c>
      <c r="AH358" s="35">
        <f t="shared" si="127"/>
        <v>0</v>
      </c>
      <c r="AI358" s="35">
        <f t="shared" ca="1" si="128"/>
        <v>0</v>
      </c>
    </row>
    <row r="359" spans="1:35">
      <c r="A359" s="76">
        <f t="shared" si="124"/>
        <v>47515</v>
      </c>
      <c r="B359" s="65">
        <f t="shared" si="125"/>
        <v>1</v>
      </c>
      <c r="C359" s="65">
        <f t="shared" si="109"/>
        <v>0</v>
      </c>
      <c r="D359" s="65">
        <f t="shared" ca="1" si="110"/>
        <v>0</v>
      </c>
      <c r="E359" s="66"/>
      <c r="F359" s="66"/>
      <c r="G359" s="66"/>
      <c r="H359" s="73"/>
      <c r="I359" s="66"/>
      <c r="J359" s="66"/>
      <c r="K359" s="65"/>
      <c r="L359" s="65"/>
      <c r="M359" s="65"/>
      <c r="N359" s="65"/>
      <c r="O359" s="65"/>
      <c r="P359" s="35">
        <f t="shared" si="111"/>
        <v>28</v>
      </c>
      <c r="Q359" s="74">
        <f t="shared" si="112"/>
        <v>47567</v>
      </c>
      <c r="R359" s="35">
        <f t="shared" ca="1" si="113"/>
        <v>10700</v>
      </c>
      <c r="S359" s="73">
        <v>7.2793574704662009E-2</v>
      </c>
      <c r="T359" s="75">
        <f t="shared" ca="1" si="114"/>
        <v>0.12314735324869355</v>
      </c>
      <c r="U359" s="37">
        <f t="shared" si="115"/>
        <v>0</v>
      </c>
      <c r="V359" s="37">
        <f t="shared" si="116"/>
        <v>0</v>
      </c>
      <c r="X359" s="75">
        <f t="shared" si="126"/>
        <v>2.3565655060093813</v>
      </c>
      <c r="Y359" s="65">
        <f t="shared" ca="1" si="117"/>
        <v>0</v>
      </c>
      <c r="AA359" s="65">
        <f t="shared" ca="1" si="118"/>
        <v>0</v>
      </c>
      <c r="AB359" s="65">
        <f t="shared" ca="1" si="119"/>
        <v>0</v>
      </c>
      <c r="AC359" s="65">
        <f t="shared" ca="1" si="120"/>
        <v>0</v>
      </c>
      <c r="AD359" s="65">
        <f t="shared" ca="1" si="121"/>
        <v>0</v>
      </c>
      <c r="AE359" s="65">
        <f t="shared" ca="1" si="122"/>
        <v>0</v>
      </c>
      <c r="AF359" s="65">
        <f t="shared" ca="1" si="123"/>
        <v>0</v>
      </c>
      <c r="AH359" s="35">
        <f t="shared" si="127"/>
        <v>0</v>
      </c>
      <c r="AI359" s="35">
        <f t="shared" ca="1" si="128"/>
        <v>0</v>
      </c>
    </row>
    <row r="360" spans="1:35">
      <c r="A360" s="76">
        <f t="shared" si="124"/>
        <v>47543</v>
      </c>
      <c r="B360" s="65">
        <f t="shared" si="125"/>
        <v>1</v>
      </c>
      <c r="C360" s="65">
        <f t="shared" si="109"/>
        <v>0</v>
      </c>
      <c r="D360" s="65">
        <f t="shared" ca="1" si="110"/>
        <v>0</v>
      </c>
      <c r="E360" s="66"/>
      <c r="F360" s="66"/>
      <c r="G360" s="66"/>
      <c r="H360" s="73"/>
      <c r="I360" s="66"/>
      <c r="J360" s="66"/>
      <c r="K360" s="65"/>
      <c r="L360" s="65"/>
      <c r="M360" s="65"/>
      <c r="N360" s="65"/>
      <c r="O360" s="65"/>
      <c r="P360" s="35">
        <f t="shared" si="111"/>
        <v>31</v>
      </c>
      <c r="Q360" s="74">
        <f t="shared" si="112"/>
        <v>47598</v>
      </c>
      <c r="R360" s="35">
        <f t="shared" ca="1" si="113"/>
        <v>10731</v>
      </c>
      <c r="S360" s="73">
        <v>7.2785678625550007E-2</v>
      </c>
      <c r="T360" s="75">
        <f t="shared" ca="1" si="114"/>
        <v>0.12243069590680079</v>
      </c>
      <c r="U360" s="37">
        <f t="shared" si="115"/>
        <v>0</v>
      </c>
      <c r="V360" s="37">
        <f t="shared" si="116"/>
        <v>0</v>
      </c>
      <c r="X360" s="75">
        <f t="shared" si="126"/>
        <v>2.3565655060093813</v>
      </c>
      <c r="Y360" s="65">
        <f t="shared" ca="1" si="117"/>
        <v>0</v>
      </c>
      <c r="AA360" s="65">
        <f t="shared" ca="1" si="118"/>
        <v>0</v>
      </c>
      <c r="AB360" s="65">
        <f t="shared" ca="1" si="119"/>
        <v>0</v>
      </c>
      <c r="AC360" s="65">
        <f t="shared" ca="1" si="120"/>
        <v>0</v>
      </c>
      <c r="AD360" s="65">
        <f t="shared" ca="1" si="121"/>
        <v>0</v>
      </c>
      <c r="AE360" s="65">
        <f t="shared" ca="1" si="122"/>
        <v>0</v>
      </c>
      <c r="AF360" s="65">
        <f t="shared" ca="1" si="123"/>
        <v>0</v>
      </c>
      <c r="AH360" s="35">
        <f t="shared" si="127"/>
        <v>0</v>
      </c>
      <c r="AI360" s="35">
        <f t="shared" ca="1" si="128"/>
        <v>0</v>
      </c>
    </row>
    <row r="361" spans="1:35">
      <c r="A361" s="76">
        <f t="shared" si="124"/>
        <v>47574</v>
      </c>
      <c r="B361" s="65">
        <f t="shared" si="125"/>
        <v>1</v>
      </c>
      <c r="C361" s="65">
        <f t="shared" si="109"/>
        <v>0</v>
      </c>
      <c r="D361" s="65">
        <f t="shared" ca="1" si="110"/>
        <v>0</v>
      </c>
      <c r="E361" s="66"/>
      <c r="F361" s="66"/>
      <c r="G361" s="66"/>
      <c r="H361" s="73"/>
      <c r="I361" s="66"/>
      <c r="J361" s="66"/>
      <c r="K361" s="65"/>
      <c r="L361" s="65"/>
      <c r="M361" s="65"/>
      <c r="N361" s="65"/>
      <c r="O361" s="65"/>
      <c r="P361" s="35">
        <f t="shared" si="111"/>
        <v>30</v>
      </c>
      <c r="Q361" s="74">
        <f t="shared" si="112"/>
        <v>47628</v>
      </c>
      <c r="R361" s="35">
        <f t="shared" ca="1" si="113"/>
        <v>10761</v>
      </c>
      <c r="S361" s="73">
        <v>7.2777519343822011E-2</v>
      </c>
      <c r="T361" s="75">
        <f t="shared" ca="1" si="114"/>
        <v>0.12174128276521527</v>
      </c>
      <c r="U361" s="37">
        <f t="shared" si="115"/>
        <v>0</v>
      </c>
      <c r="V361" s="37">
        <f t="shared" si="116"/>
        <v>0</v>
      </c>
      <c r="X361" s="75">
        <f t="shared" si="126"/>
        <v>2.3565655060093813</v>
      </c>
      <c r="Y361" s="65">
        <f t="shared" ca="1" si="117"/>
        <v>0</v>
      </c>
      <c r="AA361" s="65">
        <f t="shared" ca="1" si="118"/>
        <v>0</v>
      </c>
      <c r="AB361" s="65">
        <f t="shared" ca="1" si="119"/>
        <v>0</v>
      </c>
      <c r="AC361" s="65">
        <f t="shared" ca="1" si="120"/>
        <v>0</v>
      </c>
      <c r="AD361" s="65">
        <f t="shared" ca="1" si="121"/>
        <v>0</v>
      </c>
      <c r="AE361" s="65">
        <f t="shared" ca="1" si="122"/>
        <v>0</v>
      </c>
      <c r="AF361" s="65">
        <f t="shared" ca="1" si="123"/>
        <v>0</v>
      </c>
      <c r="AH361" s="35">
        <f t="shared" si="127"/>
        <v>0</v>
      </c>
      <c r="AI361" s="35">
        <f t="shared" ca="1" si="128"/>
        <v>0</v>
      </c>
    </row>
    <row r="362" spans="1:35">
      <c r="A362" s="76">
        <f t="shared" si="124"/>
        <v>47604</v>
      </c>
      <c r="B362" s="65">
        <f t="shared" si="125"/>
        <v>1</v>
      </c>
      <c r="C362" s="65">
        <f t="shared" si="109"/>
        <v>0</v>
      </c>
      <c r="D362" s="65">
        <f t="shared" ca="1" si="110"/>
        <v>0</v>
      </c>
      <c r="E362" s="66"/>
      <c r="F362" s="66"/>
      <c r="G362" s="66"/>
      <c r="H362" s="73"/>
      <c r="I362" s="66"/>
      <c r="J362" s="66"/>
      <c r="K362" s="65"/>
      <c r="L362" s="65"/>
      <c r="M362" s="65"/>
      <c r="N362" s="65"/>
      <c r="O362" s="65"/>
      <c r="P362" s="35">
        <f t="shared" si="111"/>
        <v>31</v>
      </c>
      <c r="Q362" s="74">
        <f t="shared" si="112"/>
        <v>47659</v>
      </c>
      <c r="R362" s="35">
        <f t="shared" ca="1" si="113"/>
        <v>10792</v>
      </c>
      <c r="S362" s="73">
        <v>7.2769623264751018E-2</v>
      </c>
      <c r="T362" s="75">
        <f t="shared" ca="1" si="114"/>
        <v>0.12103312655816863</v>
      </c>
      <c r="U362" s="37">
        <f t="shared" si="115"/>
        <v>0</v>
      </c>
      <c r="V362" s="37">
        <f t="shared" si="116"/>
        <v>0</v>
      </c>
      <c r="X362" s="75">
        <f t="shared" si="126"/>
        <v>2.3565655060093813</v>
      </c>
      <c r="Y362" s="65">
        <f t="shared" ca="1" si="117"/>
        <v>0</v>
      </c>
      <c r="AA362" s="65">
        <f t="shared" ca="1" si="118"/>
        <v>0</v>
      </c>
      <c r="AB362" s="65">
        <f t="shared" ca="1" si="119"/>
        <v>0</v>
      </c>
      <c r="AC362" s="65">
        <f t="shared" ca="1" si="120"/>
        <v>0</v>
      </c>
      <c r="AD362" s="65">
        <f t="shared" ca="1" si="121"/>
        <v>0</v>
      </c>
      <c r="AE362" s="65">
        <f t="shared" ca="1" si="122"/>
        <v>0</v>
      </c>
      <c r="AF362" s="65">
        <f t="shared" ca="1" si="123"/>
        <v>0</v>
      </c>
      <c r="AH362" s="35">
        <f t="shared" si="127"/>
        <v>0</v>
      </c>
      <c r="AI362" s="35">
        <f t="shared" ca="1" si="128"/>
        <v>0</v>
      </c>
    </row>
    <row r="363" spans="1:35">
      <c r="A363" s="76">
        <f t="shared" si="124"/>
        <v>47635</v>
      </c>
      <c r="B363" s="65">
        <f t="shared" si="125"/>
        <v>1</v>
      </c>
      <c r="C363" s="65">
        <f t="shared" si="109"/>
        <v>0</v>
      </c>
      <c r="D363" s="65">
        <f t="shared" ca="1" si="110"/>
        <v>0</v>
      </c>
      <c r="E363" s="66"/>
      <c r="F363" s="66"/>
      <c r="G363" s="66"/>
      <c r="H363" s="73"/>
      <c r="I363" s="66"/>
      <c r="J363" s="66"/>
      <c r="K363" s="65"/>
      <c r="L363" s="65"/>
      <c r="M363" s="65"/>
      <c r="N363" s="65"/>
      <c r="O363" s="65"/>
      <c r="P363" s="35">
        <f t="shared" si="111"/>
        <v>30</v>
      </c>
      <c r="Q363" s="74">
        <f t="shared" si="112"/>
        <v>47689</v>
      </c>
      <c r="R363" s="35">
        <f t="shared" ca="1" si="113"/>
        <v>10822</v>
      </c>
      <c r="S363" s="73">
        <v>7.2761463983067001E-2</v>
      </c>
      <c r="T363" s="75">
        <f t="shared" ca="1" si="114"/>
        <v>0.12035279529920372</v>
      </c>
      <c r="U363" s="37">
        <f t="shared" si="115"/>
        <v>0</v>
      </c>
      <c r="V363" s="37">
        <f t="shared" si="116"/>
        <v>0</v>
      </c>
      <c r="X363" s="75">
        <f t="shared" si="126"/>
        <v>2.3565655060093813</v>
      </c>
      <c r="Y363" s="65">
        <f t="shared" ca="1" si="117"/>
        <v>0</v>
      </c>
      <c r="AA363" s="65">
        <f t="shared" ca="1" si="118"/>
        <v>0</v>
      </c>
      <c r="AB363" s="65">
        <f t="shared" ca="1" si="119"/>
        <v>0</v>
      </c>
      <c r="AC363" s="65">
        <f t="shared" ca="1" si="120"/>
        <v>0</v>
      </c>
      <c r="AD363" s="65">
        <f t="shared" ca="1" si="121"/>
        <v>0</v>
      </c>
      <c r="AE363" s="65">
        <f t="shared" ca="1" si="122"/>
        <v>0</v>
      </c>
      <c r="AF363" s="65">
        <f t="shared" ca="1" si="123"/>
        <v>0</v>
      </c>
      <c r="AH363" s="35">
        <f t="shared" si="127"/>
        <v>0</v>
      </c>
      <c r="AI363" s="35">
        <f t="shared" ca="1" si="128"/>
        <v>0</v>
      </c>
    </row>
    <row r="364" spans="1:35">
      <c r="A364" s="76">
        <f t="shared" si="124"/>
        <v>47665</v>
      </c>
      <c r="B364" s="65">
        <f t="shared" si="125"/>
        <v>1</v>
      </c>
      <c r="C364" s="65">
        <f t="shared" si="109"/>
        <v>0</v>
      </c>
      <c r="D364" s="65">
        <f t="shared" ca="1" si="110"/>
        <v>0</v>
      </c>
      <c r="E364" s="66"/>
      <c r="F364" s="66"/>
      <c r="G364" s="66"/>
      <c r="H364" s="73"/>
      <c r="I364" s="66"/>
      <c r="J364" s="66"/>
      <c r="K364" s="65"/>
      <c r="L364" s="65"/>
      <c r="M364" s="65"/>
      <c r="N364" s="65"/>
      <c r="O364" s="65"/>
      <c r="P364" s="35">
        <f t="shared" si="111"/>
        <v>31</v>
      </c>
      <c r="Q364" s="74">
        <f t="shared" si="112"/>
        <v>47720</v>
      </c>
      <c r="R364" s="35">
        <f t="shared" ca="1" si="113"/>
        <v>10853</v>
      </c>
      <c r="S364" s="73">
        <v>7.2753304701405008E-2</v>
      </c>
      <c r="T364" s="75">
        <f t="shared" ca="1" si="114"/>
        <v>0.11965213029075018</v>
      </c>
      <c r="U364" s="37">
        <f t="shared" si="115"/>
        <v>0</v>
      </c>
      <c r="V364" s="37">
        <f t="shared" si="116"/>
        <v>0</v>
      </c>
      <c r="X364" s="75">
        <f t="shared" si="126"/>
        <v>2.3565655060093813</v>
      </c>
      <c r="Y364" s="65">
        <f t="shared" ca="1" si="117"/>
        <v>0</v>
      </c>
      <c r="AA364" s="65">
        <f t="shared" ca="1" si="118"/>
        <v>0</v>
      </c>
      <c r="AB364" s="65">
        <f t="shared" ca="1" si="119"/>
        <v>0</v>
      </c>
      <c r="AC364" s="65">
        <f t="shared" ca="1" si="120"/>
        <v>0</v>
      </c>
      <c r="AD364" s="65">
        <f t="shared" ca="1" si="121"/>
        <v>0</v>
      </c>
      <c r="AE364" s="65">
        <f t="shared" ca="1" si="122"/>
        <v>0</v>
      </c>
      <c r="AF364" s="65">
        <f t="shared" ca="1" si="123"/>
        <v>0</v>
      </c>
      <c r="AH364" s="35">
        <f t="shared" si="127"/>
        <v>0</v>
      </c>
      <c r="AI364" s="35">
        <f t="shared" ca="1" si="128"/>
        <v>0</v>
      </c>
    </row>
    <row r="365" spans="1:35">
      <c r="A365" s="76">
        <f t="shared" si="124"/>
        <v>47696</v>
      </c>
      <c r="B365" s="65">
        <f t="shared" si="125"/>
        <v>1</v>
      </c>
      <c r="C365" s="65">
        <f t="shared" si="109"/>
        <v>0</v>
      </c>
      <c r="D365" s="65">
        <f t="shared" ca="1" si="110"/>
        <v>0</v>
      </c>
      <c r="E365" s="66"/>
      <c r="F365" s="66"/>
      <c r="G365" s="66"/>
      <c r="H365" s="73"/>
      <c r="I365" s="66"/>
      <c r="J365" s="66"/>
      <c r="K365" s="65"/>
      <c r="L365" s="65"/>
      <c r="M365" s="65"/>
      <c r="N365" s="65"/>
      <c r="O365" s="65"/>
      <c r="P365" s="35">
        <f t="shared" si="111"/>
        <v>31</v>
      </c>
      <c r="Q365" s="74">
        <f t="shared" si="112"/>
        <v>47751</v>
      </c>
      <c r="R365" s="35">
        <f t="shared" ca="1" si="113"/>
        <v>10884</v>
      </c>
      <c r="S365" s="73">
        <v>7.2745408622397992E-2</v>
      </c>
      <c r="T365" s="75">
        <f t="shared" ca="1" si="114"/>
        <v>0.11895659857825018</v>
      </c>
      <c r="U365" s="37">
        <f t="shared" si="115"/>
        <v>0</v>
      </c>
      <c r="V365" s="37">
        <f t="shared" si="116"/>
        <v>0</v>
      </c>
      <c r="X365" s="75">
        <f t="shared" si="126"/>
        <v>2.3565655060093813</v>
      </c>
      <c r="Y365" s="65">
        <f t="shared" ca="1" si="117"/>
        <v>0</v>
      </c>
      <c r="AA365" s="65">
        <f t="shared" ca="1" si="118"/>
        <v>0</v>
      </c>
      <c r="AB365" s="65">
        <f t="shared" ca="1" si="119"/>
        <v>0</v>
      </c>
      <c r="AC365" s="65">
        <f t="shared" ca="1" si="120"/>
        <v>0</v>
      </c>
      <c r="AD365" s="65">
        <f t="shared" ca="1" si="121"/>
        <v>0</v>
      </c>
      <c r="AE365" s="65">
        <f t="shared" ca="1" si="122"/>
        <v>0</v>
      </c>
      <c r="AF365" s="65">
        <f t="shared" ca="1" si="123"/>
        <v>0</v>
      </c>
      <c r="AH365" s="35">
        <f t="shared" si="127"/>
        <v>0</v>
      </c>
      <c r="AI365" s="35">
        <f t="shared" ca="1" si="128"/>
        <v>0</v>
      </c>
    </row>
    <row r="366" spans="1:35">
      <c r="A366" s="76">
        <f t="shared" si="124"/>
        <v>47727</v>
      </c>
      <c r="B366" s="65">
        <f t="shared" si="125"/>
        <v>1</v>
      </c>
      <c r="C366" s="65">
        <f t="shared" si="109"/>
        <v>0</v>
      </c>
      <c r="D366" s="65">
        <f t="shared" ca="1" si="110"/>
        <v>0</v>
      </c>
      <c r="E366" s="66"/>
      <c r="F366" s="66"/>
      <c r="G366" s="66"/>
      <c r="H366" s="73"/>
      <c r="I366" s="66"/>
      <c r="J366" s="66"/>
      <c r="K366" s="65"/>
      <c r="L366" s="65"/>
      <c r="M366" s="65"/>
      <c r="N366" s="65"/>
      <c r="O366" s="65"/>
      <c r="P366" s="35">
        <f t="shared" si="111"/>
        <v>30</v>
      </c>
      <c r="Q366" s="74">
        <f t="shared" si="112"/>
        <v>47781</v>
      </c>
      <c r="R366" s="35">
        <f t="shared" ca="1" si="113"/>
        <v>10914</v>
      </c>
      <c r="S366" s="73">
        <v>7.2737249340777993E-2</v>
      </c>
      <c r="T366" s="75">
        <f t="shared" ca="1" si="114"/>
        <v>0.11828750379144876</v>
      </c>
      <c r="U366" s="37">
        <f t="shared" si="115"/>
        <v>0</v>
      </c>
      <c r="V366" s="37">
        <f t="shared" si="116"/>
        <v>0</v>
      </c>
      <c r="X366" s="75">
        <f t="shared" si="126"/>
        <v>2.3565655060093813</v>
      </c>
      <c r="Y366" s="65">
        <f t="shared" ca="1" si="117"/>
        <v>0</v>
      </c>
      <c r="AA366" s="65">
        <f t="shared" ca="1" si="118"/>
        <v>0</v>
      </c>
      <c r="AB366" s="65">
        <f t="shared" ca="1" si="119"/>
        <v>0</v>
      </c>
      <c r="AC366" s="65">
        <f t="shared" ca="1" si="120"/>
        <v>0</v>
      </c>
      <c r="AD366" s="65">
        <f t="shared" ca="1" si="121"/>
        <v>0</v>
      </c>
      <c r="AE366" s="65">
        <f t="shared" ca="1" si="122"/>
        <v>0</v>
      </c>
      <c r="AF366" s="65">
        <f t="shared" ca="1" si="123"/>
        <v>0</v>
      </c>
      <c r="AH366" s="35">
        <f t="shared" si="127"/>
        <v>0</v>
      </c>
      <c r="AI366" s="35">
        <f t="shared" ca="1" si="128"/>
        <v>0</v>
      </c>
    </row>
    <row r="367" spans="1:35">
      <c r="A367" s="76">
        <f t="shared" si="124"/>
        <v>47757</v>
      </c>
      <c r="B367" s="65">
        <f t="shared" si="125"/>
        <v>1</v>
      </c>
      <c r="C367" s="65">
        <f t="shared" si="109"/>
        <v>0</v>
      </c>
      <c r="D367" s="65">
        <f t="shared" ca="1" si="110"/>
        <v>0</v>
      </c>
      <c r="E367" s="66"/>
      <c r="F367" s="66"/>
      <c r="G367" s="66"/>
      <c r="H367" s="73"/>
      <c r="I367" s="66"/>
      <c r="J367" s="66"/>
      <c r="K367" s="65"/>
      <c r="L367" s="65"/>
      <c r="M367" s="65"/>
      <c r="N367" s="65"/>
      <c r="O367" s="65"/>
      <c r="P367" s="35">
        <f t="shared" si="111"/>
        <v>31</v>
      </c>
      <c r="Q367" s="74">
        <f t="shared" si="112"/>
        <v>47812</v>
      </c>
      <c r="R367" s="35">
        <f t="shared" ca="1" si="113"/>
        <v>10945</v>
      </c>
      <c r="S367" s="73">
        <v>7.2729353261813026E-2</v>
      </c>
      <c r="T367" s="75">
        <f t="shared" ca="1" si="114"/>
        <v>0.11760021405105812</v>
      </c>
      <c r="U367" s="37">
        <f t="shared" si="115"/>
        <v>0</v>
      </c>
      <c r="V367" s="37">
        <f t="shared" si="116"/>
        <v>0</v>
      </c>
      <c r="X367" s="75">
        <f t="shared" si="126"/>
        <v>2.3565655060093813</v>
      </c>
      <c r="Y367" s="65">
        <f t="shared" ca="1" si="117"/>
        <v>0</v>
      </c>
      <c r="AA367" s="65">
        <f t="shared" ca="1" si="118"/>
        <v>0</v>
      </c>
      <c r="AB367" s="65">
        <f t="shared" ca="1" si="119"/>
        <v>0</v>
      </c>
      <c r="AC367" s="65">
        <f t="shared" ca="1" si="120"/>
        <v>0</v>
      </c>
      <c r="AD367" s="65">
        <f t="shared" ca="1" si="121"/>
        <v>0</v>
      </c>
      <c r="AE367" s="65">
        <f t="shared" ca="1" si="122"/>
        <v>0</v>
      </c>
      <c r="AF367" s="65">
        <f t="shared" ca="1" si="123"/>
        <v>0</v>
      </c>
      <c r="AH367" s="35">
        <f t="shared" si="127"/>
        <v>0</v>
      </c>
      <c r="AI367" s="35">
        <f t="shared" ca="1" si="128"/>
        <v>0</v>
      </c>
    </row>
    <row r="368" spans="1:35">
      <c r="A368" s="76">
        <f t="shared" si="124"/>
        <v>47788</v>
      </c>
      <c r="B368" s="65">
        <f t="shared" si="125"/>
        <v>1</v>
      </c>
      <c r="C368" s="65">
        <f t="shared" si="109"/>
        <v>0</v>
      </c>
      <c r="D368" s="65">
        <f t="shared" ca="1" si="110"/>
        <v>0</v>
      </c>
      <c r="E368" s="66"/>
      <c r="F368" s="66"/>
      <c r="G368" s="66"/>
      <c r="H368" s="73"/>
      <c r="I368" s="66"/>
      <c r="J368" s="66"/>
      <c r="K368" s="65"/>
      <c r="L368" s="65"/>
      <c r="M368" s="65"/>
      <c r="N368" s="65"/>
      <c r="O368" s="65"/>
      <c r="P368" s="35">
        <f t="shared" si="111"/>
        <v>30</v>
      </c>
      <c r="Q368" s="74">
        <f t="shared" si="112"/>
        <v>47842</v>
      </c>
      <c r="R368" s="35">
        <f t="shared" ca="1" si="113"/>
        <v>10975</v>
      </c>
      <c r="S368" s="73">
        <v>7.2721193980236992E-2</v>
      </c>
      <c r="T368" s="75">
        <f t="shared" ca="1" si="114"/>
        <v>0.11693993871280788</v>
      </c>
      <c r="U368" s="37">
        <f t="shared" si="115"/>
        <v>0</v>
      </c>
      <c r="V368" s="37">
        <f t="shared" si="116"/>
        <v>0</v>
      </c>
      <c r="X368" s="75">
        <f t="shared" si="126"/>
        <v>2.3565655060093813</v>
      </c>
      <c r="Y368" s="65">
        <f t="shared" ca="1" si="117"/>
        <v>0</v>
      </c>
      <c r="AA368" s="65">
        <f t="shared" ca="1" si="118"/>
        <v>0</v>
      </c>
      <c r="AB368" s="65">
        <f t="shared" ca="1" si="119"/>
        <v>0</v>
      </c>
      <c r="AC368" s="65">
        <f t="shared" ca="1" si="120"/>
        <v>0</v>
      </c>
      <c r="AD368" s="65">
        <f t="shared" ca="1" si="121"/>
        <v>0</v>
      </c>
      <c r="AE368" s="65">
        <f t="shared" ca="1" si="122"/>
        <v>0</v>
      </c>
      <c r="AF368" s="65">
        <f t="shared" ca="1" si="123"/>
        <v>0</v>
      </c>
      <c r="AH368" s="35">
        <f t="shared" si="127"/>
        <v>0</v>
      </c>
      <c r="AI368" s="35">
        <f t="shared" ca="1" si="128"/>
        <v>0</v>
      </c>
    </row>
    <row r="369" spans="1:35">
      <c r="A369" s="76">
        <f t="shared" si="124"/>
        <v>47818</v>
      </c>
      <c r="B369" s="65">
        <f t="shared" si="125"/>
        <v>1</v>
      </c>
      <c r="C369" s="65">
        <f t="shared" si="109"/>
        <v>0</v>
      </c>
      <c r="D369" s="65">
        <f t="shared" ca="1" si="110"/>
        <v>0</v>
      </c>
      <c r="E369" s="66"/>
      <c r="F369" s="66"/>
      <c r="G369" s="66"/>
      <c r="H369" s="73"/>
      <c r="I369" s="66"/>
      <c r="J369" s="66"/>
      <c r="K369" s="65"/>
      <c r="L369" s="65"/>
      <c r="M369" s="65"/>
      <c r="N369" s="65"/>
      <c r="O369" s="65"/>
      <c r="P369" s="35">
        <f t="shared" si="111"/>
        <v>31</v>
      </c>
      <c r="Q369" s="74">
        <f t="shared" si="112"/>
        <v>47873</v>
      </c>
      <c r="R369" s="35">
        <f t="shared" ca="1" si="113"/>
        <v>11006</v>
      </c>
      <c r="S369" s="73">
        <v>7.271303469868301E-2</v>
      </c>
      <c r="T369" s="75">
        <f t="shared" ca="1" si="114"/>
        <v>1</v>
      </c>
      <c r="U369" s="37">
        <f t="shared" si="115"/>
        <v>0</v>
      </c>
      <c r="V369" s="37">
        <f t="shared" si="116"/>
        <v>0</v>
      </c>
      <c r="X369" s="75">
        <f t="shared" si="126"/>
        <v>2.3565655060093813</v>
      </c>
      <c r="Y369" s="65">
        <f t="shared" ca="1" si="117"/>
        <v>0</v>
      </c>
      <c r="AA369" s="65">
        <f t="shared" ca="1" si="118"/>
        <v>0</v>
      </c>
      <c r="AB369" s="65">
        <f t="shared" ca="1" si="119"/>
        <v>0</v>
      </c>
      <c r="AC369" s="65">
        <f t="shared" ca="1" si="120"/>
        <v>0</v>
      </c>
      <c r="AD369" s="65">
        <f t="shared" ca="1" si="121"/>
        <v>0</v>
      </c>
      <c r="AE369" s="65">
        <f t="shared" ca="1" si="122"/>
        <v>0</v>
      </c>
      <c r="AF369" s="65">
        <f t="shared" ca="1" si="123"/>
        <v>0</v>
      </c>
      <c r="AH369" s="35">
        <f t="shared" si="127"/>
        <v>0</v>
      </c>
      <c r="AI369" s="35">
        <f t="shared" ca="1" si="128"/>
        <v>0</v>
      </c>
    </row>
    <row r="370" spans="1:35">
      <c r="A370" s="76">
        <f t="shared" si="124"/>
        <v>47849</v>
      </c>
      <c r="B370" s="41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S370" s="77"/>
      <c r="T370" s="68"/>
      <c r="U370" s="37"/>
      <c r="V370" s="37"/>
    </row>
  </sheetData>
  <mergeCells count="1">
    <mergeCell ref="AC3:AD3"/>
  </mergeCells>
  <pageMargins left="0.75" right="0.75" top="1" bottom="1" header="0.5" footer="0.5"/>
  <pageSetup orientation="portrait" horizontalDpi="355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66"/>
  <sheetViews>
    <sheetView workbookViewId="0"/>
  </sheetViews>
  <sheetFormatPr defaultRowHeight="12.75"/>
  <sheetData>
    <row r="1" spans="1:6">
      <c r="A1" t="s">
        <v>3</v>
      </c>
      <c r="B1" t="s">
        <v>13</v>
      </c>
      <c r="C1" t="s">
        <v>2</v>
      </c>
      <c r="D1" t="s">
        <v>0</v>
      </c>
      <c r="E1" t="s">
        <v>14</v>
      </c>
      <c r="F1" s="32">
        <v>3</v>
      </c>
    </row>
    <row r="2" spans="1:6">
      <c r="A2">
        <v>213</v>
      </c>
      <c r="B2" s="31">
        <v>37104</v>
      </c>
      <c r="C2">
        <v>24997.40625</v>
      </c>
      <c r="D2">
        <v>38213.1875</v>
      </c>
      <c r="E2">
        <f>IF(MONTH(B2)&lt;4,1,IF(MONTH(B2)&lt;7,2,IF(MONTH(B2)&lt;10,3,4)))</f>
        <v>3</v>
      </c>
      <c r="F2">
        <f>(E2=$F$1)*D2</f>
        <v>38213.1875</v>
      </c>
    </row>
    <row r="3" spans="1:6">
      <c r="A3">
        <v>193</v>
      </c>
      <c r="B3" s="31">
        <v>37084</v>
      </c>
      <c r="C3">
        <v>25524.799999999901</v>
      </c>
      <c r="D3">
        <v>37020.1875</v>
      </c>
      <c r="E3">
        <f t="shared" ref="E3:E66" si="0">IF(MONTH(B3)&lt;4,1,IF(MONTH(B3)&lt;7,2,IF(MONTH(B3)&lt;10,3,4)))</f>
        <v>3</v>
      </c>
      <c r="F3">
        <f t="shared" ref="F3:F66" si="1">(E3=$F$1)*D3</f>
        <v>37020.1875</v>
      </c>
    </row>
    <row r="4" spans="1:6">
      <c r="A4">
        <v>215</v>
      </c>
      <c r="B4" s="31">
        <v>37106</v>
      </c>
      <c r="C4">
        <v>25349.125</v>
      </c>
      <c r="D4">
        <v>36956.59375</v>
      </c>
      <c r="E4">
        <f t="shared" si="0"/>
        <v>3</v>
      </c>
      <c r="F4">
        <f t="shared" si="1"/>
        <v>36956.59375</v>
      </c>
    </row>
    <row r="5" spans="1:6">
      <c r="A5">
        <v>214</v>
      </c>
      <c r="B5" s="31">
        <v>37105</v>
      </c>
      <c r="C5">
        <v>24762.5625</v>
      </c>
      <c r="D5">
        <v>36494.59375</v>
      </c>
      <c r="E5">
        <f t="shared" si="0"/>
        <v>3</v>
      </c>
      <c r="F5">
        <f t="shared" si="1"/>
        <v>36494.59375</v>
      </c>
    </row>
    <row r="6" spans="1:6">
      <c r="A6">
        <v>179</v>
      </c>
      <c r="B6" s="31">
        <v>37070</v>
      </c>
      <c r="C6">
        <v>24188.325000000001</v>
      </c>
      <c r="D6">
        <v>36290.59375</v>
      </c>
      <c r="E6">
        <f t="shared" si="0"/>
        <v>2</v>
      </c>
      <c r="F6">
        <f t="shared" si="1"/>
        <v>0</v>
      </c>
    </row>
    <row r="7" spans="1:6">
      <c r="A7">
        <v>224</v>
      </c>
      <c r="B7" s="31">
        <v>37115</v>
      </c>
      <c r="C7">
        <v>24631.25</v>
      </c>
      <c r="D7">
        <v>36201.083333333299</v>
      </c>
      <c r="E7">
        <f t="shared" si="0"/>
        <v>3</v>
      </c>
      <c r="F7">
        <f t="shared" si="1"/>
        <v>36201.083333333299</v>
      </c>
    </row>
    <row r="8" spans="1:6">
      <c r="A8">
        <v>237</v>
      </c>
      <c r="B8" s="31">
        <v>37128</v>
      </c>
      <c r="C8">
        <v>24294.833333333299</v>
      </c>
      <c r="D8">
        <v>35559.0625</v>
      </c>
      <c r="E8">
        <f t="shared" si="0"/>
        <v>3</v>
      </c>
      <c r="F8">
        <f t="shared" si="1"/>
        <v>35559.0625</v>
      </c>
    </row>
    <row r="9" spans="1:6">
      <c r="A9">
        <v>228</v>
      </c>
      <c r="B9" s="31">
        <v>37119</v>
      </c>
      <c r="C9">
        <v>25664.325000000001</v>
      </c>
      <c r="D9">
        <v>35448.870967741903</v>
      </c>
      <c r="E9">
        <f t="shared" si="0"/>
        <v>3</v>
      </c>
      <c r="F9">
        <f t="shared" si="1"/>
        <v>35448.870967741903</v>
      </c>
    </row>
    <row r="10" spans="1:6">
      <c r="A10">
        <v>236</v>
      </c>
      <c r="B10" s="31">
        <v>37127</v>
      </c>
      <c r="C10">
        <v>23928.25</v>
      </c>
      <c r="D10">
        <v>35370.041666666599</v>
      </c>
      <c r="E10">
        <f t="shared" si="0"/>
        <v>3</v>
      </c>
      <c r="F10">
        <f t="shared" si="1"/>
        <v>35370.041666666599</v>
      </c>
    </row>
    <row r="11" spans="1:6">
      <c r="A11">
        <v>194</v>
      </c>
      <c r="B11" s="31">
        <v>37085</v>
      </c>
      <c r="C11">
        <v>24363.916666666599</v>
      </c>
      <c r="D11">
        <v>35281.375</v>
      </c>
      <c r="E11">
        <f t="shared" si="0"/>
        <v>3</v>
      </c>
      <c r="F11">
        <f t="shared" si="1"/>
        <v>35281.375</v>
      </c>
    </row>
    <row r="12" spans="1:6">
      <c r="A12">
        <v>235</v>
      </c>
      <c r="B12" s="31">
        <v>37126</v>
      </c>
      <c r="C12">
        <v>26185.4</v>
      </c>
      <c r="D12">
        <v>35236.84375</v>
      </c>
      <c r="E12">
        <f t="shared" si="0"/>
        <v>3</v>
      </c>
      <c r="F12">
        <f t="shared" si="1"/>
        <v>35236.84375</v>
      </c>
    </row>
    <row r="13" spans="1:6">
      <c r="A13">
        <v>238</v>
      </c>
      <c r="B13" s="31">
        <v>37129</v>
      </c>
      <c r="C13">
        <v>24557.333333333299</v>
      </c>
      <c r="D13">
        <v>35215.083333333299</v>
      </c>
      <c r="E13">
        <f t="shared" si="0"/>
        <v>3</v>
      </c>
      <c r="F13">
        <f t="shared" si="1"/>
        <v>35215.083333333299</v>
      </c>
    </row>
    <row r="14" spans="1:6">
      <c r="A14">
        <v>225</v>
      </c>
      <c r="B14" s="31">
        <v>37116</v>
      </c>
      <c r="C14">
        <v>24752.916666666599</v>
      </c>
      <c r="D14">
        <v>35038.479166666599</v>
      </c>
      <c r="E14">
        <f t="shared" si="0"/>
        <v>3</v>
      </c>
      <c r="F14">
        <f t="shared" si="1"/>
        <v>35038.479166666599</v>
      </c>
    </row>
    <row r="15" spans="1:6">
      <c r="A15">
        <v>208</v>
      </c>
      <c r="B15" s="31">
        <v>37099</v>
      </c>
      <c r="C15">
        <v>24378.125</v>
      </c>
      <c r="D15">
        <v>34820.391682942703</v>
      </c>
      <c r="E15">
        <f t="shared" si="0"/>
        <v>3</v>
      </c>
      <c r="F15">
        <f t="shared" si="1"/>
        <v>34820.391682942703</v>
      </c>
    </row>
    <row r="16" spans="1:6">
      <c r="A16">
        <v>180</v>
      </c>
      <c r="B16" s="31">
        <v>37071</v>
      </c>
      <c r="C16">
        <v>23747.625</v>
      </c>
      <c r="D16">
        <v>34819.895833333299</v>
      </c>
      <c r="E16">
        <f t="shared" si="0"/>
        <v>2</v>
      </c>
      <c r="F16">
        <f t="shared" si="1"/>
        <v>0</v>
      </c>
    </row>
    <row r="17" spans="1:6">
      <c r="A17">
        <v>207</v>
      </c>
      <c r="B17" s="31">
        <v>37098</v>
      </c>
      <c r="C17">
        <v>26765.375</v>
      </c>
      <c r="D17">
        <v>34808.9375</v>
      </c>
      <c r="E17">
        <f t="shared" si="0"/>
        <v>3</v>
      </c>
      <c r="F17">
        <f t="shared" si="1"/>
        <v>34808.9375</v>
      </c>
    </row>
    <row r="18" spans="1:6">
      <c r="A18">
        <v>229</v>
      </c>
      <c r="B18" s="31">
        <v>37120</v>
      </c>
      <c r="C18">
        <v>23890.208333333299</v>
      </c>
      <c r="D18">
        <v>34778.875</v>
      </c>
      <c r="E18">
        <f t="shared" si="0"/>
        <v>3</v>
      </c>
      <c r="F18">
        <f t="shared" si="1"/>
        <v>34778.875</v>
      </c>
    </row>
    <row r="19" spans="1:6">
      <c r="A19">
        <v>217</v>
      </c>
      <c r="B19" s="31">
        <v>37108</v>
      </c>
      <c r="C19">
        <v>25244.916666666599</v>
      </c>
      <c r="D19">
        <v>34651.916666666599</v>
      </c>
      <c r="E19">
        <f t="shared" si="0"/>
        <v>3</v>
      </c>
      <c r="F19">
        <f t="shared" si="1"/>
        <v>34651.916666666599</v>
      </c>
    </row>
    <row r="20" spans="1:6">
      <c r="A20">
        <v>165</v>
      </c>
      <c r="B20" s="31">
        <v>37056</v>
      </c>
      <c r="C20">
        <v>22511.7</v>
      </c>
      <c r="D20">
        <v>34610.25</v>
      </c>
      <c r="E20">
        <f t="shared" si="0"/>
        <v>2</v>
      </c>
      <c r="F20">
        <f t="shared" si="1"/>
        <v>0</v>
      </c>
    </row>
    <row r="21" spans="1:6">
      <c r="A21">
        <v>239</v>
      </c>
      <c r="B21" s="31">
        <v>37130</v>
      </c>
      <c r="C21">
        <v>24137.375</v>
      </c>
      <c r="D21">
        <v>34546.354166666599</v>
      </c>
      <c r="E21">
        <f t="shared" si="0"/>
        <v>3</v>
      </c>
      <c r="F21">
        <f t="shared" si="1"/>
        <v>34546.354166666599</v>
      </c>
    </row>
    <row r="22" spans="1:6">
      <c r="A22">
        <v>196</v>
      </c>
      <c r="B22" s="31">
        <v>37087</v>
      </c>
      <c r="C22">
        <v>24159.041666666599</v>
      </c>
      <c r="D22">
        <v>34537.291666666599</v>
      </c>
      <c r="E22">
        <f t="shared" si="0"/>
        <v>3</v>
      </c>
      <c r="F22">
        <f t="shared" si="1"/>
        <v>34537.291666666599</v>
      </c>
    </row>
    <row r="23" spans="1:6">
      <c r="A23">
        <v>181</v>
      </c>
      <c r="B23" s="31">
        <v>37072</v>
      </c>
      <c r="C23">
        <v>24049.416666666599</v>
      </c>
      <c r="D23">
        <v>34508.276595744603</v>
      </c>
      <c r="E23">
        <f t="shared" si="0"/>
        <v>2</v>
      </c>
      <c r="F23">
        <f t="shared" si="1"/>
        <v>0</v>
      </c>
    </row>
    <row r="24" spans="1:6">
      <c r="A24">
        <v>223</v>
      </c>
      <c r="B24" s="31">
        <v>37114</v>
      </c>
      <c r="C24">
        <v>24279.875</v>
      </c>
      <c r="D24">
        <v>34491.4375</v>
      </c>
      <c r="E24">
        <f t="shared" si="0"/>
        <v>3</v>
      </c>
      <c r="F24">
        <f t="shared" si="1"/>
        <v>34491.4375</v>
      </c>
    </row>
    <row r="25" spans="1:6">
      <c r="A25">
        <v>227</v>
      </c>
      <c r="B25" s="31">
        <v>37118</v>
      </c>
      <c r="C25">
        <v>24603.9749999999</v>
      </c>
      <c r="D25">
        <v>34485.1875</v>
      </c>
      <c r="E25">
        <f t="shared" si="0"/>
        <v>3</v>
      </c>
      <c r="F25">
        <f t="shared" si="1"/>
        <v>34485.1875</v>
      </c>
    </row>
    <row r="26" spans="1:6">
      <c r="A26">
        <v>195</v>
      </c>
      <c r="B26" s="31">
        <v>37086</v>
      </c>
      <c r="C26">
        <v>24190.458333333299</v>
      </c>
      <c r="D26">
        <v>34406.8125</v>
      </c>
      <c r="E26">
        <f t="shared" si="0"/>
        <v>3</v>
      </c>
      <c r="F26">
        <f t="shared" si="1"/>
        <v>34406.8125</v>
      </c>
    </row>
    <row r="27" spans="1:6">
      <c r="A27">
        <v>209</v>
      </c>
      <c r="B27" s="31">
        <v>37100</v>
      </c>
      <c r="C27">
        <v>24378.260869565202</v>
      </c>
      <c r="D27">
        <v>34403.3125</v>
      </c>
      <c r="E27">
        <f t="shared" si="0"/>
        <v>3</v>
      </c>
      <c r="F27">
        <f t="shared" si="1"/>
        <v>34403.3125</v>
      </c>
    </row>
    <row r="28" spans="1:6">
      <c r="A28">
        <v>201</v>
      </c>
      <c r="B28" s="31">
        <v>37092</v>
      </c>
      <c r="C28">
        <v>23916.5</v>
      </c>
      <c r="D28">
        <v>34310.354166666599</v>
      </c>
      <c r="E28">
        <f t="shared" si="0"/>
        <v>3</v>
      </c>
      <c r="F28">
        <f t="shared" si="1"/>
        <v>34310.354166666599</v>
      </c>
    </row>
    <row r="29" spans="1:6">
      <c r="A29">
        <v>206</v>
      </c>
      <c r="B29" s="31">
        <v>37097</v>
      </c>
      <c r="C29">
        <v>24662.525000000001</v>
      </c>
      <c r="D29">
        <v>34251.25</v>
      </c>
      <c r="E29">
        <f t="shared" si="0"/>
        <v>3</v>
      </c>
      <c r="F29">
        <f t="shared" si="1"/>
        <v>34251.25</v>
      </c>
    </row>
    <row r="30" spans="1:6">
      <c r="A30">
        <v>256</v>
      </c>
      <c r="B30" s="31">
        <v>37147</v>
      </c>
      <c r="C30">
        <v>24710.674999999901</v>
      </c>
      <c r="D30">
        <v>34175.3125</v>
      </c>
      <c r="E30">
        <f t="shared" si="0"/>
        <v>3</v>
      </c>
      <c r="F30">
        <f t="shared" si="1"/>
        <v>34175.3125</v>
      </c>
    </row>
    <row r="31" spans="1:6">
      <c r="A31">
        <v>263</v>
      </c>
      <c r="B31" s="31">
        <v>37154</v>
      </c>
      <c r="C31">
        <v>22930</v>
      </c>
      <c r="D31">
        <v>34151.46875</v>
      </c>
      <c r="E31">
        <f t="shared" si="0"/>
        <v>3</v>
      </c>
      <c r="F31">
        <f t="shared" si="1"/>
        <v>34151.46875</v>
      </c>
    </row>
    <row r="32" spans="1:6">
      <c r="A32">
        <v>240</v>
      </c>
      <c r="B32" s="31">
        <v>37131</v>
      </c>
      <c r="C32">
        <v>25792.525000000001</v>
      </c>
      <c r="D32">
        <v>34131.96875</v>
      </c>
      <c r="E32">
        <f t="shared" si="0"/>
        <v>3</v>
      </c>
      <c r="F32">
        <f t="shared" si="1"/>
        <v>34131.96875</v>
      </c>
    </row>
    <row r="33" spans="1:6">
      <c r="A33">
        <v>230</v>
      </c>
      <c r="B33" s="31">
        <v>37121</v>
      </c>
      <c r="C33">
        <v>23966.083333333299</v>
      </c>
      <c r="D33">
        <v>34059.583333333299</v>
      </c>
      <c r="E33">
        <f t="shared" si="0"/>
        <v>3</v>
      </c>
      <c r="F33">
        <f t="shared" si="1"/>
        <v>34059.583333333299</v>
      </c>
    </row>
    <row r="34" spans="1:6">
      <c r="A34">
        <v>241</v>
      </c>
      <c r="B34" s="31">
        <v>37132</v>
      </c>
      <c r="C34">
        <v>25713.7</v>
      </c>
      <c r="D34">
        <v>33915.75</v>
      </c>
      <c r="E34">
        <f t="shared" si="0"/>
        <v>3</v>
      </c>
      <c r="F34">
        <f t="shared" si="1"/>
        <v>33915.75</v>
      </c>
    </row>
    <row r="35" spans="1:6">
      <c r="A35">
        <v>222</v>
      </c>
      <c r="B35" s="31">
        <v>37113</v>
      </c>
      <c r="C35">
        <v>23954.333333333299</v>
      </c>
      <c r="D35">
        <v>33902.583333333299</v>
      </c>
      <c r="E35">
        <f t="shared" si="0"/>
        <v>3</v>
      </c>
      <c r="F35">
        <f t="shared" si="1"/>
        <v>33902.583333333299</v>
      </c>
    </row>
    <row r="36" spans="1:6">
      <c r="A36">
        <v>257</v>
      </c>
      <c r="B36" s="31">
        <v>37148</v>
      </c>
      <c r="C36">
        <v>23295.791666666599</v>
      </c>
      <c r="D36">
        <v>33870.625</v>
      </c>
      <c r="E36">
        <f t="shared" si="0"/>
        <v>3</v>
      </c>
      <c r="F36">
        <f t="shared" si="1"/>
        <v>33870.625</v>
      </c>
    </row>
    <row r="37" spans="1:6">
      <c r="A37">
        <v>210</v>
      </c>
      <c r="B37" s="31">
        <v>37101</v>
      </c>
      <c r="C37">
        <v>24136.875</v>
      </c>
      <c r="D37">
        <v>33834.25</v>
      </c>
      <c r="E37">
        <f t="shared" si="0"/>
        <v>3</v>
      </c>
      <c r="F37">
        <f t="shared" si="1"/>
        <v>33834.25</v>
      </c>
    </row>
    <row r="38" spans="1:6">
      <c r="A38">
        <v>202</v>
      </c>
      <c r="B38" s="31">
        <v>37093</v>
      </c>
      <c r="C38">
        <v>23990.833333333299</v>
      </c>
      <c r="D38">
        <v>33822.5625</v>
      </c>
      <c r="E38">
        <f t="shared" si="0"/>
        <v>3</v>
      </c>
      <c r="F38">
        <f t="shared" si="1"/>
        <v>33822.5625</v>
      </c>
    </row>
    <row r="39" spans="1:6">
      <c r="A39">
        <v>243</v>
      </c>
      <c r="B39" s="31">
        <v>37134</v>
      </c>
      <c r="C39">
        <v>23581.375</v>
      </c>
      <c r="D39">
        <v>33803.916666666599</v>
      </c>
      <c r="E39">
        <f t="shared" si="0"/>
        <v>3</v>
      </c>
      <c r="F39">
        <f t="shared" si="1"/>
        <v>33803.916666666599</v>
      </c>
    </row>
    <row r="40" spans="1:6">
      <c r="A40">
        <v>251</v>
      </c>
      <c r="B40" s="31">
        <v>37142</v>
      </c>
      <c r="C40">
        <v>23035.583333333299</v>
      </c>
      <c r="D40">
        <v>33667.8125</v>
      </c>
      <c r="E40">
        <f t="shared" si="0"/>
        <v>3</v>
      </c>
      <c r="F40">
        <f t="shared" si="1"/>
        <v>33667.8125</v>
      </c>
    </row>
    <row r="41" spans="1:6">
      <c r="A41">
        <v>244</v>
      </c>
      <c r="B41" s="31">
        <v>37135</v>
      </c>
      <c r="C41">
        <v>23905.458333333299</v>
      </c>
      <c r="D41">
        <v>33615.0625</v>
      </c>
      <c r="E41">
        <f t="shared" si="0"/>
        <v>3</v>
      </c>
      <c r="F41">
        <f t="shared" si="1"/>
        <v>33615.0625</v>
      </c>
    </row>
    <row r="42" spans="1:6">
      <c r="A42">
        <v>166</v>
      </c>
      <c r="B42" s="31">
        <v>37057</v>
      </c>
      <c r="C42">
        <v>22911.208333333299</v>
      </c>
      <c r="D42">
        <v>33590.458333333299</v>
      </c>
      <c r="E42">
        <f t="shared" si="0"/>
        <v>2</v>
      </c>
      <c r="F42">
        <f t="shared" si="1"/>
        <v>0</v>
      </c>
    </row>
    <row r="43" spans="1:6">
      <c r="A43">
        <v>218</v>
      </c>
      <c r="B43" s="31">
        <v>37109</v>
      </c>
      <c r="C43">
        <v>24353.416666666599</v>
      </c>
      <c r="D43">
        <v>33568.645833333299</v>
      </c>
      <c r="E43">
        <f t="shared" si="0"/>
        <v>3</v>
      </c>
      <c r="F43">
        <f t="shared" si="1"/>
        <v>33568.645833333299</v>
      </c>
    </row>
    <row r="44" spans="1:6">
      <c r="A44">
        <v>200</v>
      </c>
      <c r="B44" s="31">
        <v>37091</v>
      </c>
      <c r="C44">
        <v>26747.15</v>
      </c>
      <c r="D44">
        <v>33462.875</v>
      </c>
      <c r="E44">
        <f t="shared" si="0"/>
        <v>3</v>
      </c>
      <c r="F44">
        <f t="shared" si="1"/>
        <v>33462.875</v>
      </c>
    </row>
    <row r="45" spans="1:6">
      <c r="A45">
        <v>258</v>
      </c>
      <c r="B45" s="31">
        <v>37149</v>
      </c>
      <c r="C45">
        <v>23354.625</v>
      </c>
      <c r="D45">
        <v>33453.083333333299</v>
      </c>
      <c r="E45">
        <f t="shared" si="0"/>
        <v>3</v>
      </c>
      <c r="F45">
        <f t="shared" si="1"/>
        <v>33453.083333333299</v>
      </c>
    </row>
    <row r="46" spans="1:6">
      <c r="A46">
        <v>231</v>
      </c>
      <c r="B46" s="31">
        <v>37122</v>
      </c>
      <c r="C46">
        <v>23656.916666666599</v>
      </c>
      <c r="D46">
        <v>33409.541666666599</v>
      </c>
      <c r="E46">
        <f t="shared" si="0"/>
        <v>3</v>
      </c>
      <c r="F46">
        <f t="shared" si="1"/>
        <v>33409.541666666599</v>
      </c>
    </row>
    <row r="47" spans="1:6">
      <c r="A47">
        <v>199</v>
      </c>
      <c r="B47" s="31">
        <v>37090</v>
      </c>
      <c r="C47">
        <v>25186.9</v>
      </c>
      <c r="D47">
        <v>33358.5</v>
      </c>
      <c r="E47">
        <f t="shared" si="0"/>
        <v>3</v>
      </c>
      <c r="F47">
        <f t="shared" si="1"/>
        <v>33358.5</v>
      </c>
    </row>
    <row r="48" spans="1:6">
      <c r="A48">
        <v>197</v>
      </c>
      <c r="B48" s="31">
        <v>37088</v>
      </c>
      <c r="C48">
        <v>24170.791666666599</v>
      </c>
      <c r="D48">
        <v>33341.354166666599</v>
      </c>
      <c r="E48">
        <f t="shared" si="0"/>
        <v>3</v>
      </c>
      <c r="F48">
        <f t="shared" si="1"/>
        <v>33341.354166666599</v>
      </c>
    </row>
    <row r="49" spans="1:6">
      <c r="A49">
        <v>172</v>
      </c>
      <c r="B49" s="31">
        <v>37063</v>
      </c>
      <c r="C49">
        <v>22253.049999999901</v>
      </c>
      <c r="D49">
        <v>33337.5</v>
      </c>
      <c r="E49">
        <f t="shared" si="0"/>
        <v>2</v>
      </c>
      <c r="F49">
        <f t="shared" si="1"/>
        <v>0</v>
      </c>
    </row>
    <row r="50" spans="1:6">
      <c r="A50">
        <v>198</v>
      </c>
      <c r="B50" s="31">
        <v>37089</v>
      </c>
      <c r="C50">
        <v>24939.299999999901</v>
      </c>
      <c r="D50">
        <v>33256.625</v>
      </c>
      <c r="E50">
        <f t="shared" si="0"/>
        <v>3</v>
      </c>
      <c r="F50">
        <f t="shared" si="1"/>
        <v>33256.625</v>
      </c>
    </row>
    <row r="51" spans="1:6">
      <c r="A51">
        <v>182</v>
      </c>
      <c r="B51" s="31">
        <v>37073</v>
      </c>
      <c r="C51">
        <v>23417.583333333299</v>
      </c>
      <c r="D51">
        <v>33239.958333333299</v>
      </c>
      <c r="E51">
        <f t="shared" si="0"/>
        <v>3</v>
      </c>
      <c r="F51">
        <f t="shared" si="1"/>
        <v>33239.958333333299</v>
      </c>
    </row>
    <row r="52" spans="1:6">
      <c r="A52">
        <v>188</v>
      </c>
      <c r="B52" s="31">
        <v>37079</v>
      </c>
      <c r="C52">
        <v>23273.5</v>
      </c>
      <c r="D52">
        <v>33095.6896158854</v>
      </c>
      <c r="E52">
        <f t="shared" si="0"/>
        <v>3</v>
      </c>
      <c r="F52">
        <f t="shared" si="1"/>
        <v>33095.6896158854</v>
      </c>
    </row>
    <row r="53" spans="1:6">
      <c r="A53">
        <v>203</v>
      </c>
      <c r="B53" s="31">
        <v>37094</v>
      </c>
      <c r="C53">
        <v>23865.375</v>
      </c>
      <c r="D53">
        <v>33088.833333333299</v>
      </c>
      <c r="E53">
        <f t="shared" si="0"/>
        <v>3</v>
      </c>
      <c r="F53">
        <f t="shared" si="1"/>
        <v>33088.833333333299</v>
      </c>
    </row>
    <row r="54" spans="1:6">
      <c r="A54">
        <v>245</v>
      </c>
      <c r="B54" s="31">
        <v>37136</v>
      </c>
      <c r="C54">
        <v>23684.416666666599</v>
      </c>
      <c r="D54">
        <v>33017.729166666599</v>
      </c>
      <c r="E54">
        <f t="shared" si="0"/>
        <v>3</v>
      </c>
      <c r="F54">
        <f t="shared" si="1"/>
        <v>33017.729166666599</v>
      </c>
    </row>
    <row r="55" spans="1:6">
      <c r="A55">
        <v>250</v>
      </c>
      <c r="B55" s="31">
        <v>37141</v>
      </c>
      <c r="C55">
        <v>26073.4</v>
      </c>
      <c r="D55">
        <v>32951.15625</v>
      </c>
      <c r="E55">
        <f t="shared" si="0"/>
        <v>3</v>
      </c>
      <c r="F55">
        <f t="shared" si="1"/>
        <v>32951.15625</v>
      </c>
    </row>
    <row r="56" spans="1:6">
      <c r="A56">
        <v>259</v>
      </c>
      <c r="B56" s="31">
        <v>37150</v>
      </c>
      <c r="C56">
        <v>23054.5</v>
      </c>
      <c r="D56">
        <v>32897.458333333299</v>
      </c>
      <c r="E56">
        <f t="shared" si="0"/>
        <v>3</v>
      </c>
      <c r="F56">
        <f t="shared" si="1"/>
        <v>32897.458333333299</v>
      </c>
    </row>
    <row r="57" spans="1:6">
      <c r="A57">
        <v>189</v>
      </c>
      <c r="B57" s="31">
        <v>37080</v>
      </c>
      <c r="C57">
        <v>23310.541666666599</v>
      </c>
      <c r="D57">
        <v>32889.395833333299</v>
      </c>
      <c r="E57">
        <f t="shared" si="0"/>
        <v>3</v>
      </c>
      <c r="F57">
        <f t="shared" si="1"/>
        <v>32889.395833333299</v>
      </c>
    </row>
    <row r="58" spans="1:6">
      <c r="A58">
        <v>173</v>
      </c>
      <c r="B58" s="31">
        <v>37064</v>
      </c>
      <c r="C58">
        <v>22590.125</v>
      </c>
      <c r="D58">
        <v>32825.6875</v>
      </c>
      <c r="E58">
        <f t="shared" si="0"/>
        <v>2</v>
      </c>
      <c r="F58">
        <f t="shared" si="1"/>
        <v>0</v>
      </c>
    </row>
    <row r="59" spans="1:6">
      <c r="A59">
        <v>234</v>
      </c>
      <c r="B59" s="31">
        <v>37125</v>
      </c>
      <c r="C59">
        <v>26024.9749999999</v>
      </c>
      <c r="D59">
        <v>32658.125</v>
      </c>
      <c r="E59">
        <f t="shared" si="0"/>
        <v>3</v>
      </c>
      <c r="F59">
        <f t="shared" si="1"/>
        <v>32658.125</v>
      </c>
    </row>
    <row r="60" spans="1:6">
      <c r="A60">
        <v>167</v>
      </c>
      <c r="B60" s="31">
        <v>37058</v>
      </c>
      <c r="C60">
        <v>22972.208333333299</v>
      </c>
      <c r="D60">
        <v>32656.541666666599</v>
      </c>
      <c r="E60">
        <f t="shared" si="0"/>
        <v>2</v>
      </c>
      <c r="F60">
        <f t="shared" si="1"/>
        <v>0</v>
      </c>
    </row>
    <row r="61" spans="1:6">
      <c r="A61">
        <v>178</v>
      </c>
      <c r="B61" s="31">
        <v>37069</v>
      </c>
      <c r="C61">
        <v>24141.25</v>
      </c>
      <c r="D61">
        <v>32634.71875</v>
      </c>
      <c r="E61">
        <f t="shared" si="0"/>
        <v>2</v>
      </c>
      <c r="F61">
        <f t="shared" si="1"/>
        <v>0</v>
      </c>
    </row>
    <row r="62" spans="1:6">
      <c r="A62">
        <v>220</v>
      </c>
      <c r="B62" s="31">
        <v>37111</v>
      </c>
      <c r="C62">
        <v>23694.3499999999</v>
      </c>
      <c r="D62">
        <v>32539.3125</v>
      </c>
      <c r="E62">
        <f t="shared" si="0"/>
        <v>3</v>
      </c>
      <c r="F62">
        <f t="shared" si="1"/>
        <v>32539.3125</v>
      </c>
    </row>
    <row r="63" spans="1:6">
      <c r="A63">
        <v>226</v>
      </c>
      <c r="B63" s="31">
        <v>37117</v>
      </c>
      <c r="C63">
        <v>26771.7249999999</v>
      </c>
      <c r="D63">
        <v>32529.46875</v>
      </c>
      <c r="E63">
        <f t="shared" si="0"/>
        <v>3</v>
      </c>
      <c r="F63">
        <f t="shared" si="1"/>
        <v>32529.46875</v>
      </c>
    </row>
    <row r="64" spans="1:6">
      <c r="A64">
        <v>221</v>
      </c>
      <c r="B64" s="31">
        <v>37112</v>
      </c>
      <c r="C64">
        <v>25706.75</v>
      </c>
      <c r="D64">
        <v>32528.3125</v>
      </c>
      <c r="E64">
        <f t="shared" si="0"/>
        <v>3</v>
      </c>
      <c r="F64">
        <f t="shared" si="1"/>
        <v>32528.3125</v>
      </c>
    </row>
    <row r="65" spans="1:6">
      <c r="A65">
        <v>174</v>
      </c>
      <c r="B65" s="31">
        <v>37065</v>
      </c>
      <c r="C65">
        <v>22780.583333333299</v>
      </c>
      <c r="D65">
        <v>32496.083333333299</v>
      </c>
      <c r="E65">
        <f t="shared" si="0"/>
        <v>2</v>
      </c>
      <c r="F65">
        <f t="shared" si="1"/>
        <v>0</v>
      </c>
    </row>
    <row r="66" spans="1:6">
      <c r="A66">
        <v>168</v>
      </c>
      <c r="B66" s="31">
        <v>37059</v>
      </c>
      <c r="C66">
        <v>22738.916666666599</v>
      </c>
      <c r="D66">
        <v>32355.125</v>
      </c>
      <c r="E66">
        <f t="shared" si="0"/>
        <v>2</v>
      </c>
      <c r="F66">
        <f t="shared" si="1"/>
        <v>0</v>
      </c>
    </row>
    <row r="67" spans="1:6">
      <c r="A67">
        <v>264</v>
      </c>
      <c r="B67" s="31">
        <v>37155</v>
      </c>
      <c r="C67">
        <v>22658.583333333299</v>
      </c>
      <c r="D67">
        <v>32344.145833333299</v>
      </c>
      <c r="E67">
        <f t="shared" ref="E67:E130" si="2">IF(MONTH(B67)&lt;4,1,IF(MONTH(B67)&lt;7,2,IF(MONTH(B67)&lt;10,3,4)))</f>
        <v>3</v>
      </c>
      <c r="F67">
        <f t="shared" ref="F67:F130" si="3">(E67=$F$1)*D67</f>
        <v>32344.145833333299</v>
      </c>
    </row>
    <row r="68" spans="1:6">
      <c r="A68">
        <v>187</v>
      </c>
      <c r="B68" s="31">
        <v>37078</v>
      </c>
      <c r="C68">
        <v>21835.166666666599</v>
      </c>
      <c r="D68">
        <v>32277.604166666599</v>
      </c>
      <c r="E68">
        <f t="shared" si="2"/>
        <v>3</v>
      </c>
      <c r="F68">
        <f t="shared" si="3"/>
        <v>32277.604166666599</v>
      </c>
    </row>
    <row r="69" spans="1:6">
      <c r="A69">
        <v>270</v>
      </c>
      <c r="B69" s="31">
        <v>37161</v>
      </c>
      <c r="C69">
        <v>21819.575000000001</v>
      </c>
      <c r="D69">
        <v>32234.21875</v>
      </c>
      <c r="E69">
        <f t="shared" si="2"/>
        <v>3</v>
      </c>
      <c r="F69">
        <f t="shared" si="3"/>
        <v>32234.21875</v>
      </c>
    </row>
    <row r="70" spans="1:6">
      <c r="A70">
        <v>252</v>
      </c>
      <c r="B70" s="31">
        <v>37143</v>
      </c>
      <c r="C70">
        <v>22999.25</v>
      </c>
      <c r="D70">
        <v>32189.9375</v>
      </c>
      <c r="E70">
        <f t="shared" si="2"/>
        <v>3</v>
      </c>
      <c r="F70">
        <f t="shared" si="3"/>
        <v>32189.9375</v>
      </c>
    </row>
    <row r="71" spans="1:6">
      <c r="A71">
        <v>216</v>
      </c>
      <c r="B71" s="31">
        <v>37107</v>
      </c>
      <c r="C71">
        <v>25570.666666666599</v>
      </c>
      <c r="D71">
        <v>32182.291666666599</v>
      </c>
      <c r="E71">
        <f t="shared" si="2"/>
        <v>3</v>
      </c>
      <c r="F71">
        <f t="shared" si="3"/>
        <v>32182.291666666599</v>
      </c>
    </row>
    <row r="72" spans="1:6">
      <c r="A72">
        <v>232</v>
      </c>
      <c r="B72" s="31">
        <v>37123</v>
      </c>
      <c r="C72">
        <v>23243.166666666599</v>
      </c>
      <c r="D72">
        <v>31885.791666666599</v>
      </c>
      <c r="E72">
        <f t="shared" si="2"/>
        <v>3</v>
      </c>
      <c r="F72">
        <f t="shared" si="3"/>
        <v>31885.791666666599</v>
      </c>
    </row>
    <row r="73" spans="1:6">
      <c r="A73">
        <v>262</v>
      </c>
      <c r="B73" s="31">
        <v>37153</v>
      </c>
      <c r="C73">
        <v>23039.299999999901</v>
      </c>
      <c r="D73">
        <v>31855.0625</v>
      </c>
      <c r="E73">
        <f t="shared" si="2"/>
        <v>3</v>
      </c>
      <c r="F73">
        <f t="shared" si="3"/>
        <v>31855.0625</v>
      </c>
    </row>
    <row r="74" spans="1:6">
      <c r="A74">
        <v>190</v>
      </c>
      <c r="B74" s="31">
        <v>37081</v>
      </c>
      <c r="C74">
        <v>23104.416666666599</v>
      </c>
      <c r="D74">
        <v>31853.333333333299</v>
      </c>
      <c r="E74">
        <f t="shared" si="2"/>
        <v>3</v>
      </c>
      <c r="F74">
        <f t="shared" si="3"/>
        <v>31853.333333333299</v>
      </c>
    </row>
    <row r="75" spans="1:6">
      <c r="A75">
        <v>204</v>
      </c>
      <c r="B75" s="31">
        <v>37095</v>
      </c>
      <c r="C75">
        <v>23473.375</v>
      </c>
      <c r="D75">
        <v>31827.375</v>
      </c>
      <c r="E75">
        <f t="shared" si="2"/>
        <v>3</v>
      </c>
      <c r="F75">
        <f t="shared" si="3"/>
        <v>31827.375</v>
      </c>
    </row>
    <row r="76" spans="1:6">
      <c r="A76">
        <v>151</v>
      </c>
      <c r="B76" s="31">
        <v>37042</v>
      </c>
      <c r="C76">
        <v>21634.107142857101</v>
      </c>
      <c r="D76">
        <v>31787.9375</v>
      </c>
      <c r="E76">
        <f t="shared" si="2"/>
        <v>2</v>
      </c>
      <c r="F76">
        <f t="shared" si="3"/>
        <v>0</v>
      </c>
    </row>
    <row r="77" spans="1:6">
      <c r="A77">
        <v>246</v>
      </c>
      <c r="B77" s="31">
        <v>37137</v>
      </c>
      <c r="C77">
        <v>23425.083333333299</v>
      </c>
      <c r="D77">
        <v>31779.833333333299</v>
      </c>
      <c r="E77">
        <f t="shared" si="2"/>
        <v>3</v>
      </c>
      <c r="F77">
        <f t="shared" si="3"/>
        <v>31779.833333333299</v>
      </c>
    </row>
    <row r="78" spans="1:6">
      <c r="A78">
        <v>260</v>
      </c>
      <c r="B78" s="31">
        <v>37151</v>
      </c>
      <c r="C78">
        <v>22971</v>
      </c>
      <c r="D78">
        <v>31740.395833333299</v>
      </c>
      <c r="E78">
        <f t="shared" si="2"/>
        <v>3</v>
      </c>
      <c r="F78">
        <f t="shared" si="3"/>
        <v>31740.395833333299</v>
      </c>
    </row>
    <row r="79" spans="1:6">
      <c r="A79">
        <v>242</v>
      </c>
      <c r="B79" s="31">
        <v>37133</v>
      </c>
      <c r="C79">
        <v>27570.400000000001</v>
      </c>
      <c r="D79">
        <v>31697.375</v>
      </c>
      <c r="E79">
        <f t="shared" si="2"/>
        <v>3</v>
      </c>
      <c r="F79">
        <f t="shared" si="3"/>
        <v>31697.375</v>
      </c>
    </row>
    <row r="80" spans="1:6">
      <c r="A80">
        <v>211</v>
      </c>
      <c r="B80" s="31">
        <v>37102</v>
      </c>
      <c r="C80">
        <v>23341.708333333299</v>
      </c>
      <c r="D80">
        <v>31696.083333333299</v>
      </c>
      <c r="E80">
        <f t="shared" si="2"/>
        <v>3</v>
      </c>
      <c r="F80">
        <f t="shared" si="3"/>
        <v>31696.083333333299</v>
      </c>
    </row>
    <row r="81" spans="1:6">
      <c r="A81">
        <v>191</v>
      </c>
      <c r="B81" s="31">
        <v>37082</v>
      </c>
      <c r="C81">
        <v>24447.674999999901</v>
      </c>
      <c r="D81">
        <v>31591.321899414001</v>
      </c>
      <c r="E81">
        <f t="shared" si="2"/>
        <v>3</v>
      </c>
      <c r="F81">
        <f t="shared" si="3"/>
        <v>31591.321899414001</v>
      </c>
    </row>
    <row r="82" spans="1:6">
      <c r="A82">
        <v>233</v>
      </c>
      <c r="B82" s="31">
        <v>37124</v>
      </c>
      <c r="C82">
        <v>25191.775000000001</v>
      </c>
      <c r="D82">
        <v>31507.59375</v>
      </c>
      <c r="E82">
        <f t="shared" si="2"/>
        <v>3</v>
      </c>
      <c r="F82">
        <f t="shared" si="3"/>
        <v>31507.59375</v>
      </c>
    </row>
    <row r="83" spans="1:6">
      <c r="A83">
        <v>144</v>
      </c>
      <c r="B83" s="31">
        <v>37035</v>
      </c>
      <c r="C83">
        <v>21185.3157894736</v>
      </c>
      <c r="D83">
        <v>31494.15625</v>
      </c>
      <c r="E83">
        <f t="shared" si="2"/>
        <v>2</v>
      </c>
      <c r="F83">
        <f t="shared" si="3"/>
        <v>0</v>
      </c>
    </row>
    <row r="84" spans="1:6">
      <c r="A84">
        <v>255</v>
      </c>
      <c r="B84" s="31">
        <v>37146</v>
      </c>
      <c r="C84">
        <v>24025.799999999901</v>
      </c>
      <c r="D84">
        <v>31458.5625</v>
      </c>
      <c r="E84">
        <f t="shared" si="2"/>
        <v>3</v>
      </c>
      <c r="F84">
        <f t="shared" si="3"/>
        <v>31458.5625</v>
      </c>
    </row>
    <row r="85" spans="1:6">
      <c r="A85">
        <v>265</v>
      </c>
      <c r="B85" s="31">
        <v>37156</v>
      </c>
      <c r="C85">
        <v>22712.409090909001</v>
      </c>
      <c r="D85">
        <v>31372.723404255299</v>
      </c>
      <c r="E85">
        <f t="shared" si="2"/>
        <v>3</v>
      </c>
      <c r="F85">
        <f t="shared" si="3"/>
        <v>31372.723404255299</v>
      </c>
    </row>
    <row r="86" spans="1:6">
      <c r="A86">
        <v>273</v>
      </c>
      <c r="B86" s="31">
        <v>37164</v>
      </c>
      <c r="C86">
        <v>22143.875</v>
      </c>
      <c r="D86">
        <v>31313.416666666599</v>
      </c>
      <c r="E86">
        <f t="shared" si="2"/>
        <v>3</v>
      </c>
      <c r="F86">
        <f t="shared" si="3"/>
        <v>31313.416666666599</v>
      </c>
    </row>
    <row r="87" spans="1:6">
      <c r="A87">
        <v>175</v>
      </c>
      <c r="B87" s="31">
        <v>37066</v>
      </c>
      <c r="C87">
        <v>22584.041666666599</v>
      </c>
      <c r="D87">
        <v>31300.479166666599</v>
      </c>
      <c r="E87">
        <f t="shared" si="2"/>
        <v>2</v>
      </c>
      <c r="F87">
        <f t="shared" si="3"/>
        <v>0</v>
      </c>
    </row>
    <row r="88" spans="1:6">
      <c r="A88">
        <v>272</v>
      </c>
      <c r="B88" s="31">
        <v>37163</v>
      </c>
      <c r="C88">
        <v>22016.958333333299</v>
      </c>
      <c r="D88">
        <v>31213.3125</v>
      </c>
      <c r="E88">
        <f t="shared" si="2"/>
        <v>3</v>
      </c>
      <c r="F88">
        <f t="shared" si="3"/>
        <v>31213.3125</v>
      </c>
    </row>
    <row r="89" spans="1:6">
      <c r="A89">
        <v>249</v>
      </c>
      <c r="B89" s="31">
        <v>37140</v>
      </c>
      <c r="C89">
        <v>25944.357142857101</v>
      </c>
      <c r="D89">
        <v>31030.25</v>
      </c>
      <c r="E89">
        <f t="shared" si="2"/>
        <v>3</v>
      </c>
      <c r="F89">
        <f t="shared" si="3"/>
        <v>31030.25</v>
      </c>
    </row>
    <row r="90" spans="1:6">
      <c r="A90">
        <v>145</v>
      </c>
      <c r="B90" s="31">
        <v>37036</v>
      </c>
      <c r="C90">
        <v>21313.549999999901</v>
      </c>
      <c r="D90">
        <v>30909.3125</v>
      </c>
      <c r="E90">
        <f t="shared" si="2"/>
        <v>2</v>
      </c>
      <c r="F90">
        <f t="shared" si="3"/>
        <v>0</v>
      </c>
    </row>
    <row r="91" spans="1:6">
      <c r="A91">
        <v>277</v>
      </c>
      <c r="B91" s="31">
        <v>37168</v>
      </c>
      <c r="C91">
        <v>21504.7249999999</v>
      </c>
      <c r="D91">
        <v>30863.0625</v>
      </c>
      <c r="E91">
        <f t="shared" si="2"/>
        <v>4</v>
      </c>
      <c r="F91">
        <f t="shared" si="3"/>
        <v>0</v>
      </c>
    </row>
    <row r="92" spans="1:6">
      <c r="A92">
        <v>192</v>
      </c>
      <c r="B92" s="31">
        <v>37083</v>
      </c>
      <c r="C92">
        <v>26826.625</v>
      </c>
      <c r="D92">
        <v>30724.1875</v>
      </c>
      <c r="E92">
        <f t="shared" si="2"/>
        <v>3</v>
      </c>
      <c r="F92">
        <f t="shared" si="3"/>
        <v>30724.1875</v>
      </c>
    </row>
    <row r="93" spans="1:6">
      <c r="A93">
        <v>247</v>
      </c>
      <c r="B93" s="31">
        <v>37138</v>
      </c>
      <c r="C93">
        <v>23505.9749999999</v>
      </c>
      <c r="D93">
        <v>30672.6875</v>
      </c>
      <c r="E93">
        <f t="shared" si="2"/>
        <v>3</v>
      </c>
      <c r="F93">
        <f t="shared" si="3"/>
        <v>30672.6875</v>
      </c>
    </row>
    <row r="94" spans="1:6">
      <c r="A94">
        <v>271</v>
      </c>
      <c r="B94" s="31">
        <v>37162</v>
      </c>
      <c r="C94">
        <v>21651.541666666599</v>
      </c>
      <c r="D94">
        <v>30641.458333333299</v>
      </c>
      <c r="E94">
        <f t="shared" si="2"/>
        <v>3</v>
      </c>
      <c r="F94">
        <f t="shared" si="3"/>
        <v>30641.458333333299</v>
      </c>
    </row>
    <row r="95" spans="1:6">
      <c r="A95">
        <v>169</v>
      </c>
      <c r="B95" s="31">
        <v>37060</v>
      </c>
      <c r="C95">
        <v>22076.333333333299</v>
      </c>
      <c r="D95">
        <v>30610.895833333299</v>
      </c>
      <c r="E95">
        <f t="shared" si="2"/>
        <v>2</v>
      </c>
      <c r="F95">
        <f t="shared" si="3"/>
        <v>0</v>
      </c>
    </row>
    <row r="96" spans="1:6">
      <c r="A96">
        <v>284</v>
      </c>
      <c r="B96" s="31">
        <v>37175</v>
      </c>
      <c r="C96">
        <v>21557.95</v>
      </c>
      <c r="D96">
        <v>30608.25</v>
      </c>
      <c r="E96">
        <f t="shared" si="2"/>
        <v>4</v>
      </c>
      <c r="F96">
        <f t="shared" si="3"/>
        <v>0</v>
      </c>
    </row>
    <row r="97" spans="1:6">
      <c r="A97">
        <v>253</v>
      </c>
      <c r="B97" s="31">
        <v>37144</v>
      </c>
      <c r="C97">
        <v>22384.041666666599</v>
      </c>
      <c r="D97">
        <v>30578.791666666599</v>
      </c>
      <c r="E97">
        <f t="shared" si="2"/>
        <v>3</v>
      </c>
      <c r="F97">
        <f t="shared" si="3"/>
        <v>30578.791666666599</v>
      </c>
    </row>
    <row r="98" spans="1:6">
      <c r="A98">
        <v>219</v>
      </c>
      <c r="B98" s="31">
        <v>37110</v>
      </c>
      <c r="C98">
        <v>26264.7</v>
      </c>
      <c r="D98">
        <v>30487.375</v>
      </c>
      <c r="E98">
        <f t="shared" si="2"/>
        <v>3</v>
      </c>
      <c r="F98">
        <f t="shared" si="3"/>
        <v>30487.375</v>
      </c>
    </row>
    <row r="99" spans="1:6">
      <c r="A99">
        <v>266</v>
      </c>
      <c r="B99" s="31">
        <v>37157</v>
      </c>
      <c r="C99">
        <v>22379.416666666599</v>
      </c>
      <c r="D99">
        <v>30323.416666666599</v>
      </c>
      <c r="E99">
        <f t="shared" si="2"/>
        <v>3</v>
      </c>
      <c r="F99">
        <f t="shared" si="3"/>
        <v>30323.416666666599</v>
      </c>
    </row>
    <row r="100" spans="1:6">
      <c r="A100">
        <v>347</v>
      </c>
      <c r="B100" s="31">
        <v>37238</v>
      </c>
      <c r="C100">
        <v>22115.8125</v>
      </c>
      <c r="D100">
        <v>30250.375</v>
      </c>
      <c r="E100">
        <f t="shared" si="2"/>
        <v>4</v>
      </c>
      <c r="F100">
        <f t="shared" si="3"/>
        <v>0</v>
      </c>
    </row>
    <row r="101" spans="1:6">
      <c r="A101">
        <v>176</v>
      </c>
      <c r="B101" s="31">
        <v>37067</v>
      </c>
      <c r="C101">
        <v>22437.416666666599</v>
      </c>
      <c r="D101">
        <v>30237.729166666599</v>
      </c>
      <c r="E101">
        <f t="shared" si="2"/>
        <v>2</v>
      </c>
      <c r="F101">
        <f t="shared" si="3"/>
        <v>0</v>
      </c>
    </row>
    <row r="102" spans="1:6">
      <c r="A102">
        <v>293</v>
      </c>
      <c r="B102" s="31">
        <v>37184</v>
      </c>
      <c r="C102">
        <v>21427.208333333299</v>
      </c>
      <c r="D102">
        <v>30157.041666666599</v>
      </c>
      <c r="E102">
        <f t="shared" si="2"/>
        <v>4</v>
      </c>
      <c r="F102">
        <f t="shared" si="3"/>
        <v>0</v>
      </c>
    </row>
    <row r="103" spans="1:6">
      <c r="A103">
        <v>291</v>
      </c>
      <c r="B103" s="31">
        <v>37182</v>
      </c>
      <c r="C103">
        <v>21301.15</v>
      </c>
      <c r="D103">
        <v>30153.40625</v>
      </c>
      <c r="E103">
        <f t="shared" si="2"/>
        <v>4</v>
      </c>
      <c r="F103">
        <f t="shared" si="3"/>
        <v>0</v>
      </c>
    </row>
    <row r="104" spans="1:6">
      <c r="A104">
        <v>298</v>
      </c>
      <c r="B104" s="31">
        <v>37189</v>
      </c>
      <c r="C104">
        <v>21461.625</v>
      </c>
      <c r="D104">
        <v>30124.71875</v>
      </c>
      <c r="E104">
        <f t="shared" si="2"/>
        <v>4</v>
      </c>
      <c r="F104">
        <f t="shared" si="3"/>
        <v>0</v>
      </c>
    </row>
    <row r="105" spans="1:6">
      <c r="A105">
        <v>248</v>
      </c>
      <c r="B105" s="31">
        <v>37139</v>
      </c>
      <c r="C105">
        <v>24192.910714285699</v>
      </c>
      <c r="D105">
        <v>30039.875</v>
      </c>
      <c r="E105">
        <f t="shared" si="2"/>
        <v>3</v>
      </c>
      <c r="F105">
        <f t="shared" si="3"/>
        <v>30039.875</v>
      </c>
    </row>
    <row r="106" spans="1:6">
      <c r="A106">
        <v>158</v>
      </c>
      <c r="B106" s="31">
        <v>37049</v>
      </c>
      <c r="C106">
        <v>20955.45</v>
      </c>
      <c r="D106">
        <v>30029.3125</v>
      </c>
      <c r="E106">
        <f t="shared" si="2"/>
        <v>2</v>
      </c>
      <c r="F106">
        <f t="shared" si="3"/>
        <v>0</v>
      </c>
    </row>
    <row r="107" spans="1:6">
      <c r="A107">
        <v>186</v>
      </c>
      <c r="B107" s="31">
        <v>37077</v>
      </c>
      <c r="C107">
        <v>24507.4305555555</v>
      </c>
      <c r="D107">
        <v>30000</v>
      </c>
      <c r="E107">
        <f t="shared" si="2"/>
        <v>3</v>
      </c>
      <c r="F107">
        <f t="shared" si="3"/>
        <v>30000</v>
      </c>
    </row>
    <row r="108" spans="1:6">
      <c r="A108">
        <v>279</v>
      </c>
      <c r="B108" s="31">
        <v>37170</v>
      </c>
      <c r="C108">
        <v>21558.875</v>
      </c>
      <c r="D108">
        <v>29936.479166666599</v>
      </c>
      <c r="E108">
        <f t="shared" si="2"/>
        <v>4</v>
      </c>
      <c r="F108">
        <f t="shared" si="3"/>
        <v>0</v>
      </c>
    </row>
    <row r="109" spans="1:6">
      <c r="A109">
        <v>183</v>
      </c>
      <c r="B109" s="31">
        <v>37074</v>
      </c>
      <c r="C109">
        <v>23058.375</v>
      </c>
      <c r="D109">
        <v>29895.666666666599</v>
      </c>
      <c r="E109">
        <f t="shared" si="2"/>
        <v>3</v>
      </c>
      <c r="F109">
        <f t="shared" si="3"/>
        <v>29895.666666666599</v>
      </c>
    </row>
    <row r="110" spans="1:6">
      <c r="A110">
        <v>280</v>
      </c>
      <c r="B110" s="31">
        <v>37171</v>
      </c>
      <c r="C110">
        <v>21662</v>
      </c>
      <c r="D110">
        <v>29858.791666666599</v>
      </c>
      <c r="E110">
        <f t="shared" si="2"/>
        <v>4</v>
      </c>
      <c r="F110">
        <f t="shared" si="3"/>
        <v>0</v>
      </c>
    </row>
    <row r="111" spans="1:6">
      <c r="A111">
        <v>294</v>
      </c>
      <c r="B111" s="31">
        <v>37185</v>
      </c>
      <c r="C111">
        <v>21424.291666666599</v>
      </c>
      <c r="D111">
        <v>29821.3125</v>
      </c>
      <c r="E111">
        <f t="shared" si="2"/>
        <v>4</v>
      </c>
      <c r="F111">
        <f t="shared" si="3"/>
        <v>0</v>
      </c>
    </row>
    <row r="112" spans="1:6">
      <c r="A112">
        <v>278</v>
      </c>
      <c r="B112" s="31">
        <v>37169</v>
      </c>
      <c r="C112">
        <v>21296.708333333299</v>
      </c>
      <c r="D112">
        <v>29799.4375</v>
      </c>
      <c r="E112">
        <f t="shared" si="2"/>
        <v>4</v>
      </c>
      <c r="F112">
        <f t="shared" si="3"/>
        <v>0</v>
      </c>
    </row>
    <row r="113" spans="1:6">
      <c r="A113">
        <v>340</v>
      </c>
      <c r="B113" s="31">
        <v>37231</v>
      </c>
      <c r="C113">
        <v>22253.75</v>
      </c>
      <c r="D113">
        <v>29798.8125</v>
      </c>
      <c r="E113">
        <f t="shared" si="2"/>
        <v>4</v>
      </c>
      <c r="F113">
        <f t="shared" si="3"/>
        <v>0</v>
      </c>
    </row>
    <row r="114" spans="1:6">
      <c r="A114">
        <v>205</v>
      </c>
      <c r="B114" s="31">
        <v>37096</v>
      </c>
      <c r="C114">
        <v>26417.825000000001</v>
      </c>
      <c r="D114">
        <v>29791.75</v>
      </c>
      <c r="E114">
        <f t="shared" si="2"/>
        <v>3</v>
      </c>
      <c r="F114">
        <f t="shared" si="3"/>
        <v>29791.75</v>
      </c>
    </row>
    <row r="115" spans="1:6">
      <c r="A115">
        <v>286</v>
      </c>
      <c r="B115" s="31">
        <v>37177</v>
      </c>
      <c r="C115">
        <v>21136.708333333299</v>
      </c>
      <c r="D115">
        <v>29729.166666666599</v>
      </c>
      <c r="E115">
        <f t="shared" si="2"/>
        <v>4</v>
      </c>
      <c r="F115">
        <f t="shared" si="3"/>
        <v>0</v>
      </c>
    </row>
    <row r="116" spans="1:6">
      <c r="A116">
        <v>274</v>
      </c>
      <c r="B116" s="31">
        <v>37165</v>
      </c>
      <c r="C116">
        <v>21770.625</v>
      </c>
      <c r="D116">
        <v>29662.9375</v>
      </c>
      <c r="E116">
        <f t="shared" si="2"/>
        <v>4</v>
      </c>
      <c r="F116">
        <f t="shared" si="3"/>
        <v>0</v>
      </c>
    </row>
    <row r="117" spans="1:6">
      <c r="A117">
        <v>254</v>
      </c>
      <c r="B117" s="31">
        <v>37145</v>
      </c>
      <c r="C117">
        <v>23982.625</v>
      </c>
      <c r="D117">
        <v>29656.40625</v>
      </c>
      <c r="E117">
        <f t="shared" si="2"/>
        <v>3</v>
      </c>
      <c r="F117">
        <f t="shared" si="3"/>
        <v>29656.40625</v>
      </c>
    </row>
    <row r="118" spans="1:6">
      <c r="A118">
        <v>354</v>
      </c>
      <c r="B118" s="31">
        <v>37245</v>
      </c>
      <c r="C118">
        <v>22613.5</v>
      </c>
      <c r="D118">
        <v>29604.4375</v>
      </c>
      <c r="E118">
        <f t="shared" si="2"/>
        <v>4</v>
      </c>
      <c r="F118">
        <f t="shared" si="3"/>
        <v>0</v>
      </c>
    </row>
    <row r="119" spans="1:6">
      <c r="A119">
        <v>212</v>
      </c>
      <c r="B119" s="31">
        <v>37103</v>
      </c>
      <c r="C119">
        <v>26589.25</v>
      </c>
      <c r="D119">
        <v>29601.15625</v>
      </c>
      <c r="E119">
        <f t="shared" si="2"/>
        <v>3</v>
      </c>
      <c r="F119">
        <f t="shared" si="3"/>
        <v>29601.15625</v>
      </c>
    </row>
    <row r="120" spans="1:6">
      <c r="A120">
        <v>285</v>
      </c>
      <c r="B120" s="31">
        <v>37176</v>
      </c>
      <c r="C120">
        <v>20958.041666666599</v>
      </c>
      <c r="D120">
        <v>29587.354166666599</v>
      </c>
      <c r="E120">
        <f t="shared" si="2"/>
        <v>4</v>
      </c>
      <c r="F120">
        <f t="shared" si="3"/>
        <v>0</v>
      </c>
    </row>
    <row r="121" spans="1:6">
      <c r="A121">
        <v>343</v>
      </c>
      <c r="B121" s="31">
        <v>37234</v>
      </c>
      <c r="C121">
        <v>21959.875</v>
      </c>
      <c r="D121">
        <v>29532.0625</v>
      </c>
      <c r="E121">
        <f t="shared" si="2"/>
        <v>4</v>
      </c>
      <c r="F121">
        <f t="shared" si="3"/>
        <v>0</v>
      </c>
    </row>
    <row r="122" spans="1:6">
      <c r="A122">
        <v>341</v>
      </c>
      <c r="B122" s="31">
        <v>37232</v>
      </c>
      <c r="C122">
        <v>21619.1875</v>
      </c>
      <c r="D122">
        <v>29531.21875</v>
      </c>
      <c r="E122">
        <f t="shared" si="2"/>
        <v>4</v>
      </c>
      <c r="F122">
        <f t="shared" si="3"/>
        <v>0</v>
      </c>
    </row>
    <row r="123" spans="1:6">
      <c r="A123">
        <v>333</v>
      </c>
      <c r="B123" s="31">
        <v>37224</v>
      </c>
      <c r="C123">
        <v>21305.0999999999</v>
      </c>
      <c r="D123">
        <v>29492.5</v>
      </c>
      <c r="E123">
        <f t="shared" si="2"/>
        <v>4</v>
      </c>
      <c r="F123">
        <f t="shared" si="3"/>
        <v>0</v>
      </c>
    </row>
    <row r="124" spans="1:6">
      <c r="A124">
        <v>319</v>
      </c>
      <c r="B124" s="31">
        <v>37210</v>
      </c>
      <c r="C124">
        <v>21188.184210526299</v>
      </c>
      <c r="D124">
        <v>29437.90625</v>
      </c>
      <c r="E124">
        <f t="shared" si="2"/>
        <v>4</v>
      </c>
      <c r="F124">
        <f t="shared" si="3"/>
        <v>0</v>
      </c>
    </row>
    <row r="125" spans="1:6">
      <c r="A125">
        <v>292</v>
      </c>
      <c r="B125" s="31">
        <v>37183</v>
      </c>
      <c r="C125">
        <v>20953.375</v>
      </c>
      <c r="D125">
        <v>29407.854166666599</v>
      </c>
      <c r="E125">
        <f t="shared" si="2"/>
        <v>4</v>
      </c>
      <c r="F125">
        <f t="shared" si="3"/>
        <v>0</v>
      </c>
    </row>
    <row r="126" spans="1:6">
      <c r="A126">
        <v>355</v>
      </c>
      <c r="B126" s="31">
        <v>37246</v>
      </c>
      <c r="C126">
        <v>21928.125</v>
      </c>
      <c r="D126">
        <v>29404.78125</v>
      </c>
      <c r="E126">
        <f t="shared" si="2"/>
        <v>4</v>
      </c>
      <c r="F126">
        <f t="shared" si="3"/>
        <v>0</v>
      </c>
    </row>
    <row r="127" spans="1:6">
      <c r="A127">
        <v>342</v>
      </c>
      <c r="B127" s="31">
        <v>37233</v>
      </c>
      <c r="C127">
        <v>21994.5</v>
      </c>
      <c r="D127">
        <v>29377.5</v>
      </c>
      <c r="E127">
        <f t="shared" si="2"/>
        <v>4</v>
      </c>
      <c r="F127">
        <f t="shared" si="3"/>
        <v>0</v>
      </c>
    </row>
    <row r="128" spans="1:6">
      <c r="A128">
        <v>24</v>
      </c>
      <c r="B128" s="31">
        <v>36915</v>
      </c>
      <c r="C128">
        <v>21531.46875</v>
      </c>
      <c r="D128">
        <v>29361.625</v>
      </c>
      <c r="E128">
        <f t="shared" si="2"/>
        <v>1</v>
      </c>
      <c r="F128">
        <f t="shared" si="3"/>
        <v>0</v>
      </c>
    </row>
    <row r="129" spans="1:6">
      <c r="A129">
        <v>356</v>
      </c>
      <c r="B129" s="31">
        <v>37247</v>
      </c>
      <c r="C129">
        <v>22481.875</v>
      </c>
      <c r="D129">
        <v>29349.8125</v>
      </c>
      <c r="E129">
        <f t="shared" si="2"/>
        <v>4</v>
      </c>
      <c r="F129">
        <f t="shared" si="3"/>
        <v>0</v>
      </c>
    </row>
    <row r="130" spans="1:6">
      <c r="A130">
        <v>326</v>
      </c>
      <c r="B130" s="31">
        <v>37217</v>
      </c>
      <c r="C130">
        <v>21379.25</v>
      </c>
      <c r="D130">
        <v>29317.90625</v>
      </c>
      <c r="E130">
        <f t="shared" si="2"/>
        <v>4</v>
      </c>
      <c r="F130">
        <f t="shared" si="3"/>
        <v>0</v>
      </c>
    </row>
    <row r="131" spans="1:6">
      <c r="A131">
        <v>143</v>
      </c>
      <c r="B131" s="31">
        <v>37034</v>
      </c>
      <c r="C131">
        <v>21584.299999999901</v>
      </c>
      <c r="D131">
        <v>29310.5625</v>
      </c>
      <c r="E131">
        <f t="shared" ref="E131:E194" si="4">IF(MONTH(B131)&lt;4,1,IF(MONTH(B131)&lt;7,2,IF(MONTH(B131)&lt;10,3,4)))</f>
        <v>2</v>
      </c>
      <c r="F131">
        <f t="shared" ref="F131:F194" si="5">(E131=$F$1)*D131</f>
        <v>0</v>
      </c>
    </row>
    <row r="132" spans="1:6">
      <c r="A132">
        <v>171</v>
      </c>
      <c r="B132" s="31">
        <v>37062</v>
      </c>
      <c r="C132">
        <v>23239.4749999999</v>
      </c>
      <c r="D132">
        <v>29272.53125</v>
      </c>
      <c r="E132">
        <f t="shared" si="4"/>
        <v>2</v>
      </c>
      <c r="F132">
        <f t="shared" si="5"/>
        <v>0</v>
      </c>
    </row>
    <row r="133" spans="1:6">
      <c r="A133">
        <v>344</v>
      </c>
      <c r="B133" s="31">
        <v>37235</v>
      </c>
      <c r="C133">
        <v>22004.8125</v>
      </c>
      <c r="D133">
        <v>29242.1875</v>
      </c>
      <c r="E133">
        <f t="shared" si="4"/>
        <v>4</v>
      </c>
      <c r="F133">
        <f t="shared" si="5"/>
        <v>0</v>
      </c>
    </row>
    <row r="134" spans="1:6">
      <c r="A134">
        <v>350</v>
      </c>
      <c r="B134" s="31">
        <v>37241</v>
      </c>
      <c r="C134">
        <v>21384.8125</v>
      </c>
      <c r="D134">
        <v>29235.6875</v>
      </c>
      <c r="E134">
        <f t="shared" si="4"/>
        <v>4</v>
      </c>
      <c r="F134">
        <f t="shared" si="5"/>
        <v>0</v>
      </c>
    </row>
    <row r="135" spans="1:6">
      <c r="A135">
        <v>147</v>
      </c>
      <c r="B135" s="31">
        <v>37038</v>
      </c>
      <c r="C135">
        <v>21254.708333333299</v>
      </c>
      <c r="D135">
        <v>29223</v>
      </c>
      <c r="E135">
        <f t="shared" si="4"/>
        <v>2</v>
      </c>
      <c r="F135">
        <f t="shared" si="5"/>
        <v>0</v>
      </c>
    </row>
    <row r="136" spans="1:6">
      <c r="A136">
        <v>287</v>
      </c>
      <c r="B136" s="31">
        <v>37178</v>
      </c>
      <c r="C136">
        <v>21126.375</v>
      </c>
      <c r="D136">
        <v>29203.541666666599</v>
      </c>
      <c r="E136">
        <f t="shared" si="4"/>
        <v>4</v>
      </c>
      <c r="F136">
        <f t="shared" si="5"/>
        <v>0</v>
      </c>
    </row>
    <row r="137" spans="1:6">
      <c r="A137">
        <v>66</v>
      </c>
      <c r="B137" s="31">
        <v>36957</v>
      </c>
      <c r="C137">
        <v>22072.870967741899</v>
      </c>
      <c r="D137">
        <v>29165.9375</v>
      </c>
      <c r="E137">
        <f t="shared" si="4"/>
        <v>1</v>
      </c>
      <c r="F137">
        <f t="shared" si="5"/>
        <v>0</v>
      </c>
    </row>
    <row r="138" spans="1:6">
      <c r="A138">
        <v>3</v>
      </c>
      <c r="B138" s="31">
        <v>36894</v>
      </c>
      <c r="C138">
        <v>21448.65625</v>
      </c>
      <c r="D138">
        <v>29148.5</v>
      </c>
      <c r="E138">
        <f t="shared" si="4"/>
        <v>1</v>
      </c>
      <c r="F138">
        <f t="shared" si="5"/>
        <v>0</v>
      </c>
    </row>
    <row r="139" spans="1:6">
      <c r="A139">
        <v>31</v>
      </c>
      <c r="B139" s="31">
        <v>36922</v>
      </c>
      <c r="C139">
        <v>21392.625</v>
      </c>
      <c r="D139">
        <v>29049.5</v>
      </c>
      <c r="E139">
        <f t="shared" si="4"/>
        <v>1</v>
      </c>
      <c r="F139">
        <f t="shared" si="5"/>
        <v>0</v>
      </c>
    </row>
    <row r="140" spans="1:6">
      <c r="A140">
        <v>17</v>
      </c>
      <c r="B140" s="31">
        <v>36908</v>
      </c>
      <c r="C140">
        <v>21068.65625</v>
      </c>
      <c r="D140">
        <v>29048.0625</v>
      </c>
      <c r="E140">
        <f t="shared" si="4"/>
        <v>1</v>
      </c>
      <c r="F140">
        <f t="shared" si="5"/>
        <v>0</v>
      </c>
    </row>
    <row r="141" spans="1:6">
      <c r="A141">
        <v>305</v>
      </c>
      <c r="B141" s="31">
        <v>37196</v>
      </c>
      <c r="C141">
        <v>21102.549999999901</v>
      </c>
      <c r="D141">
        <v>29040.75</v>
      </c>
      <c r="E141">
        <f t="shared" si="4"/>
        <v>4</v>
      </c>
      <c r="F141">
        <f t="shared" si="5"/>
        <v>0</v>
      </c>
    </row>
    <row r="142" spans="1:6">
      <c r="A142">
        <v>267</v>
      </c>
      <c r="B142" s="31">
        <v>37158</v>
      </c>
      <c r="C142">
        <v>21580.291666666599</v>
      </c>
      <c r="D142">
        <v>29029.395833333299</v>
      </c>
      <c r="E142">
        <f t="shared" si="4"/>
        <v>3</v>
      </c>
      <c r="F142">
        <f t="shared" si="5"/>
        <v>29029.395833333299</v>
      </c>
    </row>
    <row r="143" spans="1:6">
      <c r="A143">
        <v>153</v>
      </c>
      <c r="B143" s="31">
        <v>37044</v>
      </c>
      <c r="C143">
        <v>21143.166666666599</v>
      </c>
      <c r="D143">
        <v>29016.229166666599</v>
      </c>
      <c r="E143">
        <f t="shared" si="4"/>
        <v>2</v>
      </c>
      <c r="F143">
        <f t="shared" si="5"/>
        <v>0</v>
      </c>
    </row>
    <row r="144" spans="1:6">
      <c r="A144">
        <v>349</v>
      </c>
      <c r="B144" s="31">
        <v>37240</v>
      </c>
      <c r="C144">
        <v>21644.5</v>
      </c>
      <c r="D144">
        <v>29012.125</v>
      </c>
      <c r="E144">
        <f t="shared" si="4"/>
        <v>4</v>
      </c>
      <c r="F144">
        <f t="shared" si="5"/>
        <v>0</v>
      </c>
    </row>
    <row r="145" spans="1:6">
      <c r="A145">
        <v>299</v>
      </c>
      <c r="B145" s="31">
        <v>37190</v>
      </c>
      <c r="C145">
        <v>20988.375</v>
      </c>
      <c r="D145">
        <v>28988.666666666599</v>
      </c>
      <c r="E145">
        <f t="shared" si="4"/>
        <v>4</v>
      </c>
      <c r="F145">
        <f t="shared" si="5"/>
        <v>0</v>
      </c>
    </row>
    <row r="146" spans="1:6">
      <c r="A146">
        <v>10</v>
      </c>
      <c r="B146" s="31">
        <v>36901</v>
      </c>
      <c r="C146">
        <v>22048.59375</v>
      </c>
      <c r="D146">
        <v>28982.1875</v>
      </c>
      <c r="E146">
        <f t="shared" si="4"/>
        <v>1</v>
      </c>
      <c r="F146">
        <f t="shared" si="5"/>
        <v>0</v>
      </c>
    </row>
    <row r="147" spans="1:6">
      <c r="A147">
        <v>152</v>
      </c>
      <c r="B147" s="31">
        <v>37043</v>
      </c>
      <c r="C147">
        <v>20670.833333333299</v>
      </c>
      <c r="D147">
        <v>28969.4375</v>
      </c>
      <c r="E147">
        <f t="shared" si="4"/>
        <v>2</v>
      </c>
      <c r="F147">
        <f t="shared" si="5"/>
        <v>0</v>
      </c>
    </row>
    <row r="148" spans="1:6">
      <c r="A148">
        <v>348</v>
      </c>
      <c r="B148" s="31">
        <v>37239</v>
      </c>
      <c r="C148">
        <v>21087.4375</v>
      </c>
      <c r="D148">
        <v>28935.15625</v>
      </c>
      <c r="E148">
        <f t="shared" si="4"/>
        <v>4</v>
      </c>
      <c r="F148">
        <f t="shared" si="5"/>
        <v>0</v>
      </c>
    </row>
    <row r="149" spans="1:6">
      <c r="A149">
        <v>87</v>
      </c>
      <c r="B149" s="31">
        <v>36978</v>
      </c>
      <c r="C149">
        <v>21002.9375</v>
      </c>
      <c r="D149">
        <v>28897.125</v>
      </c>
      <c r="E149">
        <f t="shared" si="4"/>
        <v>1</v>
      </c>
      <c r="F149">
        <f t="shared" si="5"/>
        <v>0</v>
      </c>
    </row>
    <row r="150" spans="1:6">
      <c r="A150">
        <v>281</v>
      </c>
      <c r="B150" s="31">
        <v>37172</v>
      </c>
      <c r="C150">
        <v>21319.833333333299</v>
      </c>
      <c r="D150">
        <v>28895.625</v>
      </c>
      <c r="E150">
        <f t="shared" si="4"/>
        <v>4</v>
      </c>
      <c r="F150">
        <f t="shared" si="5"/>
        <v>0</v>
      </c>
    </row>
    <row r="151" spans="1:6">
      <c r="A151">
        <v>5</v>
      </c>
      <c r="B151" s="31">
        <v>36896</v>
      </c>
      <c r="C151">
        <v>21157.6875</v>
      </c>
      <c r="D151">
        <v>28874.625</v>
      </c>
      <c r="E151">
        <f t="shared" si="4"/>
        <v>1</v>
      </c>
      <c r="F151">
        <f t="shared" si="5"/>
        <v>0</v>
      </c>
    </row>
    <row r="152" spans="1:6">
      <c r="A152">
        <v>41</v>
      </c>
      <c r="B152" s="31">
        <v>36932</v>
      </c>
      <c r="C152">
        <v>21706.0625</v>
      </c>
      <c r="D152">
        <v>28842.46875</v>
      </c>
      <c r="E152">
        <f t="shared" si="4"/>
        <v>1</v>
      </c>
      <c r="F152">
        <f t="shared" si="5"/>
        <v>0</v>
      </c>
    </row>
    <row r="153" spans="1:6">
      <c r="A153">
        <v>335</v>
      </c>
      <c r="B153" s="31">
        <v>37226</v>
      </c>
      <c r="C153">
        <v>21251.416666666599</v>
      </c>
      <c r="D153">
        <v>28841.979166666599</v>
      </c>
      <c r="E153">
        <f t="shared" si="4"/>
        <v>4</v>
      </c>
      <c r="F153">
        <f t="shared" si="5"/>
        <v>0</v>
      </c>
    </row>
    <row r="154" spans="1:6">
      <c r="A154">
        <v>312</v>
      </c>
      <c r="B154" s="31">
        <v>37203</v>
      </c>
      <c r="C154">
        <v>21190.65</v>
      </c>
      <c r="D154">
        <v>28836.6875</v>
      </c>
      <c r="E154">
        <f t="shared" si="4"/>
        <v>4</v>
      </c>
      <c r="F154">
        <f t="shared" si="5"/>
        <v>0</v>
      </c>
    </row>
    <row r="155" spans="1:6">
      <c r="A155">
        <v>67</v>
      </c>
      <c r="B155" s="31">
        <v>36958</v>
      </c>
      <c r="C155">
        <v>21201.5625</v>
      </c>
      <c r="D155">
        <v>28832.6875</v>
      </c>
      <c r="E155">
        <f t="shared" si="4"/>
        <v>1</v>
      </c>
      <c r="F155">
        <f t="shared" si="5"/>
        <v>0</v>
      </c>
    </row>
    <row r="156" spans="1:6">
      <c r="A156">
        <v>6</v>
      </c>
      <c r="B156" s="31">
        <v>36897</v>
      </c>
      <c r="C156">
        <v>21207.6875</v>
      </c>
      <c r="D156">
        <v>28825.25</v>
      </c>
      <c r="E156">
        <f t="shared" si="4"/>
        <v>1</v>
      </c>
      <c r="F156">
        <f t="shared" si="5"/>
        <v>0</v>
      </c>
    </row>
    <row r="157" spans="1:6">
      <c r="A157">
        <v>320</v>
      </c>
      <c r="B157" s="31">
        <v>37211</v>
      </c>
      <c r="C157">
        <v>21100.791666666599</v>
      </c>
      <c r="D157">
        <v>28817.208333333299</v>
      </c>
      <c r="E157">
        <f t="shared" si="4"/>
        <v>4</v>
      </c>
      <c r="F157">
        <f t="shared" si="5"/>
        <v>0</v>
      </c>
    </row>
    <row r="158" spans="1:6">
      <c r="A158">
        <v>123</v>
      </c>
      <c r="B158" s="31">
        <v>37014</v>
      </c>
      <c r="C158">
        <v>21110.7</v>
      </c>
      <c r="D158">
        <v>28811.8125</v>
      </c>
      <c r="E158">
        <f t="shared" si="4"/>
        <v>2</v>
      </c>
      <c r="F158">
        <f t="shared" si="5"/>
        <v>0</v>
      </c>
    </row>
    <row r="159" spans="1:6">
      <c r="A159">
        <v>336</v>
      </c>
      <c r="B159" s="31">
        <v>37227</v>
      </c>
      <c r="C159">
        <v>21446</v>
      </c>
      <c r="D159">
        <v>28808.5625</v>
      </c>
      <c r="E159">
        <f t="shared" si="4"/>
        <v>4</v>
      </c>
      <c r="F159">
        <f t="shared" si="5"/>
        <v>0</v>
      </c>
    </row>
    <row r="160" spans="1:6">
      <c r="A160">
        <v>59</v>
      </c>
      <c r="B160" s="31">
        <v>36950</v>
      </c>
      <c r="C160">
        <v>21463.5625</v>
      </c>
      <c r="D160">
        <v>28808.3125</v>
      </c>
      <c r="E160">
        <f t="shared" si="4"/>
        <v>1</v>
      </c>
      <c r="F160">
        <f t="shared" si="5"/>
        <v>0</v>
      </c>
    </row>
    <row r="161" spans="1:6">
      <c r="A161">
        <v>351</v>
      </c>
      <c r="B161" s="31">
        <v>37242</v>
      </c>
      <c r="C161">
        <v>21289.5</v>
      </c>
      <c r="D161">
        <v>28803.34375</v>
      </c>
      <c r="E161">
        <f t="shared" si="4"/>
        <v>4</v>
      </c>
      <c r="F161">
        <f t="shared" si="5"/>
        <v>0</v>
      </c>
    </row>
    <row r="162" spans="1:6">
      <c r="A162">
        <v>12</v>
      </c>
      <c r="B162" s="31">
        <v>36903</v>
      </c>
      <c r="C162">
        <v>21087.857142857101</v>
      </c>
      <c r="D162">
        <v>28803.064516129001</v>
      </c>
      <c r="E162">
        <f t="shared" si="4"/>
        <v>1</v>
      </c>
      <c r="F162">
        <f t="shared" si="5"/>
        <v>0</v>
      </c>
    </row>
    <row r="163" spans="1:6">
      <c r="A163">
        <v>11</v>
      </c>
      <c r="B163" s="31">
        <v>36902</v>
      </c>
      <c r="C163">
        <v>21064.5625</v>
      </c>
      <c r="D163">
        <v>28761.4375</v>
      </c>
      <c r="E163">
        <f t="shared" si="4"/>
        <v>1</v>
      </c>
      <c r="F163">
        <f t="shared" si="5"/>
        <v>0</v>
      </c>
    </row>
    <row r="164" spans="1:6">
      <c r="A164">
        <v>4</v>
      </c>
      <c r="B164" s="31">
        <v>36895</v>
      </c>
      <c r="C164">
        <v>20752.5333333333</v>
      </c>
      <c r="D164">
        <v>28716.8125</v>
      </c>
      <c r="E164">
        <f t="shared" si="4"/>
        <v>1</v>
      </c>
      <c r="F164">
        <f t="shared" si="5"/>
        <v>0</v>
      </c>
    </row>
    <row r="165" spans="1:6">
      <c r="A165">
        <v>154</v>
      </c>
      <c r="B165" s="31">
        <v>37045</v>
      </c>
      <c r="C165">
        <v>21133</v>
      </c>
      <c r="D165">
        <v>28699.5625</v>
      </c>
      <c r="E165">
        <f t="shared" si="4"/>
        <v>2</v>
      </c>
      <c r="F165">
        <f t="shared" si="5"/>
        <v>0</v>
      </c>
    </row>
    <row r="166" spans="1:6">
      <c r="A166">
        <v>68</v>
      </c>
      <c r="B166" s="31">
        <v>36959</v>
      </c>
      <c r="C166">
        <v>21799.875</v>
      </c>
      <c r="D166">
        <v>28694.625</v>
      </c>
      <c r="E166">
        <f t="shared" si="4"/>
        <v>1</v>
      </c>
      <c r="F166">
        <f t="shared" si="5"/>
        <v>0</v>
      </c>
    </row>
    <row r="167" spans="1:6">
      <c r="A167">
        <v>300</v>
      </c>
      <c r="B167" s="31">
        <v>37191</v>
      </c>
      <c r="C167">
        <v>20980.375</v>
      </c>
      <c r="D167">
        <v>28691.911111111101</v>
      </c>
      <c r="E167">
        <f t="shared" si="4"/>
        <v>4</v>
      </c>
      <c r="F167">
        <f t="shared" si="5"/>
        <v>0</v>
      </c>
    </row>
    <row r="168" spans="1:6">
      <c r="A168">
        <v>7</v>
      </c>
      <c r="B168" s="31">
        <v>36898</v>
      </c>
      <c r="C168">
        <v>21497.25</v>
      </c>
      <c r="D168">
        <v>28691.71875</v>
      </c>
      <c r="E168">
        <f t="shared" si="4"/>
        <v>1</v>
      </c>
      <c r="F168">
        <f t="shared" si="5"/>
        <v>0</v>
      </c>
    </row>
    <row r="169" spans="1:6">
      <c r="A169">
        <v>13</v>
      </c>
      <c r="B169" s="31">
        <v>36904</v>
      </c>
      <c r="C169">
        <v>21219.866666666599</v>
      </c>
      <c r="D169">
        <v>28689.3125</v>
      </c>
      <c r="E169">
        <f t="shared" si="4"/>
        <v>1</v>
      </c>
      <c r="F169">
        <f t="shared" si="5"/>
        <v>0</v>
      </c>
    </row>
    <row r="170" spans="1:6">
      <c r="A170">
        <v>159</v>
      </c>
      <c r="B170" s="31">
        <v>37050</v>
      </c>
      <c r="C170">
        <v>20828.75</v>
      </c>
      <c r="D170">
        <v>28682.541666666599</v>
      </c>
      <c r="E170">
        <f t="shared" si="4"/>
        <v>2</v>
      </c>
      <c r="F170">
        <f t="shared" si="5"/>
        <v>0</v>
      </c>
    </row>
    <row r="171" spans="1:6">
      <c r="A171">
        <v>334</v>
      </c>
      <c r="B171" s="31">
        <v>37225</v>
      </c>
      <c r="C171">
        <v>20790.041666666599</v>
      </c>
      <c r="D171">
        <v>28657.125</v>
      </c>
      <c r="E171">
        <f t="shared" si="4"/>
        <v>4</v>
      </c>
      <c r="F171">
        <f t="shared" si="5"/>
        <v>0</v>
      </c>
    </row>
    <row r="172" spans="1:6">
      <c r="A172">
        <v>102</v>
      </c>
      <c r="B172" s="31">
        <v>36993</v>
      </c>
      <c r="C172">
        <v>20247.125</v>
      </c>
      <c r="D172">
        <v>28643.90625</v>
      </c>
      <c r="E172">
        <f t="shared" si="4"/>
        <v>2</v>
      </c>
      <c r="F172">
        <f t="shared" si="5"/>
        <v>0</v>
      </c>
    </row>
    <row r="173" spans="1:6">
      <c r="A173">
        <v>357</v>
      </c>
      <c r="B173" s="31">
        <v>37248</v>
      </c>
      <c r="C173">
        <v>22446.75</v>
      </c>
      <c r="D173">
        <v>28638.625</v>
      </c>
      <c r="E173">
        <f t="shared" si="4"/>
        <v>4</v>
      </c>
      <c r="F173">
        <f t="shared" si="5"/>
        <v>0</v>
      </c>
    </row>
    <row r="174" spans="1:6">
      <c r="A174">
        <v>38</v>
      </c>
      <c r="B174" s="31">
        <v>36929</v>
      </c>
      <c r="C174">
        <v>21755.2580645161</v>
      </c>
      <c r="D174">
        <v>28601.75</v>
      </c>
      <c r="E174">
        <f t="shared" si="4"/>
        <v>1</v>
      </c>
      <c r="F174">
        <f t="shared" si="5"/>
        <v>0</v>
      </c>
    </row>
    <row r="175" spans="1:6">
      <c r="A175">
        <v>80</v>
      </c>
      <c r="B175" s="31">
        <v>36971</v>
      </c>
      <c r="C175">
        <v>21139.4375</v>
      </c>
      <c r="D175">
        <v>28601.0625</v>
      </c>
      <c r="E175">
        <f t="shared" si="4"/>
        <v>1</v>
      </c>
      <c r="F175">
        <f t="shared" si="5"/>
        <v>0</v>
      </c>
    </row>
    <row r="176" spans="1:6">
      <c r="A176">
        <v>140</v>
      </c>
      <c r="B176" s="31">
        <v>37031</v>
      </c>
      <c r="C176">
        <v>20843.458333333299</v>
      </c>
      <c r="D176">
        <v>28577.916666666599</v>
      </c>
      <c r="E176">
        <f t="shared" si="4"/>
        <v>2</v>
      </c>
      <c r="F176">
        <f t="shared" si="5"/>
        <v>0</v>
      </c>
    </row>
    <row r="177" spans="1:6">
      <c r="A177">
        <v>146</v>
      </c>
      <c r="B177" s="31">
        <v>37037</v>
      </c>
      <c r="C177">
        <v>20905.458333333299</v>
      </c>
      <c r="D177">
        <v>28575.851063829701</v>
      </c>
      <c r="E177">
        <f t="shared" si="4"/>
        <v>2</v>
      </c>
      <c r="F177">
        <f t="shared" si="5"/>
        <v>0</v>
      </c>
    </row>
    <row r="178" spans="1:6">
      <c r="A178">
        <v>45</v>
      </c>
      <c r="B178" s="31">
        <v>36936</v>
      </c>
      <c r="C178">
        <v>20956.1875</v>
      </c>
      <c r="D178">
        <v>28562.3125</v>
      </c>
      <c r="E178">
        <f t="shared" si="4"/>
        <v>1</v>
      </c>
      <c r="F178">
        <f t="shared" si="5"/>
        <v>0</v>
      </c>
    </row>
    <row r="179" spans="1:6">
      <c r="A179">
        <v>47</v>
      </c>
      <c r="B179" s="31">
        <v>36938</v>
      </c>
      <c r="C179">
        <v>20810.9375</v>
      </c>
      <c r="D179">
        <v>28556.28125</v>
      </c>
      <c r="E179">
        <f t="shared" si="4"/>
        <v>1</v>
      </c>
      <c r="F179">
        <f t="shared" si="5"/>
        <v>0</v>
      </c>
    </row>
    <row r="180" spans="1:6">
      <c r="A180">
        <v>14</v>
      </c>
      <c r="B180" s="31">
        <v>36905</v>
      </c>
      <c r="C180">
        <v>21223.75</v>
      </c>
      <c r="D180">
        <v>28554.84375</v>
      </c>
      <c r="E180">
        <f t="shared" si="4"/>
        <v>1</v>
      </c>
      <c r="F180">
        <f t="shared" si="5"/>
        <v>0</v>
      </c>
    </row>
    <row r="181" spans="1:6">
      <c r="A181">
        <v>164</v>
      </c>
      <c r="B181" s="31">
        <v>37055</v>
      </c>
      <c r="C181">
        <v>22443.424999999901</v>
      </c>
      <c r="D181">
        <v>28551.375</v>
      </c>
      <c r="E181">
        <f t="shared" si="4"/>
        <v>2</v>
      </c>
      <c r="F181">
        <f t="shared" si="5"/>
        <v>0</v>
      </c>
    </row>
    <row r="182" spans="1:6">
      <c r="A182">
        <v>40</v>
      </c>
      <c r="B182" s="31">
        <v>36931</v>
      </c>
      <c r="C182">
        <v>20647.5625</v>
      </c>
      <c r="D182">
        <v>28544.4375</v>
      </c>
      <c r="E182">
        <f t="shared" si="4"/>
        <v>1</v>
      </c>
      <c r="F182">
        <f t="shared" si="5"/>
        <v>0</v>
      </c>
    </row>
    <row r="183" spans="1:6">
      <c r="A183">
        <v>306</v>
      </c>
      <c r="B183" s="31">
        <v>37197</v>
      </c>
      <c r="C183">
        <v>20594.416666666599</v>
      </c>
      <c r="D183">
        <v>28530.25</v>
      </c>
      <c r="E183">
        <f t="shared" si="4"/>
        <v>4</v>
      </c>
      <c r="F183">
        <f t="shared" si="5"/>
        <v>0</v>
      </c>
    </row>
    <row r="184" spans="1:6">
      <c r="A184">
        <v>116</v>
      </c>
      <c r="B184" s="31">
        <v>37007</v>
      </c>
      <c r="C184">
        <v>20447.9749999999</v>
      </c>
      <c r="D184">
        <v>28524.84375</v>
      </c>
      <c r="E184">
        <f t="shared" si="4"/>
        <v>2</v>
      </c>
      <c r="F184">
        <f t="shared" si="5"/>
        <v>0</v>
      </c>
    </row>
    <row r="185" spans="1:6">
      <c r="A185">
        <v>314</v>
      </c>
      <c r="B185" s="31">
        <v>37205</v>
      </c>
      <c r="C185">
        <v>21039.958333333299</v>
      </c>
      <c r="D185">
        <v>28518.0625</v>
      </c>
      <c r="E185">
        <f t="shared" si="4"/>
        <v>4</v>
      </c>
      <c r="F185">
        <f t="shared" si="5"/>
        <v>0</v>
      </c>
    </row>
    <row r="186" spans="1:6">
      <c r="A186">
        <v>307</v>
      </c>
      <c r="B186" s="31">
        <v>37198</v>
      </c>
      <c r="C186">
        <v>20642.75</v>
      </c>
      <c r="D186">
        <v>28514.104166666599</v>
      </c>
      <c r="E186">
        <f t="shared" si="4"/>
        <v>4</v>
      </c>
      <c r="F186">
        <f t="shared" si="5"/>
        <v>0</v>
      </c>
    </row>
    <row r="187" spans="1:6">
      <c r="A187">
        <v>308</v>
      </c>
      <c r="B187" s="31">
        <v>37199</v>
      </c>
      <c r="C187">
        <v>20784.75</v>
      </c>
      <c r="D187">
        <v>28509.5</v>
      </c>
      <c r="E187">
        <f t="shared" si="4"/>
        <v>4</v>
      </c>
      <c r="F187">
        <f t="shared" si="5"/>
        <v>0</v>
      </c>
    </row>
    <row r="188" spans="1:6">
      <c r="A188">
        <v>117</v>
      </c>
      <c r="B188" s="31">
        <v>37008</v>
      </c>
      <c r="C188">
        <v>20354.958333333299</v>
      </c>
      <c r="D188">
        <v>28505.395833333299</v>
      </c>
      <c r="E188">
        <f t="shared" si="4"/>
        <v>2</v>
      </c>
      <c r="F188">
        <f t="shared" si="5"/>
        <v>0</v>
      </c>
    </row>
    <row r="189" spans="1:6">
      <c r="A189">
        <v>327</v>
      </c>
      <c r="B189" s="31">
        <v>37218</v>
      </c>
      <c r="C189">
        <v>21048.291666666599</v>
      </c>
      <c r="D189">
        <v>28477.145833333299</v>
      </c>
      <c r="E189">
        <f t="shared" si="4"/>
        <v>4</v>
      </c>
      <c r="F189">
        <f t="shared" si="5"/>
        <v>0</v>
      </c>
    </row>
    <row r="190" spans="1:6">
      <c r="A190">
        <v>26</v>
      </c>
      <c r="B190" s="31">
        <v>36917</v>
      </c>
      <c r="C190">
        <v>20755.666666666599</v>
      </c>
      <c r="D190">
        <v>28474.53125</v>
      </c>
      <c r="E190">
        <f t="shared" si="4"/>
        <v>1</v>
      </c>
      <c r="F190">
        <f t="shared" si="5"/>
        <v>0</v>
      </c>
    </row>
    <row r="191" spans="1:6">
      <c r="A191">
        <v>42</v>
      </c>
      <c r="B191" s="31">
        <v>36933</v>
      </c>
      <c r="C191">
        <v>21799.625</v>
      </c>
      <c r="D191">
        <v>28473.6875</v>
      </c>
      <c r="E191">
        <f t="shared" si="4"/>
        <v>1</v>
      </c>
      <c r="F191">
        <f t="shared" si="5"/>
        <v>0</v>
      </c>
    </row>
    <row r="192" spans="1:6">
      <c r="A192">
        <v>95</v>
      </c>
      <c r="B192" s="31">
        <v>36986</v>
      </c>
      <c r="C192">
        <v>20463.875</v>
      </c>
      <c r="D192">
        <v>28456.65625</v>
      </c>
      <c r="E192">
        <f t="shared" si="4"/>
        <v>2</v>
      </c>
      <c r="F192">
        <f t="shared" si="5"/>
        <v>0</v>
      </c>
    </row>
    <row r="193" spans="1:6">
      <c r="A193">
        <v>25</v>
      </c>
      <c r="B193" s="31">
        <v>36916</v>
      </c>
      <c r="C193">
        <v>20286.6875</v>
      </c>
      <c r="D193">
        <v>28452.46875</v>
      </c>
      <c r="E193">
        <f t="shared" si="4"/>
        <v>1</v>
      </c>
      <c r="F193">
        <f t="shared" si="5"/>
        <v>0</v>
      </c>
    </row>
    <row r="194" spans="1:6">
      <c r="A194">
        <v>185</v>
      </c>
      <c r="B194" s="31">
        <v>37076</v>
      </c>
      <c r="C194">
        <v>22448.4285714285</v>
      </c>
      <c r="D194">
        <v>28437.5625</v>
      </c>
      <c r="E194">
        <f t="shared" si="4"/>
        <v>3</v>
      </c>
      <c r="F194">
        <f t="shared" si="5"/>
        <v>28437.5625</v>
      </c>
    </row>
    <row r="195" spans="1:6">
      <c r="A195">
        <v>321</v>
      </c>
      <c r="B195" s="31">
        <v>37212</v>
      </c>
      <c r="C195">
        <v>21268.333333333299</v>
      </c>
      <c r="D195">
        <v>28428.479166666599</v>
      </c>
      <c r="E195">
        <f t="shared" ref="E195:E258" si="6">IF(MONTH(B195)&lt;4,1,IF(MONTH(B195)&lt;7,2,IF(MONTH(B195)&lt;10,3,4)))</f>
        <v>4</v>
      </c>
      <c r="F195">
        <f t="shared" ref="F195:F258" si="7">(E195=$F$1)*D195</f>
        <v>0</v>
      </c>
    </row>
    <row r="196" spans="1:6">
      <c r="A196">
        <v>301</v>
      </c>
      <c r="B196" s="31">
        <v>37192</v>
      </c>
      <c r="C196">
        <v>21144</v>
      </c>
      <c r="D196">
        <v>28426.166666666599</v>
      </c>
      <c r="E196">
        <f t="shared" si="6"/>
        <v>4</v>
      </c>
      <c r="F196">
        <f t="shared" si="7"/>
        <v>0</v>
      </c>
    </row>
    <row r="197" spans="1:6">
      <c r="A197">
        <v>53</v>
      </c>
      <c r="B197" s="31">
        <v>36944</v>
      </c>
      <c r="C197">
        <v>20658</v>
      </c>
      <c r="D197">
        <v>28407.3125</v>
      </c>
      <c r="E197">
        <f t="shared" si="6"/>
        <v>1</v>
      </c>
      <c r="F197">
        <f t="shared" si="7"/>
        <v>0</v>
      </c>
    </row>
    <row r="198" spans="1:6">
      <c r="A198">
        <v>54</v>
      </c>
      <c r="B198" s="31">
        <v>36945</v>
      </c>
      <c r="C198">
        <v>21089</v>
      </c>
      <c r="D198">
        <v>28402.25</v>
      </c>
      <c r="E198">
        <f t="shared" si="6"/>
        <v>1</v>
      </c>
      <c r="F198">
        <f t="shared" si="7"/>
        <v>0</v>
      </c>
    </row>
    <row r="199" spans="1:6">
      <c r="A199">
        <v>27</v>
      </c>
      <c r="B199" s="31">
        <v>36918</v>
      </c>
      <c r="C199">
        <v>21143.125</v>
      </c>
      <c r="D199">
        <v>28376.59375</v>
      </c>
      <c r="E199">
        <f t="shared" si="6"/>
        <v>1</v>
      </c>
      <c r="F199">
        <f t="shared" si="7"/>
        <v>0</v>
      </c>
    </row>
    <row r="200" spans="1:6">
      <c r="A200">
        <v>322</v>
      </c>
      <c r="B200" s="31">
        <v>37213</v>
      </c>
      <c r="C200">
        <v>21462.458333333299</v>
      </c>
      <c r="D200">
        <v>28374.4375</v>
      </c>
      <c r="E200">
        <f t="shared" si="6"/>
        <v>4</v>
      </c>
      <c r="F200">
        <f t="shared" si="7"/>
        <v>0</v>
      </c>
    </row>
    <row r="201" spans="1:6">
      <c r="A201">
        <v>33</v>
      </c>
      <c r="B201" s="31">
        <v>36924</v>
      </c>
      <c r="C201">
        <v>20837.4375</v>
      </c>
      <c r="D201">
        <v>28367.75</v>
      </c>
      <c r="E201">
        <f t="shared" si="6"/>
        <v>1</v>
      </c>
      <c r="F201">
        <f t="shared" si="7"/>
        <v>0</v>
      </c>
    </row>
    <row r="202" spans="1:6">
      <c r="A202">
        <v>313</v>
      </c>
      <c r="B202" s="31">
        <v>37204</v>
      </c>
      <c r="C202">
        <v>20607.458333333299</v>
      </c>
      <c r="D202">
        <v>28366.270833333299</v>
      </c>
      <c r="E202">
        <f t="shared" si="6"/>
        <v>4</v>
      </c>
      <c r="F202">
        <f t="shared" si="7"/>
        <v>0</v>
      </c>
    </row>
    <row r="203" spans="1:6">
      <c r="A203">
        <v>109</v>
      </c>
      <c r="B203" s="31">
        <v>37000</v>
      </c>
      <c r="C203">
        <v>20406.605263157799</v>
      </c>
      <c r="D203">
        <v>28360.15625</v>
      </c>
      <c r="E203">
        <f t="shared" si="6"/>
        <v>2</v>
      </c>
      <c r="F203">
        <f t="shared" si="7"/>
        <v>0</v>
      </c>
    </row>
    <row r="204" spans="1:6">
      <c r="A204">
        <v>73</v>
      </c>
      <c r="B204" s="31">
        <v>36964</v>
      </c>
      <c r="C204">
        <v>22115.5625</v>
      </c>
      <c r="D204">
        <v>28341.1875</v>
      </c>
      <c r="E204">
        <f t="shared" si="6"/>
        <v>1</v>
      </c>
      <c r="F204">
        <f t="shared" si="7"/>
        <v>0</v>
      </c>
    </row>
    <row r="205" spans="1:6">
      <c r="A205">
        <v>55</v>
      </c>
      <c r="B205" s="31">
        <v>36946</v>
      </c>
      <c r="C205">
        <v>21345</v>
      </c>
      <c r="D205">
        <v>28333.5</v>
      </c>
      <c r="E205">
        <f t="shared" si="6"/>
        <v>1</v>
      </c>
      <c r="F205">
        <f t="shared" si="7"/>
        <v>0</v>
      </c>
    </row>
    <row r="206" spans="1:6">
      <c r="A206">
        <v>28</v>
      </c>
      <c r="B206" s="31">
        <v>36919</v>
      </c>
      <c r="C206">
        <v>21246</v>
      </c>
      <c r="D206">
        <v>28324</v>
      </c>
      <c r="E206">
        <f t="shared" si="6"/>
        <v>1</v>
      </c>
      <c r="F206">
        <f t="shared" si="7"/>
        <v>0</v>
      </c>
    </row>
    <row r="207" spans="1:6">
      <c r="A207">
        <v>177</v>
      </c>
      <c r="B207" s="31">
        <v>37068</v>
      </c>
      <c r="C207">
        <v>25554.049999999901</v>
      </c>
      <c r="D207">
        <v>28312.9375</v>
      </c>
      <c r="E207">
        <f t="shared" si="6"/>
        <v>2</v>
      </c>
      <c r="F207">
        <f t="shared" si="7"/>
        <v>0</v>
      </c>
    </row>
    <row r="208" spans="1:6">
      <c r="A208">
        <v>19</v>
      </c>
      <c r="B208" s="31">
        <v>36910</v>
      </c>
      <c r="C208">
        <v>20272.1875</v>
      </c>
      <c r="D208">
        <v>28312.375</v>
      </c>
      <c r="E208">
        <f t="shared" si="6"/>
        <v>1</v>
      </c>
      <c r="F208">
        <f t="shared" si="7"/>
        <v>0</v>
      </c>
    </row>
    <row r="209" spans="1:6">
      <c r="A209">
        <v>161</v>
      </c>
      <c r="B209" s="31">
        <v>37052</v>
      </c>
      <c r="C209">
        <v>21047</v>
      </c>
      <c r="D209">
        <v>28310.416666666599</v>
      </c>
      <c r="E209">
        <f t="shared" si="6"/>
        <v>2</v>
      </c>
      <c r="F209">
        <f t="shared" si="7"/>
        <v>0</v>
      </c>
    </row>
    <row r="210" spans="1:6">
      <c r="A210">
        <v>315</v>
      </c>
      <c r="B210" s="31">
        <v>37206</v>
      </c>
      <c r="C210">
        <v>21107.291666666599</v>
      </c>
      <c r="D210">
        <v>28299.395833333299</v>
      </c>
      <c r="E210">
        <f t="shared" si="6"/>
        <v>4</v>
      </c>
      <c r="F210">
        <f t="shared" si="7"/>
        <v>0</v>
      </c>
    </row>
    <row r="211" spans="1:6">
      <c r="A211">
        <v>148</v>
      </c>
      <c r="B211" s="31">
        <v>37039</v>
      </c>
      <c r="C211">
        <v>21140.875</v>
      </c>
      <c r="D211">
        <v>28296.833333333299</v>
      </c>
      <c r="E211">
        <f t="shared" si="6"/>
        <v>2</v>
      </c>
      <c r="F211">
        <f t="shared" si="7"/>
        <v>0</v>
      </c>
    </row>
    <row r="212" spans="1:6">
      <c r="A212">
        <v>74</v>
      </c>
      <c r="B212" s="31">
        <v>36965</v>
      </c>
      <c r="C212">
        <v>20863.5625</v>
      </c>
      <c r="D212">
        <v>28289.46875</v>
      </c>
      <c r="E212">
        <f t="shared" si="6"/>
        <v>1</v>
      </c>
      <c r="F212">
        <f t="shared" si="7"/>
        <v>0</v>
      </c>
    </row>
    <row r="213" spans="1:6">
      <c r="A213">
        <v>69</v>
      </c>
      <c r="B213" s="31">
        <v>36960</v>
      </c>
      <c r="C213">
        <v>21759.375</v>
      </c>
      <c r="D213">
        <v>28287.53125</v>
      </c>
      <c r="E213">
        <f t="shared" si="6"/>
        <v>1</v>
      </c>
      <c r="F213">
        <f t="shared" si="7"/>
        <v>0</v>
      </c>
    </row>
    <row r="214" spans="1:6">
      <c r="A214">
        <v>282</v>
      </c>
      <c r="B214" s="31">
        <v>37173</v>
      </c>
      <c r="C214">
        <v>22533.299999999901</v>
      </c>
      <c r="D214">
        <v>28278.8125</v>
      </c>
      <c r="E214">
        <f t="shared" si="6"/>
        <v>4</v>
      </c>
      <c r="F214">
        <f t="shared" si="7"/>
        <v>0</v>
      </c>
    </row>
    <row r="215" spans="1:6">
      <c r="A215">
        <v>269</v>
      </c>
      <c r="B215" s="31">
        <v>37160</v>
      </c>
      <c r="C215">
        <v>23412.325000000001</v>
      </c>
      <c r="D215">
        <v>28277.84375</v>
      </c>
      <c r="E215">
        <f t="shared" si="6"/>
        <v>3</v>
      </c>
      <c r="F215">
        <f t="shared" si="7"/>
        <v>28277.84375</v>
      </c>
    </row>
    <row r="216" spans="1:6">
      <c r="A216">
        <v>160</v>
      </c>
      <c r="B216" s="31">
        <v>37051</v>
      </c>
      <c r="C216">
        <v>20982.5</v>
      </c>
      <c r="D216">
        <v>28242.333333333299</v>
      </c>
      <c r="E216">
        <f t="shared" si="6"/>
        <v>2</v>
      </c>
      <c r="F216">
        <f t="shared" si="7"/>
        <v>0</v>
      </c>
    </row>
    <row r="217" spans="1:6">
      <c r="A217">
        <v>137</v>
      </c>
      <c r="B217" s="31">
        <v>37028</v>
      </c>
      <c r="C217">
        <v>20529.924999999901</v>
      </c>
      <c r="D217">
        <v>28240.71875</v>
      </c>
      <c r="E217">
        <f t="shared" si="6"/>
        <v>2</v>
      </c>
      <c r="F217">
        <f t="shared" si="7"/>
        <v>0</v>
      </c>
    </row>
    <row r="218" spans="1:6">
      <c r="A218">
        <v>34</v>
      </c>
      <c r="B218" s="31">
        <v>36925</v>
      </c>
      <c r="C218">
        <v>20811.5625</v>
      </c>
      <c r="D218">
        <v>28234.90625</v>
      </c>
      <c r="E218">
        <f t="shared" si="6"/>
        <v>1</v>
      </c>
      <c r="F218">
        <f t="shared" si="7"/>
        <v>0</v>
      </c>
    </row>
    <row r="219" spans="1:6">
      <c r="A219">
        <v>32</v>
      </c>
      <c r="B219" s="31">
        <v>36923</v>
      </c>
      <c r="C219">
        <v>20520</v>
      </c>
      <c r="D219">
        <v>28234.15625</v>
      </c>
      <c r="E219">
        <f t="shared" si="6"/>
        <v>1</v>
      </c>
      <c r="F219">
        <f t="shared" si="7"/>
        <v>0</v>
      </c>
    </row>
    <row r="220" spans="1:6">
      <c r="A220">
        <v>170</v>
      </c>
      <c r="B220" s="31">
        <v>37061</v>
      </c>
      <c r="C220">
        <v>23792.924999999901</v>
      </c>
      <c r="D220">
        <v>28228.1875</v>
      </c>
      <c r="E220">
        <f t="shared" si="6"/>
        <v>2</v>
      </c>
      <c r="F220">
        <f t="shared" si="7"/>
        <v>0</v>
      </c>
    </row>
    <row r="221" spans="1:6">
      <c r="A221">
        <v>130</v>
      </c>
      <c r="B221" s="31">
        <v>37021</v>
      </c>
      <c r="C221">
        <v>20224.5</v>
      </c>
      <c r="D221">
        <v>28227.875</v>
      </c>
      <c r="E221">
        <f t="shared" si="6"/>
        <v>2</v>
      </c>
      <c r="F221">
        <f t="shared" si="7"/>
        <v>0</v>
      </c>
    </row>
    <row r="222" spans="1:6">
      <c r="A222">
        <v>76</v>
      </c>
      <c r="B222" s="31">
        <v>36967</v>
      </c>
      <c r="C222">
        <v>21238.5625</v>
      </c>
      <c r="D222">
        <v>28225.125</v>
      </c>
      <c r="E222">
        <f t="shared" si="6"/>
        <v>1</v>
      </c>
      <c r="F222">
        <f t="shared" si="7"/>
        <v>0</v>
      </c>
    </row>
    <row r="223" spans="1:6">
      <c r="A223">
        <v>118</v>
      </c>
      <c r="B223" s="31">
        <v>37009</v>
      </c>
      <c r="C223">
        <v>20581.541666666599</v>
      </c>
      <c r="D223">
        <v>28197.125</v>
      </c>
      <c r="E223">
        <f t="shared" si="6"/>
        <v>2</v>
      </c>
      <c r="F223">
        <f t="shared" si="7"/>
        <v>0</v>
      </c>
    </row>
    <row r="224" spans="1:6">
      <c r="A224">
        <v>261</v>
      </c>
      <c r="B224" s="31">
        <v>37152</v>
      </c>
      <c r="C224">
        <v>26117.549999999901</v>
      </c>
      <c r="D224">
        <v>28196.53125</v>
      </c>
      <c r="E224">
        <f t="shared" si="6"/>
        <v>3</v>
      </c>
      <c r="F224">
        <f t="shared" si="7"/>
        <v>28196.53125</v>
      </c>
    </row>
    <row r="225" spans="1:6">
      <c r="A225">
        <v>125</v>
      </c>
      <c r="B225" s="31">
        <v>37016</v>
      </c>
      <c r="C225">
        <v>20707.375</v>
      </c>
      <c r="D225">
        <v>28176.554158528601</v>
      </c>
      <c r="E225">
        <f t="shared" si="6"/>
        <v>2</v>
      </c>
      <c r="F225">
        <f t="shared" si="7"/>
        <v>0</v>
      </c>
    </row>
    <row r="226" spans="1:6">
      <c r="A226">
        <v>39</v>
      </c>
      <c r="B226" s="31">
        <v>36930</v>
      </c>
      <c r="C226">
        <v>20380.0625</v>
      </c>
      <c r="D226">
        <v>28174.375</v>
      </c>
      <c r="E226">
        <f t="shared" si="6"/>
        <v>1</v>
      </c>
      <c r="F226">
        <f t="shared" si="7"/>
        <v>0</v>
      </c>
    </row>
    <row r="227" spans="1:6">
      <c r="A227">
        <v>75</v>
      </c>
      <c r="B227" s="31">
        <v>36966</v>
      </c>
      <c r="C227">
        <v>21192.5</v>
      </c>
      <c r="D227">
        <v>28168.125</v>
      </c>
      <c r="E227">
        <f t="shared" si="6"/>
        <v>1</v>
      </c>
      <c r="F227">
        <f t="shared" si="7"/>
        <v>0</v>
      </c>
    </row>
    <row r="228" spans="1:6">
      <c r="A228">
        <v>124</v>
      </c>
      <c r="B228" s="31">
        <v>37015</v>
      </c>
      <c r="C228">
        <v>20573.041666666599</v>
      </c>
      <c r="D228">
        <v>28157.645833333299</v>
      </c>
      <c r="E228">
        <f t="shared" si="6"/>
        <v>2</v>
      </c>
      <c r="F228">
        <f t="shared" si="7"/>
        <v>0</v>
      </c>
    </row>
    <row r="229" spans="1:6">
      <c r="A229">
        <v>62</v>
      </c>
      <c r="B229" s="31">
        <v>36953</v>
      </c>
      <c r="C229">
        <v>21223.5</v>
      </c>
      <c r="D229">
        <v>28151.09375</v>
      </c>
      <c r="E229">
        <f t="shared" si="6"/>
        <v>1</v>
      </c>
      <c r="F229">
        <f t="shared" si="7"/>
        <v>0</v>
      </c>
    </row>
    <row r="230" spans="1:6">
      <c r="A230">
        <v>77</v>
      </c>
      <c r="B230" s="31">
        <v>36968</v>
      </c>
      <c r="C230">
        <v>21292</v>
      </c>
      <c r="D230">
        <v>28147.78125</v>
      </c>
      <c r="E230">
        <f t="shared" si="6"/>
        <v>1</v>
      </c>
      <c r="F230">
        <f t="shared" si="7"/>
        <v>0</v>
      </c>
    </row>
    <row r="231" spans="1:6">
      <c r="A231">
        <v>60</v>
      </c>
      <c r="B231" s="31">
        <v>36951</v>
      </c>
      <c r="C231">
        <v>20846.3125</v>
      </c>
      <c r="D231">
        <v>28136.03125</v>
      </c>
      <c r="E231">
        <f t="shared" si="6"/>
        <v>1</v>
      </c>
      <c r="F231">
        <f t="shared" si="7"/>
        <v>0</v>
      </c>
    </row>
    <row r="232" spans="1:6">
      <c r="A232">
        <v>328</v>
      </c>
      <c r="B232" s="31">
        <v>37219</v>
      </c>
      <c r="C232">
        <v>22004.9</v>
      </c>
      <c r="D232">
        <v>28124.53125</v>
      </c>
      <c r="E232">
        <f t="shared" si="6"/>
        <v>4</v>
      </c>
      <c r="F232">
        <f t="shared" si="7"/>
        <v>0</v>
      </c>
    </row>
    <row r="233" spans="1:6">
      <c r="A233">
        <v>83</v>
      </c>
      <c r="B233" s="31">
        <v>36974</v>
      </c>
      <c r="C233">
        <v>20853.9375</v>
      </c>
      <c r="D233">
        <v>28120.96875</v>
      </c>
      <c r="E233">
        <f t="shared" si="6"/>
        <v>1</v>
      </c>
      <c r="F233">
        <f t="shared" si="7"/>
        <v>0</v>
      </c>
    </row>
    <row r="234" spans="1:6">
      <c r="A234">
        <v>90</v>
      </c>
      <c r="B234" s="31">
        <v>36981</v>
      </c>
      <c r="C234">
        <v>20940.625</v>
      </c>
      <c r="D234">
        <v>28114.5</v>
      </c>
      <c r="E234">
        <f t="shared" si="6"/>
        <v>1</v>
      </c>
      <c r="F234">
        <f t="shared" si="7"/>
        <v>0</v>
      </c>
    </row>
    <row r="235" spans="1:6">
      <c r="A235">
        <v>49</v>
      </c>
      <c r="B235" s="31">
        <v>36940</v>
      </c>
      <c r="C235">
        <v>21154.733333333301</v>
      </c>
      <c r="D235">
        <v>28106.09375</v>
      </c>
      <c r="E235">
        <f t="shared" si="6"/>
        <v>1</v>
      </c>
      <c r="F235">
        <f t="shared" si="7"/>
        <v>0</v>
      </c>
    </row>
    <row r="236" spans="1:6">
      <c r="A236">
        <v>18</v>
      </c>
      <c r="B236" s="31">
        <v>36909</v>
      </c>
      <c r="C236">
        <v>20030.75</v>
      </c>
      <c r="D236">
        <v>28104.53125</v>
      </c>
      <c r="E236">
        <f t="shared" si="6"/>
        <v>1</v>
      </c>
      <c r="F236">
        <f t="shared" si="7"/>
        <v>0</v>
      </c>
    </row>
    <row r="237" spans="1:6">
      <c r="A237">
        <v>141</v>
      </c>
      <c r="B237" s="31">
        <v>37032</v>
      </c>
      <c r="C237">
        <v>20917.5</v>
      </c>
      <c r="D237">
        <v>28072.583333333299</v>
      </c>
      <c r="E237">
        <f t="shared" si="6"/>
        <v>2</v>
      </c>
      <c r="F237">
        <f t="shared" si="7"/>
        <v>0</v>
      </c>
    </row>
    <row r="238" spans="1:6">
      <c r="A238">
        <v>276</v>
      </c>
      <c r="B238" s="31">
        <v>37167</v>
      </c>
      <c r="C238">
        <v>22699.174999999901</v>
      </c>
      <c r="D238">
        <v>28057.78125</v>
      </c>
      <c r="E238">
        <f t="shared" si="6"/>
        <v>4</v>
      </c>
      <c r="F238">
        <f t="shared" si="7"/>
        <v>0</v>
      </c>
    </row>
    <row r="239" spans="1:6">
      <c r="A239">
        <v>82</v>
      </c>
      <c r="B239" s="31">
        <v>36973</v>
      </c>
      <c r="C239">
        <v>20755.3125</v>
      </c>
      <c r="D239">
        <v>28040.78125</v>
      </c>
      <c r="E239">
        <f t="shared" si="6"/>
        <v>1</v>
      </c>
      <c r="F239">
        <f t="shared" si="7"/>
        <v>0</v>
      </c>
    </row>
    <row r="240" spans="1:6">
      <c r="A240">
        <v>81</v>
      </c>
      <c r="B240" s="31">
        <v>36972</v>
      </c>
      <c r="C240">
        <v>20747.375</v>
      </c>
      <c r="D240">
        <v>28039.46875</v>
      </c>
      <c r="E240">
        <f t="shared" si="6"/>
        <v>1</v>
      </c>
      <c r="F240">
        <f t="shared" si="7"/>
        <v>0</v>
      </c>
    </row>
    <row r="241" spans="1:6">
      <c r="A241">
        <v>20</v>
      </c>
      <c r="B241" s="31">
        <v>36911</v>
      </c>
      <c r="C241">
        <v>20313.9375</v>
      </c>
      <c r="D241">
        <v>28029.28125</v>
      </c>
      <c r="E241">
        <f t="shared" si="6"/>
        <v>1</v>
      </c>
      <c r="F241">
        <f t="shared" si="7"/>
        <v>0</v>
      </c>
    </row>
    <row r="242" spans="1:6">
      <c r="A242">
        <v>268</v>
      </c>
      <c r="B242" s="31">
        <v>37159</v>
      </c>
      <c r="C242">
        <v>23303.825000000001</v>
      </c>
      <c r="D242">
        <v>28023.9375</v>
      </c>
      <c r="E242">
        <f t="shared" si="6"/>
        <v>3</v>
      </c>
      <c r="F242">
        <f t="shared" si="7"/>
        <v>28023.9375</v>
      </c>
    </row>
    <row r="243" spans="1:6">
      <c r="A243">
        <v>61</v>
      </c>
      <c r="B243" s="31">
        <v>36952</v>
      </c>
      <c r="C243">
        <v>21176.1875</v>
      </c>
      <c r="D243">
        <v>28019.40625</v>
      </c>
      <c r="E243">
        <f t="shared" si="6"/>
        <v>1</v>
      </c>
      <c r="F243">
        <f t="shared" si="7"/>
        <v>0</v>
      </c>
    </row>
    <row r="244" spans="1:6">
      <c r="A244">
        <v>295</v>
      </c>
      <c r="B244" s="31">
        <v>37186</v>
      </c>
      <c r="C244">
        <v>21100.041666666599</v>
      </c>
      <c r="D244">
        <v>28018.395833333299</v>
      </c>
      <c r="E244">
        <f t="shared" si="6"/>
        <v>4</v>
      </c>
      <c r="F244">
        <f t="shared" si="7"/>
        <v>0</v>
      </c>
    </row>
    <row r="245" spans="1:6">
      <c r="A245">
        <v>63</v>
      </c>
      <c r="B245" s="31">
        <v>36954</v>
      </c>
      <c r="C245">
        <v>21503.5999999999</v>
      </c>
      <c r="D245">
        <v>27991.03125</v>
      </c>
      <c r="E245">
        <f t="shared" si="6"/>
        <v>1</v>
      </c>
      <c r="F245">
        <f t="shared" si="7"/>
        <v>0</v>
      </c>
    </row>
    <row r="246" spans="1:6">
      <c r="A246">
        <v>111</v>
      </c>
      <c r="B246" s="31">
        <v>37002</v>
      </c>
      <c r="C246">
        <v>20313.875</v>
      </c>
      <c r="D246">
        <v>27986.479166666599</v>
      </c>
      <c r="E246">
        <f t="shared" si="6"/>
        <v>2</v>
      </c>
      <c r="F246">
        <f t="shared" si="7"/>
        <v>0</v>
      </c>
    </row>
    <row r="247" spans="1:6">
      <c r="A247">
        <v>35</v>
      </c>
      <c r="B247" s="31">
        <v>36926</v>
      </c>
      <c r="C247">
        <v>20682.4375</v>
      </c>
      <c r="D247">
        <v>27978.875</v>
      </c>
      <c r="E247">
        <f t="shared" si="6"/>
        <v>1</v>
      </c>
      <c r="F247">
        <f t="shared" si="7"/>
        <v>0</v>
      </c>
    </row>
    <row r="248" spans="1:6">
      <c r="A248">
        <v>56</v>
      </c>
      <c r="B248" s="31">
        <v>36947</v>
      </c>
      <c r="C248">
        <v>21033.3125</v>
      </c>
      <c r="D248">
        <v>27967.6875</v>
      </c>
      <c r="E248">
        <f t="shared" si="6"/>
        <v>1</v>
      </c>
      <c r="F248">
        <f t="shared" si="7"/>
        <v>0</v>
      </c>
    </row>
    <row r="249" spans="1:6">
      <c r="A249">
        <v>132</v>
      </c>
      <c r="B249" s="31">
        <v>37023</v>
      </c>
      <c r="C249">
        <v>20575.583333333299</v>
      </c>
      <c r="D249">
        <v>27966.354166666599</v>
      </c>
      <c r="E249">
        <f t="shared" si="6"/>
        <v>2</v>
      </c>
      <c r="F249">
        <f t="shared" si="7"/>
        <v>0</v>
      </c>
    </row>
    <row r="250" spans="1:6">
      <c r="A250">
        <v>84</v>
      </c>
      <c r="B250" s="31">
        <v>36975</v>
      </c>
      <c r="C250">
        <v>20982.75</v>
      </c>
      <c r="D250">
        <v>27962.46875</v>
      </c>
      <c r="E250">
        <f t="shared" si="6"/>
        <v>1</v>
      </c>
      <c r="F250">
        <f t="shared" si="7"/>
        <v>0</v>
      </c>
    </row>
    <row r="251" spans="1:6">
      <c r="A251">
        <v>361</v>
      </c>
      <c r="B251" s="31">
        <v>37252</v>
      </c>
      <c r="C251">
        <v>21574</v>
      </c>
      <c r="D251">
        <v>27960.25</v>
      </c>
      <c r="E251">
        <f t="shared" si="6"/>
        <v>4</v>
      </c>
      <c r="F251">
        <f t="shared" si="7"/>
        <v>0</v>
      </c>
    </row>
    <row r="252" spans="1:6">
      <c r="A252">
        <v>126</v>
      </c>
      <c r="B252" s="31">
        <v>37017</v>
      </c>
      <c r="C252">
        <v>20543.5</v>
      </c>
      <c r="D252">
        <v>27951.5</v>
      </c>
      <c r="E252">
        <f t="shared" si="6"/>
        <v>2</v>
      </c>
      <c r="F252">
        <f t="shared" si="7"/>
        <v>0</v>
      </c>
    </row>
    <row r="253" spans="1:6">
      <c r="A253">
        <v>48</v>
      </c>
      <c r="B253" s="31">
        <v>36939</v>
      </c>
      <c r="C253">
        <v>21153.6875</v>
      </c>
      <c r="D253">
        <v>27912.71875</v>
      </c>
      <c r="E253">
        <f t="shared" si="6"/>
        <v>1</v>
      </c>
      <c r="F253">
        <f t="shared" si="7"/>
        <v>0</v>
      </c>
    </row>
    <row r="254" spans="1:6">
      <c r="A254">
        <v>88</v>
      </c>
      <c r="B254" s="31">
        <v>36979</v>
      </c>
      <c r="C254">
        <v>20625.9375</v>
      </c>
      <c r="D254">
        <v>27894.0625</v>
      </c>
      <c r="E254">
        <f t="shared" si="6"/>
        <v>1</v>
      </c>
      <c r="F254">
        <f t="shared" si="7"/>
        <v>0</v>
      </c>
    </row>
    <row r="255" spans="1:6">
      <c r="A255">
        <v>70</v>
      </c>
      <c r="B255" s="31">
        <v>36961</v>
      </c>
      <c r="C255">
        <v>21700.1875</v>
      </c>
      <c r="D255">
        <v>27893.03125</v>
      </c>
      <c r="E255">
        <f t="shared" si="6"/>
        <v>1</v>
      </c>
      <c r="F255">
        <f t="shared" si="7"/>
        <v>0</v>
      </c>
    </row>
    <row r="256" spans="1:6">
      <c r="A256">
        <v>103</v>
      </c>
      <c r="B256" s="31">
        <v>36994</v>
      </c>
      <c r="C256">
        <v>20570.25</v>
      </c>
      <c r="D256">
        <v>27885.104166666599</v>
      </c>
      <c r="E256">
        <f t="shared" si="6"/>
        <v>2</v>
      </c>
      <c r="F256">
        <f t="shared" si="7"/>
        <v>0</v>
      </c>
    </row>
    <row r="257" spans="1:6">
      <c r="A257">
        <v>138</v>
      </c>
      <c r="B257" s="31">
        <v>37029</v>
      </c>
      <c r="C257">
        <v>20248.541666666599</v>
      </c>
      <c r="D257">
        <v>27884.291666666599</v>
      </c>
      <c r="E257">
        <f t="shared" si="6"/>
        <v>2</v>
      </c>
      <c r="F257">
        <f t="shared" si="7"/>
        <v>0</v>
      </c>
    </row>
    <row r="258" spans="1:6">
      <c r="A258">
        <v>89</v>
      </c>
      <c r="B258" s="31">
        <v>36980</v>
      </c>
      <c r="C258">
        <v>20802.9375</v>
      </c>
      <c r="D258">
        <v>27873.21875</v>
      </c>
      <c r="E258">
        <f t="shared" si="6"/>
        <v>1</v>
      </c>
      <c r="F258">
        <f t="shared" si="7"/>
        <v>0</v>
      </c>
    </row>
    <row r="259" spans="1:6">
      <c r="A259">
        <v>337</v>
      </c>
      <c r="B259" s="31">
        <v>37228</v>
      </c>
      <c r="C259">
        <v>21361.458333333299</v>
      </c>
      <c r="D259">
        <v>27858.229166666599</v>
      </c>
      <c r="E259">
        <f t="shared" ref="E259:E322" si="8">IF(MONTH(B259)&lt;4,1,IF(MONTH(B259)&lt;7,2,IF(MONTH(B259)&lt;10,3,4)))</f>
        <v>4</v>
      </c>
      <c r="F259">
        <f t="shared" ref="F259:F322" si="9">(E259=$F$1)*D259</f>
        <v>0</v>
      </c>
    </row>
    <row r="260" spans="1:6">
      <c r="A260">
        <v>157</v>
      </c>
      <c r="B260" s="31">
        <v>37048</v>
      </c>
      <c r="C260">
        <v>21292.549999999901</v>
      </c>
      <c r="D260">
        <v>27800.09375</v>
      </c>
      <c r="E260">
        <f t="shared" si="8"/>
        <v>2</v>
      </c>
      <c r="F260">
        <f t="shared" si="9"/>
        <v>0</v>
      </c>
    </row>
    <row r="261" spans="1:6">
      <c r="A261">
        <v>119</v>
      </c>
      <c r="B261" s="31">
        <v>37010</v>
      </c>
      <c r="C261">
        <v>20505.166666666599</v>
      </c>
      <c r="D261">
        <v>27677.25</v>
      </c>
      <c r="E261">
        <f t="shared" si="8"/>
        <v>2</v>
      </c>
      <c r="F261">
        <f t="shared" si="9"/>
        <v>0</v>
      </c>
    </row>
    <row r="262" spans="1:6">
      <c r="A262">
        <v>133</v>
      </c>
      <c r="B262" s="31">
        <v>37024</v>
      </c>
      <c r="C262">
        <v>20677.333333333299</v>
      </c>
      <c r="D262">
        <v>27665.806274414001</v>
      </c>
      <c r="E262">
        <f t="shared" si="8"/>
        <v>2</v>
      </c>
      <c r="F262">
        <f t="shared" si="9"/>
        <v>0</v>
      </c>
    </row>
    <row r="263" spans="1:6">
      <c r="A263">
        <v>21</v>
      </c>
      <c r="B263" s="31">
        <v>36912</v>
      </c>
      <c r="C263">
        <v>20397</v>
      </c>
      <c r="D263">
        <v>27661.4375</v>
      </c>
      <c r="E263">
        <f t="shared" si="8"/>
        <v>1</v>
      </c>
      <c r="F263">
        <f t="shared" si="9"/>
        <v>0</v>
      </c>
    </row>
    <row r="264" spans="1:6">
      <c r="A264">
        <v>91</v>
      </c>
      <c r="B264" s="31">
        <v>36982</v>
      </c>
      <c r="C264">
        <v>20985.166666666599</v>
      </c>
      <c r="D264">
        <v>27648.416666666599</v>
      </c>
      <c r="E264">
        <f t="shared" si="8"/>
        <v>2</v>
      </c>
      <c r="F264">
        <f t="shared" si="9"/>
        <v>0</v>
      </c>
    </row>
    <row r="265" spans="1:6">
      <c r="A265">
        <v>362</v>
      </c>
      <c r="B265" s="31">
        <v>37253</v>
      </c>
      <c r="C265">
        <v>20568.5625</v>
      </c>
      <c r="D265">
        <v>27644.53125</v>
      </c>
      <c r="E265">
        <f t="shared" si="8"/>
        <v>4</v>
      </c>
      <c r="F265">
        <f t="shared" si="9"/>
        <v>0</v>
      </c>
    </row>
    <row r="266" spans="1:6">
      <c r="A266">
        <v>288</v>
      </c>
      <c r="B266" s="31">
        <v>37179</v>
      </c>
      <c r="C266">
        <v>20867.291666666599</v>
      </c>
      <c r="D266">
        <v>27619.6875</v>
      </c>
      <c r="E266">
        <f t="shared" si="8"/>
        <v>4</v>
      </c>
      <c r="F266">
        <f t="shared" si="9"/>
        <v>0</v>
      </c>
    </row>
    <row r="267" spans="1:6">
      <c r="A267">
        <v>104</v>
      </c>
      <c r="B267" s="31">
        <v>36995</v>
      </c>
      <c r="C267">
        <v>20668.583333333299</v>
      </c>
      <c r="D267">
        <v>27599.854166666599</v>
      </c>
      <c r="E267">
        <f t="shared" si="8"/>
        <v>2</v>
      </c>
      <c r="F267">
        <f t="shared" si="9"/>
        <v>0</v>
      </c>
    </row>
    <row r="268" spans="1:6">
      <c r="A268">
        <v>131</v>
      </c>
      <c r="B268" s="31">
        <v>37022</v>
      </c>
      <c r="C268">
        <v>20137.291666666599</v>
      </c>
      <c r="D268">
        <v>27576.1875</v>
      </c>
      <c r="E268">
        <f t="shared" si="8"/>
        <v>2</v>
      </c>
      <c r="F268">
        <f t="shared" si="9"/>
        <v>0</v>
      </c>
    </row>
    <row r="269" spans="1:6">
      <c r="A269">
        <v>363</v>
      </c>
      <c r="B269" s="31">
        <v>37254</v>
      </c>
      <c r="C269">
        <v>21004.125</v>
      </c>
      <c r="D269">
        <v>27574.09375</v>
      </c>
      <c r="E269">
        <f t="shared" si="8"/>
        <v>4</v>
      </c>
      <c r="F269">
        <f t="shared" si="9"/>
        <v>0</v>
      </c>
    </row>
    <row r="270" spans="1:6">
      <c r="A270">
        <v>96</v>
      </c>
      <c r="B270" s="31">
        <v>36987</v>
      </c>
      <c r="C270">
        <v>20603.375</v>
      </c>
      <c r="D270">
        <v>27539.270833333299</v>
      </c>
      <c r="E270">
        <f t="shared" si="8"/>
        <v>2</v>
      </c>
      <c r="F270">
        <f t="shared" si="9"/>
        <v>0</v>
      </c>
    </row>
    <row r="271" spans="1:6">
      <c r="A271">
        <v>323</v>
      </c>
      <c r="B271" s="31">
        <v>37214</v>
      </c>
      <c r="C271">
        <v>21167.833333333299</v>
      </c>
      <c r="D271">
        <v>27459.0625</v>
      </c>
      <c r="E271">
        <f t="shared" si="8"/>
        <v>4</v>
      </c>
      <c r="F271">
        <f t="shared" si="9"/>
        <v>0</v>
      </c>
    </row>
    <row r="272" spans="1:6">
      <c r="A272">
        <v>155</v>
      </c>
      <c r="B272" s="31">
        <v>37046</v>
      </c>
      <c r="C272">
        <v>20805.333333333299</v>
      </c>
      <c r="D272">
        <v>27458.083333333299</v>
      </c>
      <c r="E272">
        <f t="shared" si="8"/>
        <v>2</v>
      </c>
      <c r="F272">
        <f t="shared" si="9"/>
        <v>0</v>
      </c>
    </row>
    <row r="273" spans="1:6">
      <c r="A273">
        <v>302</v>
      </c>
      <c r="B273" s="31">
        <v>37193</v>
      </c>
      <c r="C273">
        <v>20937.583333333299</v>
      </c>
      <c r="D273">
        <v>27404.708333333299</v>
      </c>
      <c r="E273">
        <f t="shared" si="8"/>
        <v>4</v>
      </c>
      <c r="F273">
        <f t="shared" si="9"/>
        <v>0</v>
      </c>
    </row>
    <row r="274" spans="1:6">
      <c r="A274">
        <v>345</v>
      </c>
      <c r="B274" s="31">
        <v>37236</v>
      </c>
      <c r="C274">
        <v>21706.8125</v>
      </c>
      <c r="D274">
        <v>27397.28125</v>
      </c>
      <c r="E274">
        <f t="shared" si="8"/>
        <v>4</v>
      </c>
      <c r="F274">
        <f t="shared" si="9"/>
        <v>0</v>
      </c>
    </row>
    <row r="275" spans="1:6">
      <c r="A275">
        <v>46</v>
      </c>
      <c r="B275" s="31">
        <v>36937</v>
      </c>
      <c r="C275">
        <v>20430.8125</v>
      </c>
      <c r="D275">
        <v>27386.625</v>
      </c>
      <c r="E275">
        <f t="shared" si="8"/>
        <v>1</v>
      </c>
      <c r="F275">
        <f t="shared" si="9"/>
        <v>0</v>
      </c>
    </row>
    <row r="276" spans="1:6">
      <c r="A276">
        <v>105</v>
      </c>
      <c r="B276" s="31">
        <v>36996</v>
      </c>
      <c r="C276">
        <v>20657.916666666599</v>
      </c>
      <c r="D276">
        <v>27381.979166666599</v>
      </c>
      <c r="E276">
        <f t="shared" si="8"/>
        <v>2</v>
      </c>
      <c r="F276">
        <f t="shared" si="9"/>
        <v>0</v>
      </c>
    </row>
    <row r="277" spans="1:6">
      <c r="A277">
        <v>97</v>
      </c>
      <c r="B277" s="31">
        <v>36988</v>
      </c>
      <c r="C277">
        <v>20828.583333333299</v>
      </c>
      <c r="D277">
        <v>27372.666666666599</v>
      </c>
      <c r="E277">
        <f t="shared" si="8"/>
        <v>2</v>
      </c>
      <c r="F277">
        <f t="shared" si="9"/>
        <v>0</v>
      </c>
    </row>
    <row r="278" spans="1:6">
      <c r="A278">
        <v>110</v>
      </c>
      <c r="B278" s="31">
        <v>37001</v>
      </c>
      <c r="C278">
        <v>20101.541666666599</v>
      </c>
      <c r="D278">
        <v>27346.729166666599</v>
      </c>
      <c r="E278">
        <f t="shared" si="8"/>
        <v>2</v>
      </c>
      <c r="F278">
        <f t="shared" si="9"/>
        <v>0</v>
      </c>
    </row>
    <row r="279" spans="1:6">
      <c r="A279">
        <v>364</v>
      </c>
      <c r="B279" s="31">
        <v>37255</v>
      </c>
      <c r="C279">
        <v>20862.375</v>
      </c>
      <c r="D279">
        <v>27317.21875</v>
      </c>
      <c r="E279">
        <f t="shared" si="8"/>
        <v>4</v>
      </c>
      <c r="F279">
        <f t="shared" si="9"/>
        <v>0</v>
      </c>
    </row>
    <row r="280" spans="1:6">
      <c r="A280">
        <v>316</v>
      </c>
      <c r="B280" s="31">
        <v>37207</v>
      </c>
      <c r="C280">
        <v>20987.458333333299</v>
      </c>
      <c r="D280">
        <v>27305.395833333299</v>
      </c>
      <c r="E280">
        <f t="shared" si="8"/>
        <v>4</v>
      </c>
      <c r="F280">
        <f t="shared" si="9"/>
        <v>0</v>
      </c>
    </row>
    <row r="281" spans="1:6">
      <c r="A281">
        <v>52</v>
      </c>
      <c r="B281" s="31">
        <v>36943</v>
      </c>
      <c r="C281">
        <v>21332.03125</v>
      </c>
      <c r="D281">
        <v>27244.5</v>
      </c>
      <c r="E281">
        <f t="shared" si="8"/>
        <v>1</v>
      </c>
      <c r="F281">
        <f t="shared" si="9"/>
        <v>0</v>
      </c>
    </row>
    <row r="282" spans="1:6">
      <c r="A282">
        <v>98</v>
      </c>
      <c r="B282" s="31">
        <v>36989</v>
      </c>
      <c r="C282">
        <v>20835.708333333299</v>
      </c>
      <c r="D282">
        <v>27241.75</v>
      </c>
      <c r="E282">
        <f t="shared" si="8"/>
        <v>2</v>
      </c>
      <c r="F282">
        <f t="shared" si="9"/>
        <v>0</v>
      </c>
    </row>
    <row r="283" spans="1:6">
      <c r="A283">
        <v>296</v>
      </c>
      <c r="B283" s="31">
        <v>37187</v>
      </c>
      <c r="C283">
        <v>22197.025000000001</v>
      </c>
      <c r="D283">
        <v>27215.25</v>
      </c>
      <c r="E283">
        <f t="shared" si="8"/>
        <v>4</v>
      </c>
      <c r="F283">
        <f t="shared" si="9"/>
        <v>0</v>
      </c>
    </row>
    <row r="284" spans="1:6">
      <c r="A284">
        <v>162</v>
      </c>
      <c r="B284" s="31">
        <v>37053</v>
      </c>
      <c r="C284">
        <v>20938.208333333299</v>
      </c>
      <c r="D284">
        <v>27205.9375</v>
      </c>
      <c r="E284">
        <f t="shared" si="8"/>
        <v>2</v>
      </c>
      <c r="F284">
        <f t="shared" si="9"/>
        <v>0</v>
      </c>
    </row>
    <row r="285" spans="1:6">
      <c r="A285">
        <v>309</v>
      </c>
      <c r="B285" s="31">
        <v>37200</v>
      </c>
      <c r="C285">
        <v>20686.916666666599</v>
      </c>
      <c r="D285">
        <v>27193.541666666599</v>
      </c>
      <c r="E285">
        <f t="shared" si="8"/>
        <v>4</v>
      </c>
      <c r="F285">
        <f t="shared" si="9"/>
        <v>0</v>
      </c>
    </row>
    <row r="286" spans="1:6">
      <c r="A286">
        <v>112</v>
      </c>
      <c r="B286" s="31">
        <v>37003</v>
      </c>
      <c r="C286">
        <v>20232.5</v>
      </c>
      <c r="D286">
        <v>27118.208333333299</v>
      </c>
      <c r="E286">
        <f t="shared" si="8"/>
        <v>2</v>
      </c>
      <c r="F286">
        <f t="shared" si="9"/>
        <v>0</v>
      </c>
    </row>
    <row r="287" spans="1:6">
      <c r="A287">
        <v>122</v>
      </c>
      <c r="B287" s="31">
        <v>37013</v>
      </c>
      <c r="C287">
        <v>20702.025000000001</v>
      </c>
      <c r="D287">
        <v>27111.96875</v>
      </c>
      <c r="E287">
        <f t="shared" si="8"/>
        <v>2</v>
      </c>
      <c r="F287">
        <f t="shared" si="9"/>
        <v>0</v>
      </c>
    </row>
    <row r="288" spans="1:6">
      <c r="A288">
        <v>139</v>
      </c>
      <c r="B288" s="31">
        <v>37030</v>
      </c>
      <c r="C288">
        <v>20561.083333333299</v>
      </c>
      <c r="D288">
        <v>27075.229166666599</v>
      </c>
      <c r="E288">
        <f t="shared" si="8"/>
        <v>2</v>
      </c>
      <c r="F288">
        <f t="shared" si="9"/>
        <v>0</v>
      </c>
    </row>
    <row r="289" spans="1:6">
      <c r="A289">
        <v>339</v>
      </c>
      <c r="B289" s="31">
        <v>37230</v>
      </c>
      <c r="C289">
        <v>22545.289473684199</v>
      </c>
      <c r="D289">
        <v>27060.185185185099</v>
      </c>
      <c r="E289">
        <f t="shared" si="8"/>
        <v>4</v>
      </c>
      <c r="F289">
        <f t="shared" si="9"/>
        <v>0</v>
      </c>
    </row>
    <row r="290" spans="1:6">
      <c r="A290">
        <v>275</v>
      </c>
      <c r="B290" s="31">
        <v>37166</v>
      </c>
      <c r="C290">
        <v>23723.375</v>
      </c>
      <c r="D290">
        <v>27048.75</v>
      </c>
      <c r="E290">
        <f t="shared" si="8"/>
        <v>4</v>
      </c>
      <c r="F290">
        <f t="shared" si="9"/>
        <v>0</v>
      </c>
    </row>
    <row r="291" spans="1:6">
      <c r="A291">
        <v>352</v>
      </c>
      <c r="B291" s="31">
        <v>37243</v>
      </c>
      <c r="C291">
        <v>20740.75</v>
      </c>
      <c r="D291">
        <v>26974.78125</v>
      </c>
      <c r="E291">
        <f t="shared" si="8"/>
        <v>4</v>
      </c>
      <c r="F291">
        <f t="shared" si="9"/>
        <v>0</v>
      </c>
    </row>
    <row r="292" spans="1:6">
      <c r="A292">
        <v>297</v>
      </c>
      <c r="B292" s="31">
        <v>37188</v>
      </c>
      <c r="C292">
        <v>22377.775000000001</v>
      </c>
      <c r="D292">
        <v>26904.6875</v>
      </c>
      <c r="E292">
        <f t="shared" si="8"/>
        <v>4</v>
      </c>
      <c r="F292">
        <f t="shared" si="9"/>
        <v>0</v>
      </c>
    </row>
    <row r="293" spans="1:6">
      <c r="A293">
        <v>338</v>
      </c>
      <c r="B293" s="31">
        <v>37229</v>
      </c>
      <c r="C293">
        <v>23074.875</v>
      </c>
      <c r="D293">
        <v>26860.09375</v>
      </c>
      <c r="E293">
        <f t="shared" si="8"/>
        <v>4</v>
      </c>
      <c r="F293">
        <f t="shared" si="9"/>
        <v>0</v>
      </c>
    </row>
    <row r="294" spans="1:6">
      <c r="A294">
        <v>283</v>
      </c>
      <c r="B294" s="31">
        <v>37174</v>
      </c>
      <c r="C294">
        <v>23676.4749999999</v>
      </c>
      <c r="D294">
        <v>26807.09375</v>
      </c>
      <c r="E294">
        <f t="shared" si="8"/>
        <v>4</v>
      </c>
      <c r="F294">
        <f t="shared" si="9"/>
        <v>0</v>
      </c>
    </row>
    <row r="295" spans="1:6">
      <c r="A295">
        <v>290</v>
      </c>
      <c r="B295" s="31">
        <v>37181</v>
      </c>
      <c r="C295">
        <v>22267.200000000001</v>
      </c>
      <c r="D295">
        <v>26780.5</v>
      </c>
      <c r="E295">
        <f t="shared" si="8"/>
        <v>4</v>
      </c>
      <c r="F295">
        <f t="shared" si="9"/>
        <v>0</v>
      </c>
    </row>
    <row r="296" spans="1:6">
      <c r="A296">
        <v>318</v>
      </c>
      <c r="B296" s="31">
        <v>37209</v>
      </c>
      <c r="C296">
        <v>21850.8378378378</v>
      </c>
      <c r="D296">
        <v>26720.5625</v>
      </c>
      <c r="E296">
        <f t="shared" si="8"/>
        <v>4</v>
      </c>
      <c r="F296">
        <f t="shared" si="9"/>
        <v>0</v>
      </c>
    </row>
    <row r="297" spans="1:6">
      <c r="A297">
        <v>8</v>
      </c>
      <c r="B297" s="31">
        <v>36899</v>
      </c>
      <c r="C297">
        <v>21125.3125</v>
      </c>
      <c r="D297">
        <v>26697.125</v>
      </c>
      <c r="E297">
        <f t="shared" si="8"/>
        <v>1</v>
      </c>
      <c r="F297">
        <f t="shared" si="9"/>
        <v>0</v>
      </c>
    </row>
    <row r="298" spans="1:6">
      <c r="A298">
        <v>43</v>
      </c>
      <c r="B298" s="31">
        <v>36934</v>
      </c>
      <c r="C298">
        <v>21228.125</v>
      </c>
      <c r="D298">
        <v>26665.40625</v>
      </c>
      <c r="E298">
        <f t="shared" si="8"/>
        <v>1</v>
      </c>
      <c r="F298">
        <f t="shared" si="9"/>
        <v>0</v>
      </c>
    </row>
    <row r="299" spans="1:6">
      <c r="A299">
        <v>325</v>
      </c>
      <c r="B299" s="31">
        <v>37216</v>
      </c>
      <c r="C299">
        <v>21741.0999999999</v>
      </c>
      <c r="D299">
        <v>26645.84375</v>
      </c>
      <c r="E299">
        <f t="shared" si="8"/>
        <v>4</v>
      </c>
      <c r="F299">
        <f t="shared" si="9"/>
        <v>0</v>
      </c>
    </row>
    <row r="300" spans="1:6">
      <c r="A300">
        <v>289</v>
      </c>
      <c r="B300" s="31">
        <v>37180</v>
      </c>
      <c r="C300">
        <v>21815.9749999999</v>
      </c>
      <c r="D300">
        <v>26595.96875</v>
      </c>
      <c r="E300">
        <f t="shared" si="8"/>
        <v>4</v>
      </c>
      <c r="F300">
        <f t="shared" si="9"/>
        <v>0</v>
      </c>
    </row>
    <row r="301" spans="1:6">
      <c r="A301">
        <v>120</v>
      </c>
      <c r="B301" s="31">
        <v>37011</v>
      </c>
      <c r="C301">
        <v>20271.25</v>
      </c>
      <c r="D301">
        <v>26517.666666666599</v>
      </c>
      <c r="E301">
        <f t="shared" si="8"/>
        <v>2</v>
      </c>
      <c r="F301">
        <f t="shared" si="9"/>
        <v>0</v>
      </c>
    </row>
    <row r="302" spans="1:6">
      <c r="A302">
        <v>127</v>
      </c>
      <c r="B302" s="31">
        <v>37018</v>
      </c>
      <c r="C302">
        <v>20334.333333333299</v>
      </c>
      <c r="D302">
        <v>26469.833333333299</v>
      </c>
      <c r="E302">
        <f t="shared" si="8"/>
        <v>2</v>
      </c>
      <c r="F302">
        <f t="shared" si="9"/>
        <v>0</v>
      </c>
    </row>
    <row r="303" spans="1:6">
      <c r="A303">
        <v>303</v>
      </c>
      <c r="B303" s="31">
        <v>37194</v>
      </c>
      <c r="C303">
        <v>22317.525000000001</v>
      </c>
      <c r="D303">
        <v>26468.625</v>
      </c>
      <c r="E303">
        <f t="shared" si="8"/>
        <v>4</v>
      </c>
      <c r="F303">
        <f t="shared" si="9"/>
        <v>0</v>
      </c>
    </row>
    <row r="304" spans="1:6">
      <c r="A304">
        <v>15</v>
      </c>
      <c r="B304" s="31">
        <v>36906</v>
      </c>
      <c r="C304">
        <v>20403.125</v>
      </c>
      <c r="D304">
        <v>26431</v>
      </c>
      <c r="E304">
        <f t="shared" si="8"/>
        <v>1</v>
      </c>
      <c r="F304">
        <f t="shared" si="9"/>
        <v>0</v>
      </c>
    </row>
    <row r="305" spans="1:6">
      <c r="A305">
        <v>106</v>
      </c>
      <c r="B305" s="31">
        <v>36997</v>
      </c>
      <c r="C305">
        <v>20234.916666666599</v>
      </c>
      <c r="D305">
        <v>26429.354166666599</v>
      </c>
      <c r="E305">
        <f t="shared" si="8"/>
        <v>2</v>
      </c>
      <c r="F305">
        <f t="shared" si="9"/>
        <v>0</v>
      </c>
    </row>
    <row r="306" spans="1:6">
      <c r="A306">
        <v>78</v>
      </c>
      <c r="B306" s="31">
        <v>36969</v>
      </c>
      <c r="C306">
        <v>20985.875</v>
      </c>
      <c r="D306">
        <v>26363.59375</v>
      </c>
      <c r="E306">
        <f t="shared" si="8"/>
        <v>1</v>
      </c>
      <c r="F306">
        <f t="shared" si="9"/>
        <v>0</v>
      </c>
    </row>
    <row r="307" spans="1:6">
      <c r="A307">
        <v>94</v>
      </c>
      <c r="B307" s="31">
        <v>36985</v>
      </c>
      <c r="C307">
        <v>20307.641025641002</v>
      </c>
      <c r="D307">
        <v>26361.25</v>
      </c>
      <c r="E307">
        <f t="shared" si="8"/>
        <v>2</v>
      </c>
      <c r="F307">
        <f t="shared" si="9"/>
        <v>0</v>
      </c>
    </row>
    <row r="308" spans="1:6">
      <c r="A308">
        <v>311</v>
      </c>
      <c r="B308" s="31">
        <v>37202</v>
      </c>
      <c r="C308">
        <v>21576.799999999901</v>
      </c>
      <c r="D308">
        <v>26349.625</v>
      </c>
      <c r="E308">
        <f t="shared" si="8"/>
        <v>4</v>
      </c>
      <c r="F308">
        <f t="shared" si="9"/>
        <v>0</v>
      </c>
    </row>
    <row r="309" spans="1:6">
      <c r="A309">
        <v>163</v>
      </c>
      <c r="B309" s="31">
        <v>37054</v>
      </c>
      <c r="C309">
        <v>22812.25</v>
      </c>
      <c r="D309">
        <v>26344.65625</v>
      </c>
      <c r="E309">
        <f t="shared" si="8"/>
        <v>2</v>
      </c>
      <c r="F309">
        <f t="shared" si="9"/>
        <v>0</v>
      </c>
    </row>
    <row r="310" spans="1:6">
      <c r="A310">
        <v>332</v>
      </c>
      <c r="B310" s="31">
        <v>37223</v>
      </c>
      <c r="C310">
        <v>21498.400000000001</v>
      </c>
      <c r="D310">
        <v>26337.25</v>
      </c>
      <c r="E310">
        <f t="shared" si="8"/>
        <v>4</v>
      </c>
      <c r="F310">
        <f t="shared" si="9"/>
        <v>0</v>
      </c>
    </row>
    <row r="311" spans="1:6">
      <c r="A311">
        <v>29</v>
      </c>
      <c r="B311" s="31">
        <v>36920</v>
      </c>
      <c r="C311">
        <v>20592.5</v>
      </c>
      <c r="D311">
        <v>26313.84375</v>
      </c>
      <c r="E311">
        <f t="shared" si="8"/>
        <v>1</v>
      </c>
      <c r="F311">
        <f t="shared" si="9"/>
        <v>0</v>
      </c>
    </row>
    <row r="312" spans="1:6">
      <c r="A312">
        <v>64</v>
      </c>
      <c r="B312" s="31">
        <v>36955</v>
      </c>
      <c r="C312">
        <v>21161.285714285699</v>
      </c>
      <c r="D312">
        <v>26275.75</v>
      </c>
      <c r="E312">
        <f t="shared" si="8"/>
        <v>1</v>
      </c>
      <c r="F312">
        <f t="shared" si="9"/>
        <v>0</v>
      </c>
    </row>
    <row r="313" spans="1:6">
      <c r="A313">
        <v>36</v>
      </c>
      <c r="B313" s="31">
        <v>36927</v>
      </c>
      <c r="C313">
        <v>20505.8125</v>
      </c>
      <c r="D313">
        <v>26269.0625</v>
      </c>
      <c r="E313">
        <f t="shared" si="8"/>
        <v>1</v>
      </c>
      <c r="F313">
        <f t="shared" si="9"/>
        <v>0</v>
      </c>
    </row>
    <row r="314" spans="1:6">
      <c r="A314">
        <v>304</v>
      </c>
      <c r="B314" s="31">
        <v>37195</v>
      </c>
      <c r="C314">
        <v>21794.775000000001</v>
      </c>
      <c r="D314">
        <v>26204.28125</v>
      </c>
      <c r="E314">
        <f t="shared" si="8"/>
        <v>4</v>
      </c>
      <c r="F314">
        <f t="shared" si="9"/>
        <v>0</v>
      </c>
    </row>
    <row r="315" spans="1:6">
      <c r="A315">
        <v>57</v>
      </c>
      <c r="B315" s="31">
        <v>36948</v>
      </c>
      <c r="C315">
        <v>20938.625</v>
      </c>
      <c r="D315">
        <v>26185.3125</v>
      </c>
      <c r="E315">
        <f t="shared" si="8"/>
        <v>1</v>
      </c>
      <c r="F315">
        <f t="shared" si="9"/>
        <v>0</v>
      </c>
    </row>
    <row r="316" spans="1:6">
      <c r="A316">
        <v>22</v>
      </c>
      <c r="B316" s="31">
        <v>36913</v>
      </c>
      <c r="C316">
        <v>20121.125</v>
      </c>
      <c r="D316">
        <v>26079.78125</v>
      </c>
      <c r="E316">
        <f t="shared" si="8"/>
        <v>1</v>
      </c>
      <c r="F316">
        <f t="shared" si="9"/>
        <v>0</v>
      </c>
    </row>
    <row r="317" spans="1:6">
      <c r="A317">
        <v>317</v>
      </c>
      <c r="B317" s="31">
        <v>37208</v>
      </c>
      <c r="C317">
        <v>22234.8499999999</v>
      </c>
      <c r="D317">
        <v>26073.4375</v>
      </c>
      <c r="E317">
        <f t="shared" si="8"/>
        <v>4</v>
      </c>
      <c r="F317">
        <f t="shared" si="9"/>
        <v>0</v>
      </c>
    </row>
    <row r="318" spans="1:6">
      <c r="A318">
        <v>324</v>
      </c>
      <c r="B318" s="31">
        <v>37215</v>
      </c>
      <c r="C318">
        <v>22404.174999999901</v>
      </c>
      <c r="D318">
        <v>26064.625</v>
      </c>
      <c r="E318">
        <f t="shared" si="8"/>
        <v>4</v>
      </c>
      <c r="F318">
        <f t="shared" si="9"/>
        <v>0</v>
      </c>
    </row>
    <row r="319" spans="1:6">
      <c r="A319">
        <v>99</v>
      </c>
      <c r="B319" s="31">
        <v>36990</v>
      </c>
      <c r="C319">
        <v>20584.75</v>
      </c>
      <c r="D319">
        <v>26042.354166666599</v>
      </c>
      <c r="E319">
        <f t="shared" si="8"/>
        <v>2</v>
      </c>
      <c r="F319">
        <f t="shared" si="9"/>
        <v>0</v>
      </c>
    </row>
    <row r="320" spans="1:6">
      <c r="A320">
        <v>50</v>
      </c>
      <c r="B320" s="31">
        <v>36941</v>
      </c>
      <c r="C320">
        <v>20695.3125</v>
      </c>
      <c r="D320">
        <v>26036.75</v>
      </c>
      <c r="E320">
        <f t="shared" si="8"/>
        <v>1</v>
      </c>
      <c r="F320">
        <f t="shared" si="9"/>
        <v>0</v>
      </c>
    </row>
    <row r="321" spans="1:6">
      <c r="A321">
        <v>134</v>
      </c>
      <c r="B321" s="31">
        <v>37025</v>
      </c>
      <c r="C321">
        <v>20114.958333333299</v>
      </c>
      <c r="D321">
        <v>26010.895833333299</v>
      </c>
      <c r="E321">
        <f t="shared" si="8"/>
        <v>2</v>
      </c>
      <c r="F321">
        <f t="shared" si="9"/>
        <v>0</v>
      </c>
    </row>
    <row r="322" spans="1:6">
      <c r="A322">
        <v>310</v>
      </c>
      <c r="B322" s="31">
        <v>37201</v>
      </c>
      <c r="C322">
        <v>21721.325000000001</v>
      </c>
      <c r="D322">
        <v>26007.78125</v>
      </c>
      <c r="E322">
        <f t="shared" si="8"/>
        <v>4</v>
      </c>
      <c r="F322">
        <f t="shared" si="9"/>
        <v>0</v>
      </c>
    </row>
    <row r="323" spans="1:6">
      <c r="A323">
        <v>329</v>
      </c>
      <c r="B323" s="31">
        <v>37220</v>
      </c>
      <c r="C323">
        <v>21182.825000000001</v>
      </c>
      <c r="D323">
        <v>26001.5</v>
      </c>
      <c r="E323">
        <f t="shared" ref="E323:E366" si="10">IF(MONTH(B323)&lt;4,1,IF(MONTH(B323)&lt;7,2,IF(MONTH(B323)&lt;10,3,4)))</f>
        <v>4</v>
      </c>
      <c r="F323">
        <f t="shared" ref="F323:F366" si="11">(E323=$F$1)*D323</f>
        <v>0</v>
      </c>
    </row>
    <row r="324" spans="1:6">
      <c r="A324">
        <v>71</v>
      </c>
      <c r="B324" s="31">
        <v>36962</v>
      </c>
      <c r="C324">
        <v>21023.125</v>
      </c>
      <c r="D324">
        <v>25923.375</v>
      </c>
      <c r="E324">
        <f t="shared" si="10"/>
        <v>1</v>
      </c>
      <c r="F324">
        <f t="shared" si="11"/>
        <v>0</v>
      </c>
    </row>
    <row r="325" spans="1:6">
      <c r="A325">
        <v>92</v>
      </c>
      <c r="B325" s="31">
        <v>36983</v>
      </c>
      <c r="C325">
        <v>20477.916666666599</v>
      </c>
      <c r="D325">
        <v>25911.041666666599</v>
      </c>
      <c r="E325">
        <f t="shared" si="10"/>
        <v>2</v>
      </c>
      <c r="F325">
        <f t="shared" si="11"/>
        <v>0</v>
      </c>
    </row>
    <row r="326" spans="1:6">
      <c r="A326">
        <v>101</v>
      </c>
      <c r="B326" s="31">
        <v>36992</v>
      </c>
      <c r="C326">
        <v>21142.2249999999</v>
      </c>
      <c r="D326">
        <v>25845.96875</v>
      </c>
      <c r="E326">
        <f t="shared" si="10"/>
        <v>2</v>
      </c>
      <c r="F326">
        <f t="shared" si="11"/>
        <v>0</v>
      </c>
    </row>
    <row r="327" spans="1:6">
      <c r="A327">
        <v>129</v>
      </c>
      <c r="B327" s="31">
        <v>37020</v>
      </c>
      <c r="C327">
        <v>20372.9749999999</v>
      </c>
      <c r="D327">
        <v>25738.03125</v>
      </c>
      <c r="E327">
        <f t="shared" si="10"/>
        <v>2</v>
      </c>
      <c r="F327">
        <f t="shared" si="11"/>
        <v>0</v>
      </c>
    </row>
    <row r="328" spans="1:6">
      <c r="A328">
        <v>113</v>
      </c>
      <c r="B328" s="31">
        <v>37004</v>
      </c>
      <c r="C328">
        <v>19850.291666666599</v>
      </c>
      <c r="D328">
        <v>25736.645833333299</v>
      </c>
      <c r="E328">
        <f t="shared" si="10"/>
        <v>2</v>
      </c>
      <c r="F328">
        <f t="shared" si="11"/>
        <v>0</v>
      </c>
    </row>
    <row r="329" spans="1:6">
      <c r="A329">
        <v>358</v>
      </c>
      <c r="B329" s="31">
        <v>37249</v>
      </c>
      <c r="C329">
        <v>21432.5625</v>
      </c>
      <c r="D329">
        <v>25732.625</v>
      </c>
      <c r="E329">
        <f t="shared" si="10"/>
        <v>4</v>
      </c>
      <c r="F329">
        <f t="shared" si="11"/>
        <v>0</v>
      </c>
    </row>
    <row r="330" spans="1:6">
      <c r="A330">
        <v>156</v>
      </c>
      <c r="B330" s="31">
        <v>37047</v>
      </c>
      <c r="C330">
        <v>23307.924999999901</v>
      </c>
      <c r="D330">
        <v>25652.09375</v>
      </c>
      <c r="E330">
        <f t="shared" si="10"/>
        <v>2</v>
      </c>
      <c r="F330">
        <f t="shared" si="11"/>
        <v>0</v>
      </c>
    </row>
    <row r="331" spans="1:6">
      <c r="A331">
        <v>85</v>
      </c>
      <c r="B331" s="31">
        <v>36976</v>
      </c>
      <c r="C331">
        <v>20570.1875</v>
      </c>
      <c r="D331">
        <v>25649.28125</v>
      </c>
      <c r="E331">
        <f t="shared" si="10"/>
        <v>1</v>
      </c>
      <c r="F331">
        <f t="shared" si="11"/>
        <v>0</v>
      </c>
    </row>
    <row r="332" spans="1:6">
      <c r="A332">
        <v>142</v>
      </c>
      <c r="B332" s="31">
        <v>37033</v>
      </c>
      <c r="C332">
        <v>24510.0100097656</v>
      </c>
      <c r="D332">
        <v>25634.375</v>
      </c>
      <c r="E332">
        <f t="shared" si="10"/>
        <v>2</v>
      </c>
      <c r="F332">
        <f t="shared" si="11"/>
        <v>0</v>
      </c>
    </row>
    <row r="333" spans="1:6">
      <c r="A333">
        <v>136</v>
      </c>
      <c r="B333" s="31">
        <v>37027</v>
      </c>
      <c r="C333">
        <v>20592.549999999901</v>
      </c>
      <c r="D333">
        <v>25617.6875</v>
      </c>
      <c r="E333">
        <f t="shared" si="10"/>
        <v>2</v>
      </c>
      <c r="F333">
        <f t="shared" si="11"/>
        <v>0</v>
      </c>
    </row>
    <row r="334" spans="1:6">
      <c r="A334">
        <v>184</v>
      </c>
      <c r="B334" s="31">
        <v>37075</v>
      </c>
      <c r="C334">
        <v>23565.525000000001</v>
      </c>
      <c r="D334">
        <v>25599.46875</v>
      </c>
      <c r="E334">
        <f t="shared" si="10"/>
        <v>3</v>
      </c>
      <c r="F334">
        <f t="shared" si="11"/>
        <v>25599.46875</v>
      </c>
    </row>
    <row r="335" spans="1:6">
      <c r="A335">
        <v>115</v>
      </c>
      <c r="B335" s="31">
        <v>37006</v>
      </c>
      <c r="C335">
        <v>20402.424999999901</v>
      </c>
      <c r="D335">
        <v>25448.1875</v>
      </c>
      <c r="E335">
        <f t="shared" si="10"/>
        <v>2</v>
      </c>
      <c r="F335">
        <f t="shared" si="11"/>
        <v>0</v>
      </c>
    </row>
    <row r="336" spans="1:6">
      <c r="A336">
        <v>108</v>
      </c>
      <c r="B336" s="31">
        <v>36999</v>
      </c>
      <c r="C336">
        <v>21016.049999999901</v>
      </c>
      <c r="D336">
        <v>25394</v>
      </c>
      <c r="E336">
        <f t="shared" si="10"/>
        <v>2</v>
      </c>
      <c r="F336">
        <f t="shared" si="11"/>
        <v>0</v>
      </c>
    </row>
    <row r="337" spans="1:6">
      <c r="A337">
        <v>107</v>
      </c>
      <c r="B337" s="31">
        <v>36998</v>
      </c>
      <c r="C337">
        <v>21492.049999999901</v>
      </c>
      <c r="D337">
        <v>25231.15625</v>
      </c>
      <c r="E337">
        <f t="shared" si="10"/>
        <v>2</v>
      </c>
      <c r="F337">
        <f t="shared" si="11"/>
        <v>0</v>
      </c>
    </row>
    <row r="338" spans="1:6">
      <c r="A338">
        <v>365</v>
      </c>
      <c r="B338" s="31">
        <v>37256</v>
      </c>
      <c r="C338">
        <v>20026.125</v>
      </c>
      <c r="D338">
        <v>25154.96875</v>
      </c>
      <c r="E338">
        <f t="shared" si="10"/>
        <v>4</v>
      </c>
      <c r="F338">
        <f t="shared" si="11"/>
        <v>0</v>
      </c>
    </row>
    <row r="339" spans="1:6">
      <c r="A339">
        <v>149</v>
      </c>
      <c r="B339" s="31">
        <v>37040</v>
      </c>
      <c r="C339">
        <v>24006.625</v>
      </c>
      <c r="D339">
        <v>25015.84375</v>
      </c>
      <c r="E339">
        <f t="shared" si="10"/>
        <v>2</v>
      </c>
      <c r="F339">
        <f t="shared" si="11"/>
        <v>0</v>
      </c>
    </row>
    <row r="340" spans="1:6">
      <c r="A340">
        <v>121</v>
      </c>
      <c r="B340" s="31">
        <v>37012</v>
      </c>
      <c r="C340">
        <v>22075.825000000001</v>
      </c>
      <c r="D340">
        <v>25014.53125</v>
      </c>
      <c r="E340">
        <f t="shared" si="10"/>
        <v>2</v>
      </c>
      <c r="F340">
        <f t="shared" si="11"/>
        <v>0</v>
      </c>
    </row>
    <row r="341" spans="1:6">
      <c r="A341">
        <v>353</v>
      </c>
      <c r="B341" s="31">
        <v>37244</v>
      </c>
      <c r="C341">
        <v>22622.125</v>
      </c>
      <c r="D341">
        <v>24927.375</v>
      </c>
      <c r="E341">
        <f t="shared" si="10"/>
        <v>4</v>
      </c>
      <c r="F341">
        <f t="shared" si="11"/>
        <v>0</v>
      </c>
    </row>
    <row r="342" spans="1:6">
      <c r="A342">
        <v>128</v>
      </c>
      <c r="B342" s="31">
        <v>37019</v>
      </c>
      <c r="C342">
        <v>21644.075000000001</v>
      </c>
      <c r="D342">
        <v>24914.1875</v>
      </c>
      <c r="E342">
        <f t="shared" si="10"/>
        <v>2</v>
      </c>
      <c r="F342">
        <f t="shared" si="11"/>
        <v>0</v>
      </c>
    </row>
    <row r="343" spans="1:6">
      <c r="A343">
        <v>330</v>
      </c>
      <c r="B343" s="31">
        <v>37221</v>
      </c>
      <c r="C343">
        <v>20152.5999999999</v>
      </c>
      <c r="D343">
        <v>24887.03125</v>
      </c>
      <c r="E343">
        <f t="shared" si="10"/>
        <v>4</v>
      </c>
      <c r="F343">
        <f t="shared" si="11"/>
        <v>0</v>
      </c>
    </row>
    <row r="344" spans="1:6">
      <c r="A344">
        <v>346</v>
      </c>
      <c r="B344" s="31">
        <v>37237</v>
      </c>
      <c r="C344">
        <v>23285</v>
      </c>
      <c r="D344">
        <v>24877.9375</v>
      </c>
      <c r="E344">
        <f t="shared" si="10"/>
        <v>4</v>
      </c>
      <c r="F344">
        <f t="shared" si="11"/>
        <v>0</v>
      </c>
    </row>
    <row r="345" spans="1:6">
      <c r="A345">
        <v>93</v>
      </c>
      <c r="B345" s="31">
        <v>36984</v>
      </c>
      <c r="C345">
        <v>21494.333333333299</v>
      </c>
      <c r="D345">
        <v>24825.0625</v>
      </c>
      <c r="E345">
        <f t="shared" si="10"/>
        <v>2</v>
      </c>
      <c r="F345">
        <f t="shared" si="11"/>
        <v>0</v>
      </c>
    </row>
    <row r="346" spans="1:6">
      <c r="A346">
        <v>51</v>
      </c>
      <c r="B346" s="31">
        <v>36942</v>
      </c>
      <c r="C346">
        <v>22151.84375</v>
      </c>
      <c r="D346">
        <v>24695.5</v>
      </c>
      <c r="E346">
        <f t="shared" si="10"/>
        <v>1</v>
      </c>
      <c r="F346">
        <f t="shared" si="11"/>
        <v>0</v>
      </c>
    </row>
    <row r="347" spans="1:6">
      <c r="A347">
        <v>114</v>
      </c>
      <c r="B347" s="31">
        <v>37005</v>
      </c>
      <c r="C347">
        <v>20630.875</v>
      </c>
      <c r="D347">
        <v>24664.21875</v>
      </c>
      <c r="E347">
        <f t="shared" si="10"/>
        <v>2</v>
      </c>
      <c r="F347">
        <f t="shared" si="11"/>
        <v>0</v>
      </c>
    </row>
    <row r="348" spans="1:6">
      <c r="A348">
        <v>9</v>
      </c>
      <c r="B348" s="31">
        <v>36900</v>
      </c>
      <c r="C348">
        <v>22514.84375</v>
      </c>
      <c r="D348">
        <v>24596.4375</v>
      </c>
      <c r="E348">
        <f t="shared" si="10"/>
        <v>1</v>
      </c>
      <c r="F348">
        <f t="shared" si="11"/>
        <v>0</v>
      </c>
    </row>
    <row r="349" spans="1:6">
      <c r="A349">
        <v>135</v>
      </c>
      <c r="B349" s="31">
        <v>37026</v>
      </c>
      <c r="C349">
        <v>21131.2249999999</v>
      </c>
      <c r="D349">
        <v>24530.1875</v>
      </c>
      <c r="E349">
        <f t="shared" si="10"/>
        <v>2</v>
      </c>
      <c r="F349">
        <f t="shared" si="11"/>
        <v>0</v>
      </c>
    </row>
    <row r="350" spans="1:6">
      <c r="A350">
        <v>37</v>
      </c>
      <c r="B350" s="31">
        <v>36928</v>
      </c>
      <c r="C350">
        <v>21595.333333333299</v>
      </c>
      <c r="D350">
        <v>24424.1875</v>
      </c>
      <c r="E350">
        <f t="shared" si="10"/>
        <v>1</v>
      </c>
      <c r="F350">
        <f t="shared" si="11"/>
        <v>0</v>
      </c>
    </row>
    <row r="351" spans="1:6">
      <c r="A351">
        <v>79</v>
      </c>
      <c r="B351" s="31">
        <v>36970</v>
      </c>
      <c r="C351">
        <v>21995</v>
      </c>
      <c r="D351">
        <v>24284.4375</v>
      </c>
      <c r="E351">
        <f t="shared" si="10"/>
        <v>1</v>
      </c>
      <c r="F351">
        <f t="shared" si="11"/>
        <v>0</v>
      </c>
    </row>
    <row r="352" spans="1:6">
      <c r="A352">
        <v>100</v>
      </c>
      <c r="B352" s="31">
        <v>36991</v>
      </c>
      <c r="C352">
        <v>21714.025000000001</v>
      </c>
      <c r="D352">
        <v>24251.90625</v>
      </c>
      <c r="E352">
        <f t="shared" si="10"/>
        <v>2</v>
      </c>
      <c r="F352">
        <f t="shared" si="11"/>
        <v>0</v>
      </c>
    </row>
    <row r="353" spans="1:6">
      <c r="A353">
        <v>65</v>
      </c>
      <c r="B353" s="31">
        <v>36956</v>
      </c>
      <c r="C353">
        <v>23107.875</v>
      </c>
      <c r="D353">
        <v>24233.1875</v>
      </c>
      <c r="E353">
        <f t="shared" si="10"/>
        <v>1</v>
      </c>
      <c r="F353">
        <f t="shared" si="11"/>
        <v>0</v>
      </c>
    </row>
    <row r="354" spans="1:6">
      <c r="A354">
        <v>30</v>
      </c>
      <c r="B354" s="31">
        <v>36921</v>
      </c>
      <c r="C354">
        <v>22205.200000000001</v>
      </c>
      <c r="D354">
        <v>24205.0625</v>
      </c>
      <c r="E354">
        <f t="shared" si="10"/>
        <v>1</v>
      </c>
      <c r="F354">
        <f t="shared" si="11"/>
        <v>0</v>
      </c>
    </row>
    <row r="355" spans="1:6">
      <c r="A355">
        <v>359</v>
      </c>
      <c r="B355" s="31">
        <v>37250</v>
      </c>
      <c r="C355">
        <v>21746.291666666599</v>
      </c>
      <c r="D355">
        <v>24000</v>
      </c>
      <c r="E355">
        <f t="shared" si="10"/>
        <v>4</v>
      </c>
      <c r="F355">
        <f t="shared" si="11"/>
        <v>0</v>
      </c>
    </row>
    <row r="356" spans="1:6">
      <c r="A356">
        <v>23</v>
      </c>
      <c r="B356" s="31">
        <v>36914</v>
      </c>
      <c r="C356">
        <v>22343.3125</v>
      </c>
      <c r="D356">
        <v>23995.4375</v>
      </c>
      <c r="E356">
        <f t="shared" si="10"/>
        <v>1</v>
      </c>
      <c r="F356">
        <f t="shared" si="11"/>
        <v>0</v>
      </c>
    </row>
    <row r="357" spans="1:6">
      <c r="A357">
        <v>72</v>
      </c>
      <c r="B357" s="31">
        <v>36963</v>
      </c>
      <c r="C357">
        <v>21934.8125</v>
      </c>
      <c r="D357">
        <v>23956.3125</v>
      </c>
      <c r="E357">
        <f t="shared" si="10"/>
        <v>1</v>
      </c>
      <c r="F357">
        <f t="shared" si="11"/>
        <v>0</v>
      </c>
    </row>
    <row r="358" spans="1:6">
      <c r="A358">
        <v>331</v>
      </c>
      <c r="B358" s="31">
        <v>37222</v>
      </c>
      <c r="C358">
        <v>21572.775000000001</v>
      </c>
      <c r="D358">
        <v>23778.3125</v>
      </c>
      <c r="E358">
        <f t="shared" si="10"/>
        <v>4</v>
      </c>
      <c r="F358">
        <f t="shared" si="11"/>
        <v>0</v>
      </c>
    </row>
    <row r="359" spans="1:6">
      <c r="A359">
        <v>44</v>
      </c>
      <c r="B359" s="31">
        <v>36935</v>
      </c>
      <c r="C359">
        <v>22613.90625</v>
      </c>
      <c r="D359">
        <v>23735.6875</v>
      </c>
      <c r="E359">
        <f t="shared" si="10"/>
        <v>1</v>
      </c>
      <c r="F359">
        <f t="shared" si="11"/>
        <v>0</v>
      </c>
    </row>
    <row r="360" spans="1:6">
      <c r="A360">
        <v>16</v>
      </c>
      <c r="B360" s="31">
        <v>36907</v>
      </c>
      <c r="C360">
        <v>21995.53125</v>
      </c>
      <c r="D360">
        <v>23731.5625</v>
      </c>
      <c r="E360">
        <f t="shared" si="10"/>
        <v>1</v>
      </c>
      <c r="F360">
        <f t="shared" si="11"/>
        <v>0</v>
      </c>
    </row>
    <row r="361" spans="1:6">
      <c r="A361">
        <v>58</v>
      </c>
      <c r="B361" s="31">
        <v>36949</v>
      </c>
      <c r="C361">
        <v>22313.8125</v>
      </c>
      <c r="D361">
        <v>23602</v>
      </c>
      <c r="E361">
        <f t="shared" si="10"/>
        <v>1</v>
      </c>
      <c r="F361">
        <f t="shared" si="11"/>
        <v>0</v>
      </c>
    </row>
    <row r="362" spans="1:6">
      <c r="A362">
        <v>360</v>
      </c>
      <c r="B362" s="31">
        <v>37251</v>
      </c>
      <c r="C362">
        <v>21760.46875</v>
      </c>
      <c r="D362">
        <v>23540</v>
      </c>
      <c r="E362">
        <f t="shared" si="10"/>
        <v>4</v>
      </c>
      <c r="F362">
        <f t="shared" si="11"/>
        <v>0</v>
      </c>
    </row>
    <row r="363" spans="1:6">
      <c r="A363">
        <v>150</v>
      </c>
      <c r="B363" s="31">
        <v>37041</v>
      </c>
      <c r="C363">
        <v>23049.375</v>
      </c>
      <c r="D363">
        <v>23424.125</v>
      </c>
      <c r="E363">
        <f t="shared" si="10"/>
        <v>2</v>
      </c>
      <c r="F363">
        <f t="shared" si="11"/>
        <v>0</v>
      </c>
    </row>
    <row r="364" spans="1:6">
      <c r="A364">
        <v>86</v>
      </c>
      <c r="B364" s="31">
        <v>36977</v>
      </c>
      <c r="C364">
        <v>21987.34375</v>
      </c>
      <c r="D364">
        <v>23205.125</v>
      </c>
      <c r="E364">
        <f t="shared" si="10"/>
        <v>1</v>
      </c>
      <c r="F364">
        <f t="shared" si="11"/>
        <v>0</v>
      </c>
    </row>
    <row r="365" spans="1:6">
      <c r="A365">
        <v>1</v>
      </c>
      <c r="B365" s="31">
        <v>36892</v>
      </c>
      <c r="C365">
        <v>21264.127659574398</v>
      </c>
      <c r="D365">
        <v>23150.9375</v>
      </c>
      <c r="E365">
        <f t="shared" si="10"/>
        <v>1</v>
      </c>
      <c r="F365">
        <f t="shared" si="11"/>
        <v>0</v>
      </c>
    </row>
    <row r="366" spans="1:6">
      <c r="A366">
        <v>2</v>
      </c>
      <c r="B366" s="31">
        <v>36893</v>
      </c>
      <c r="C366">
        <v>21608.5</v>
      </c>
      <c r="D366">
        <v>23150.9375</v>
      </c>
      <c r="E366">
        <f t="shared" si="10"/>
        <v>1</v>
      </c>
      <c r="F366">
        <f t="shared" si="11"/>
        <v>0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2:U7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5" sqref="I5"/>
    </sheetView>
  </sheetViews>
  <sheetFormatPr defaultRowHeight="12.75"/>
  <sheetData>
    <row r="2" spans="1:21">
      <c r="H2" s="30" t="s">
        <v>11</v>
      </c>
      <c r="I2" s="3">
        <v>0.25</v>
      </c>
      <c r="J2" s="3">
        <v>0.3</v>
      </c>
      <c r="K2" s="3">
        <v>0.35</v>
      </c>
      <c r="L2" s="3">
        <v>1</v>
      </c>
      <c r="M2" s="23"/>
      <c r="S2" s="30" t="s">
        <v>62</v>
      </c>
      <c r="T2" s="20">
        <f>AVERAGE(T5:T16)</f>
        <v>86.292727271831311</v>
      </c>
    </row>
    <row r="3" spans="1:21">
      <c r="B3" s="9" t="s">
        <v>12</v>
      </c>
      <c r="C3" s="10"/>
      <c r="D3" s="11"/>
      <c r="E3" s="11"/>
      <c r="F3" s="11"/>
      <c r="G3" s="12"/>
      <c r="H3" s="2"/>
      <c r="I3" s="26" t="s">
        <v>10</v>
      </c>
      <c r="J3" s="24"/>
      <c r="K3" s="24"/>
      <c r="L3" s="27"/>
      <c r="M3" s="24"/>
      <c r="O3" s="9" t="s">
        <v>9</v>
      </c>
      <c r="P3" s="10"/>
      <c r="Q3" s="10"/>
      <c r="R3" s="10"/>
      <c r="S3" s="10"/>
      <c r="T3" s="19"/>
      <c r="U3" s="1"/>
    </row>
    <row r="4" spans="1:21" ht="13.5" thickBot="1">
      <c r="A4" s="7" t="s">
        <v>1</v>
      </c>
      <c r="B4" s="21" t="s">
        <v>0</v>
      </c>
      <c r="C4" s="8" t="s">
        <v>54</v>
      </c>
      <c r="D4" s="29" t="s">
        <v>55</v>
      </c>
      <c r="E4" s="29" t="s">
        <v>56</v>
      </c>
      <c r="F4" s="29" t="s">
        <v>57</v>
      </c>
      <c r="G4" s="22" t="s">
        <v>58</v>
      </c>
      <c r="H4" s="7"/>
      <c r="I4" s="21" t="s">
        <v>5</v>
      </c>
      <c r="J4" s="8" t="s">
        <v>6</v>
      </c>
      <c r="K4" s="8" t="s">
        <v>7</v>
      </c>
      <c r="L4" s="22" t="s">
        <v>8</v>
      </c>
      <c r="M4" s="8"/>
      <c r="N4" s="7"/>
      <c r="O4" s="21" t="s">
        <v>4</v>
      </c>
      <c r="P4" s="29" t="s">
        <v>55</v>
      </c>
      <c r="Q4" s="29" t="s">
        <v>56</v>
      </c>
      <c r="R4" s="29" t="s">
        <v>57</v>
      </c>
      <c r="S4" s="22" t="s">
        <v>58</v>
      </c>
      <c r="T4" s="28" t="s">
        <v>59</v>
      </c>
    </row>
    <row r="5" spans="1:21">
      <c r="A5" s="78">
        <v>36892</v>
      </c>
      <c r="B5" s="13">
        <v>32675</v>
      </c>
      <c r="C5" s="14">
        <v>15000</v>
      </c>
      <c r="D5" s="14">
        <f t="shared" ref="D5:D16" si="0">($B5-$C5)*I5</f>
        <v>4418.75</v>
      </c>
      <c r="E5" s="14">
        <f t="shared" ref="E5:E16" si="1">($B5-$C5)*J5</f>
        <v>5302.5</v>
      </c>
      <c r="F5" s="14">
        <f t="shared" ref="F5:F16" si="2">($B5-$C5)*K5</f>
        <v>6186.25</v>
      </c>
      <c r="G5" s="15">
        <f t="shared" ref="G5:G16" si="3">($B5-$C5)*L5</f>
        <v>1767.5176749999971</v>
      </c>
      <c r="I5" s="6">
        <v>0.25</v>
      </c>
      <c r="J5" s="6">
        <v>0.3</v>
      </c>
      <c r="K5" s="6">
        <v>0.35</v>
      </c>
      <c r="L5" s="6">
        <v>0.10000099999999984</v>
      </c>
      <c r="M5" s="25">
        <f t="shared" ref="M5:M36" si="4">SUM(I5:L5)</f>
        <v>1.0000009999999999</v>
      </c>
      <c r="O5" s="80">
        <v>40</v>
      </c>
      <c r="P5" s="81">
        <f>Curves!$M$15</f>
        <v>79.449336363709762</v>
      </c>
      <c r="Q5" s="81">
        <f>Curves!$M$14</f>
        <v>94.063204490359311</v>
      </c>
      <c r="R5" s="81">
        <f>Curves!$M$9</f>
        <v>162.42684530458763</v>
      </c>
      <c r="S5" s="81">
        <f>Curves!E10</f>
        <v>277.5</v>
      </c>
      <c r="T5" s="82">
        <f t="array" ref="T5">SUM(C5:G5*O5:S5)/$B5</f>
        <v>90.134234841477493</v>
      </c>
      <c r="U5" s="86"/>
    </row>
    <row r="6" spans="1:21">
      <c r="A6" s="78">
        <v>36923</v>
      </c>
      <c r="B6" s="13">
        <v>32071</v>
      </c>
      <c r="C6" s="14">
        <v>15000</v>
      </c>
      <c r="D6" s="14">
        <f t="shared" si="0"/>
        <v>4267.75</v>
      </c>
      <c r="E6" s="14">
        <f t="shared" si="1"/>
        <v>5121.3</v>
      </c>
      <c r="F6" s="14">
        <f t="shared" si="2"/>
        <v>5974.8499999999995</v>
      </c>
      <c r="G6" s="15">
        <f t="shared" si="3"/>
        <v>1707.1170709999967</v>
      </c>
      <c r="I6" s="4">
        <v>0.25</v>
      </c>
      <c r="J6" s="4">
        <v>0.3</v>
      </c>
      <c r="K6" s="4">
        <v>0.35</v>
      </c>
      <c r="L6" s="4">
        <v>0.10000099999999981</v>
      </c>
      <c r="M6" s="25">
        <f t="shared" si="4"/>
        <v>1.0000009999999999</v>
      </c>
      <c r="O6" s="80">
        <v>40</v>
      </c>
      <c r="P6" s="81">
        <f>Curves!$M$15</f>
        <v>79.449336363709762</v>
      </c>
      <c r="Q6" s="81">
        <f>Curves!$M$14</f>
        <v>94.063204490359311</v>
      </c>
      <c r="R6" s="81">
        <f>Curves!$M$9</f>
        <v>162.42684530458763</v>
      </c>
      <c r="S6" s="81">
        <f>Curves!E11</f>
        <v>202.5</v>
      </c>
      <c r="T6" s="82">
        <f t="array" ref="T6">SUM(C6:G6*O6:S6)/$B6</f>
        <v>85.340745158190089</v>
      </c>
    </row>
    <row r="7" spans="1:21">
      <c r="A7" s="78">
        <v>36951</v>
      </c>
      <c r="B7" s="13">
        <v>32340</v>
      </c>
      <c r="C7" s="14">
        <v>15000</v>
      </c>
      <c r="D7" s="14">
        <f t="shared" si="0"/>
        <v>4335</v>
      </c>
      <c r="E7" s="14">
        <f t="shared" si="1"/>
        <v>5202</v>
      </c>
      <c r="F7" s="14">
        <f t="shared" si="2"/>
        <v>0</v>
      </c>
      <c r="G7" s="15">
        <f t="shared" si="3"/>
        <v>7803.0173399999958</v>
      </c>
      <c r="I7" s="4">
        <v>0.25</v>
      </c>
      <c r="J7" s="4">
        <v>0.3</v>
      </c>
      <c r="K7" s="4">
        <v>0</v>
      </c>
      <c r="L7" s="4">
        <v>0.45000099999999976</v>
      </c>
      <c r="M7" s="25">
        <f t="shared" si="4"/>
        <v>1.0000009999999997</v>
      </c>
      <c r="O7" s="80">
        <v>40</v>
      </c>
      <c r="P7" s="81">
        <f>Curves!$M$15</f>
        <v>79.449336363709762</v>
      </c>
      <c r="Q7" s="81">
        <f>Curves!$M$14</f>
        <v>94.063204490359311</v>
      </c>
      <c r="R7" s="81">
        <f>Curves!$M$9</f>
        <v>162.42684530458763</v>
      </c>
      <c r="S7" s="81">
        <f>Curves!E12</f>
        <v>200</v>
      </c>
      <c r="T7" s="82">
        <f t="array" ref="T7">SUM(C7:G7*O7:S7)/$B7</f>
        <v>92.589150615198818</v>
      </c>
    </row>
    <row r="8" spans="1:21">
      <c r="A8" s="78">
        <v>36982</v>
      </c>
      <c r="B8" s="13">
        <v>33013</v>
      </c>
      <c r="C8" s="14">
        <v>15000</v>
      </c>
      <c r="D8" s="14">
        <f t="shared" si="0"/>
        <v>4503.25</v>
      </c>
      <c r="E8" s="14">
        <f t="shared" si="1"/>
        <v>5403.9</v>
      </c>
      <c r="F8" s="14">
        <f t="shared" si="2"/>
        <v>0</v>
      </c>
      <c r="G8" s="15">
        <f t="shared" si="3"/>
        <v>8105.8680129999975</v>
      </c>
      <c r="I8" s="4">
        <v>0.25</v>
      </c>
      <c r="J8" s="4">
        <v>0.3</v>
      </c>
      <c r="K8" s="4">
        <v>0</v>
      </c>
      <c r="L8" s="4">
        <v>0.45000099999999987</v>
      </c>
      <c r="M8" s="25">
        <f t="shared" si="4"/>
        <v>1.0000009999999999</v>
      </c>
      <c r="O8" s="80">
        <v>40</v>
      </c>
      <c r="P8" s="81">
        <f>Curves!$M$15</f>
        <v>79.449336363709762</v>
      </c>
      <c r="Q8" s="81">
        <f>Curves!$M$14</f>
        <v>94.063204490359311</v>
      </c>
      <c r="R8" s="81">
        <f>Curves!$M$9</f>
        <v>162.42684530458763</v>
      </c>
      <c r="S8" s="81">
        <f>Curves!E13</f>
        <v>144</v>
      </c>
      <c r="T8" s="82">
        <f t="array" ref="T8">SUM(C8:G8*O8:S8)/$B8</f>
        <v>79.76655767719771</v>
      </c>
    </row>
    <row r="9" spans="1:21">
      <c r="A9" s="78">
        <v>37012</v>
      </c>
      <c r="B9" s="13">
        <v>39521</v>
      </c>
      <c r="C9" s="14">
        <v>15000</v>
      </c>
      <c r="D9" s="14">
        <f t="shared" si="0"/>
        <v>6130.25</v>
      </c>
      <c r="E9" s="14">
        <f t="shared" si="1"/>
        <v>7356.3</v>
      </c>
      <c r="F9" s="14">
        <f t="shared" si="2"/>
        <v>0</v>
      </c>
      <c r="G9" s="15">
        <f t="shared" si="3"/>
        <v>11034.474520999996</v>
      </c>
      <c r="I9" s="4">
        <v>0.25</v>
      </c>
      <c r="J9" s="4">
        <v>0.3</v>
      </c>
      <c r="K9" s="4">
        <v>0</v>
      </c>
      <c r="L9" s="4">
        <v>0.45000099999999987</v>
      </c>
      <c r="M9" s="25">
        <f t="shared" si="4"/>
        <v>1.0000009999999999</v>
      </c>
      <c r="O9" s="80">
        <v>40</v>
      </c>
      <c r="P9" s="81">
        <f>Curves!$M$15</f>
        <v>79.449336363709762</v>
      </c>
      <c r="Q9" s="81">
        <f>Curves!$M$14</f>
        <v>94.063204490359311</v>
      </c>
      <c r="R9" s="81">
        <f>Curves!$M$9</f>
        <v>162.42684530458763</v>
      </c>
      <c r="S9" s="81">
        <f>Curves!E14</f>
        <v>143</v>
      </c>
      <c r="T9" s="82">
        <f t="array" ref="T9">SUM(C9:G9*O9:S9)/$B9</f>
        <v>84.940444369804965</v>
      </c>
    </row>
    <row r="10" spans="1:21">
      <c r="A10" s="78">
        <v>37043</v>
      </c>
      <c r="B10" s="13">
        <v>43447</v>
      </c>
      <c r="C10" s="14">
        <v>15000</v>
      </c>
      <c r="D10" s="14">
        <f t="shared" si="0"/>
        <v>7111.75</v>
      </c>
      <c r="E10" s="14">
        <f t="shared" si="1"/>
        <v>8534.1</v>
      </c>
      <c r="F10" s="14">
        <f t="shared" si="2"/>
        <v>0</v>
      </c>
      <c r="G10" s="15">
        <f t="shared" si="3"/>
        <v>12801.178446999997</v>
      </c>
      <c r="I10" s="4">
        <v>0.25</v>
      </c>
      <c r="J10" s="4">
        <v>0.3</v>
      </c>
      <c r="K10" s="4">
        <v>0</v>
      </c>
      <c r="L10" s="4">
        <v>0.45000099999999987</v>
      </c>
      <c r="M10" s="25">
        <f t="shared" si="4"/>
        <v>1.0000009999999999</v>
      </c>
      <c r="O10" s="80">
        <v>40</v>
      </c>
      <c r="P10" s="81">
        <f>Curves!$M$15</f>
        <v>79.449336363709762</v>
      </c>
      <c r="Q10" s="81">
        <f>Curves!$M$14</f>
        <v>94.063204490359311</v>
      </c>
      <c r="R10" s="81">
        <f>Curves!$M$9</f>
        <v>162.42684530458763</v>
      </c>
      <c r="S10" s="81">
        <f>Curves!E15</f>
        <v>170.5</v>
      </c>
      <c r="T10" s="82">
        <f t="array" ref="T10">SUM(C10:G10*O10:S10)/$B10</f>
        <v>95.527183385257615</v>
      </c>
    </row>
    <row r="11" spans="1:21">
      <c r="A11" s="78">
        <v>37073</v>
      </c>
      <c r="B11" s="13">
        <v>45574</v>
      </c>
      <c r="C11" s="14">
        <v>15000</v>
      </c>
      <c r="D11" s="14">
        <f t="shared" si="0"/>
        <v>7643.5</v>
      </c>
      <c r="E11" s="14">
        <f t="shared" si="1"/>
        <v>9172.1999999999989</v>
      </c>
      <c r="F11" s="14">
        <f t="shared" si="2"/>
        <v>10700.9</v>
      </c>
      <c r="G11" s="15">
        <f t="shared" si="3"/>
        <v>3057.4305739999941</v>
      </c>
      <c r="I11" s="4">
        <v>0.25</v>
      </c>
      <c r="J11" s="4">
        <v>0.3</v>
      </c>
      <c r="K11" s="4">
        <v>0.35</v>
      </c>
      <c r="L11" s="4">
        <v>0.10000099999999981</v>
      </c>
      <c r="M11" s="25">
        <f t="shared" si="4"/>
        <v>1.0000009999999999</v>
      </c>
      <c r="O11" s="80">
        <v>40</v>
      </c>
      <c r="P11" s="81">
        <f>Curves!$M$15</f>
        <v>79.449336363709762</v>
      </c>
      <c r="Q11" s="81">
        <f>Curves!$M$14</f>
        <v>94.063204490359311</v>
      </c>
      <c r="R11" s="81">
        <f>Curves!$M$9</f>
        <v>162.42684530458763</v>
      </c>
      <c r="S11" s="81">
        <f>Curves!E16</f>
        <v>173.5</v>
      </c>
      <c r="T11" s="82">
        <f t="array" ref="T11">SUM(C11:G11*O11:S11)/$B11</f>
        <v>95.199349634250893</v>
      </c>
    </row>
    <row r="12" spans="1:21">
      <c r="A12" s="78">
        <v>37104</v>
      </c>
      <c r="B12" s="13">
        <v>44661</v>
      </c>
      <c r="C12" s="14">
        <v>15000</v>
      </c>
      <c r="D12" s="14">
        <f t="shared" si="0"/>
        <v>7415.25</v>
      </c>
      <c r="E12" s="14">
        <f t="shared" si="1"/>
        <v>8898.2999999999993</v>
      </c>
      <c r="F12" s="14">
        <f t="shared" si="2"/>
        <v>10381.349999999999</v>
      </c>
      <c r="G12" s="15">
        <f t="shared" si="3"/>
        <v>2966.1296609999958</v>
      </c>
      <c r="I12" s="4">
        <v>0.25</v>
      </c>
      <c r="J12" s="4">
        <v>0.3</v>
      </c>
      <c r="K12" s="4">
        <v>0.35</v>
      </c>
      <c r="L12" s="4">
        <v>0.10000099999999985</v>
      </c>
      <c r="M12" s="25">
        <f t="shared" si="4"/>
        <v>1.0000009999999999</v>
      </c>
      <c r="O12" s="80">
        <v>40</v>
      </c>
      <c r="P12" s="81">
        <f>Curves!$M$15</f>
        <v>79.449336363709762</v>
      </c>
      <c r="Q12" s="81">
        <f>Curves!$M$14</f>
        <v>94.063204490359311</v>
      </c>
      <c r="R12" s="81">
        <f>Curves!$M$9</f>
        <v>162.42684530458763</v>
      </c>
      <c r="S12" s="81">
        <f>Curves!E17</f>
        <v>192</v>
      </c>
      <c r="T12" s="82">
        <f t="array" ref="T12">SUM(C12:G12*O12:S12)/$B12</f>
        <v>95.874389946538187</v>
      </c>
    </row>
    <row r="13" spans="1:21">
      <c r="A13" s="78">
        <v>37135</v>
      </c>
      <c r="B13" s="13">
        <v>44243</v>
      </c>
      <c r="C13" s="14">
        <v>15000</v>
      </c>
      <c r="D13" s="14">
        <f t="shared" si="0"/>
        <v>7310.75</v>
      </c>
      <c r="E13" s="14">
        <f t="shared" si="1"/>
        <v>8772.9</v>
      </c>
      <c r="F13" s="14">
        <f t="shared" si="2"/>
        <v>10235.049999999999</v>
      </c>
      <c r="G13" s="15">
        <f t="shared" si="3"/>
        <v>2924.3292429999942</v>
      </c>
      <c r="I13" s="4">
        <v>0.25</v>
      </c>
      <c r="J13" s="4">
        <v>0.3</v>
      </c>
      <c r="K13" s="4">
        <v>0.35</v>
      </c>
      <c r="L13" s="4">
        <v>0.1000009999999998</v>
      </c>
      <c r="M13" s="25">
        <f t="shared" si="4"/>
        <v>1.0000009999999999</v>
      </c>
      <c r="O13" s="80">
        <v>40</v>
      </c>
      <c r="P13" s="81">
        <f>Curves!$M$15</f>
        <v>79.449336363709762</v>
      </c>
      <c r="Q13" s="81">
        <f>Curves!$M$14</f>
        <v>94.063204490359311</v>
      </c>
      <c r="R13" s="81">
        <f>Curves!$M$9</f>
        <v>162.42684530458763</v>
      </c>
      <c r="S13" s="81">
        <f>Curves!E18</f>
        <v>175.5</v>
      </c>
      <c r="T13" s="82">
        <f t="array" ref="T13">SUM(C13:G13*O13:S13)/$B13</f>
        <v>94.516827242178024</v>
      </c>
    </row>
    <row r="14" spans="1:21">
      <c r="A14" s="78">
        <v>37165</v>
      </c>
      <c r="B14" s="13">
        <v>36692</v>
      </c>
      <c r="C14" s="14">
        <v>15000</v>
      </c>
      <c r="D14" s="14">
        <f t="shared" si="0"/>
        <v>5423</v>
      </c>
      <c r="E14" s="14">
        <f t="shared" si="1"/>
        <v>6507.5999999999995</v>
      </c>
      <c r="F14" s="14">
        <f t="shared" si="2"/>
        <v>0</v>
      </c>
      <c r="G14" s="15">
        <f t="shared" si="3"/>
        <v>9761.4216919999944</v>
      </c>
      <c r="I14" s="4">
        <v>0.25</v>
      </c>
      <c r="J14" s="4">
        <v>0.3</v>
      </c>
      <c r="K14" s="4">
        <v>0</v>
      </c>
      <c r="L14" s="4">
        <v>0.45000099999999976</v>
      </c>
      <c r="M14" s="25">
        <f t="shared" si="4"/>
        <v>1.0000009999999997</v>
      </c>
      <c r="O14" s="80">
        <v>40</v>
      </c>
      <c r="P14" s="81">
        <f>Curves!$M$15</f>
        <v>79.449336363709762</v>
      </c>
      <c r="Q14" s="81">
        <f>Curves!$M$14</f>
        <v>94.063204490359311</v>
      </c>
      <c r="R14" s="81">
        <f>Curves!$M$9</f>
        <v>162.42684530458763</v>
      </c>
      <c r="S14" s="81">
        <f>Curves!E19</f>
        <v>117.5</v>
      </c>
      <c r="T14" s="82">
        <f t="array" ref="T14">SUM(C14:G14*O14:S14)/$B14</f>
        <v>76.036915661502775</v>
      </c>
    </row>
    <row r="15" spans="1:21">
      <c r="A15" s="78">
        <v>37196</v>
      </c>
      <c r="B15" s="13">
        <v>33180</v>
      </c>
      <c r="C15" s="14">
        <v>15000</v>
      </c>
      <c r="D15" s="14">
        <f t="shared" si="0"/>
        <v>4545</v>
      </c>
      <c r="E15" s="14">
        <f t="shared" si="1"/>
        <v>5454</v>
      </c>
      <c r="F15" s="14">
        <f t="shared" si="2"/>
        <v>0</v>
      </c>
      <c r="G15" s="15">
        <f t="shared" si="3"/>
        <v>8181.0181799999955</v>
      </c>
      <c r="I15" s="4">
        <v>0.25</v>
      </c>
      <c r="J15" s="4">
        <v>0.3</v>
      </c>
      <c r="K15" s="4">
        <v>0</v>
      </c>
      <c r="L15" s="4">
        <v>0.45000099999999976</v>
      </c>
      <c r="M15" s="25">
        <f t="shared" si="4"/>
        <v>1.0000009999999997</v>
      </c>
      <c r="O15" s="80">
        <v>40</v>
      </c>
      <c r="P15" s="81">
        <f>Curves!$M$15</f>
        <v>79.449336363709762</v>
      </c>
      <c r="Q15" s="81">
        <f>Curves!$M$14</f>
        <v>94.063204490359311</v>
      </c>
      <c r="R15" s="81">
        <f>Curves!$M$9</f>
        <v>162.42684530458763</v>
      </c>
      <c r="S15" s="81">
        <f>Curves!E20</f>
        <v>113.5</v>
      </c>
      <c r="T15" s="82">
        <f t="array" ref="T15">SUM(C15:G15*O15:S15)/$B15</f>
        <v>72.413005258995781</v>
      </c>
    </row>
    <row r="16" spans="1:21">
      <c r="A16" s="78">
        <v>37226</v>
      </c>
      <c r="B16" s="16">
        <v>34319</v>
      </c>
      <c r="C16" s="17">
        <v>15000</v>
      </c>
      <c r="D16" s="17">
        <f t="shared" si="0"/>
        <v>4829.75</v>
      </c>
      <c r="E16" s="17">
        <f t="shared" si="1"/>
        <v>5795.7</v>
      </c>
      <c r="F16" s="17">
        <f t="shared" si="2"/>
        <v>0</v>
      </c>
      <c r="G16" s="18">
        <f t="shared" si="3"/>
        <v>8693.5693189999984</v>
      </c>
      <c r="I16" s="4">
        <v>0.25</v>
      </c>
      <c r="J16" s="4">
        <v>0.3</v>
      </c>
      <c r="K16" s="4">
        <v>0</v>
      </c>
      <c r="L16" s="4">
        <v>0.45000099999999987</v>
      </c>
      <c r="M16" s="25">
        <f t="shared" si="4"/>
        <v>1.0000009999999999</v>
      </c>
      <c r="O16" s="83">
        <v>40</v>
      </c>
      <c r="P16" s="84">
        <f>Curves!$M$15</f>
        <v>79.449336363709762</v>
      </c>
      <c r="Q16" s="84">
        <f>Curves!$M$14</f>
        <v>94.063204490359311</v>
      </c>
      <c r="R16" s="84">
        <f>Curves!$M$9</f>
        <v>162.42684530458763</v>
      </c>
      <c r="S16" s="84">
        <f>Curves!E21</f>
        <v>113</v>
      </c>
      <c r="T16" s="85">
        <f t="array" ref="T16">SUM(C16:G16*O16:S16)/$B16</f>
        <v>73.173923471383276</v>
      </c>
    </row>
    <row r="17" spans="1:20">
      <c r="A17" s="78">
        <v>37257</v>
      </c>
      <c r="B17" s="79">
        <f t="shared" ref="B17:G26" si="5">B5</f>
        <v>32675</v>
      </c>
      <c r="C17" s="79">
        <f t="shared" si="5"/>
        <v>15000</v>
      </c>
      <c r="D17" s="79">
        <f t="shared" si="5"/>
        <v>4418.75</v>
      </c>
      <c r="E17" s="79">
        <f t="shared" si="5"/>
        <v>5302.5</v>
      </c>
      <c r="F17" s="79">
        <f t="shared" si="5"/>
        <v>6186.25</v>
      </c>
      <c r="G17" s="79">
        <f t="shared" si="5"/>
        <v>1767.5176749999971</v>
      </c>
      <c r="I17" s="2">
        <f t="shared" ref="I17:L36" si="6">I5</f>
        <v>0.25</v>
      </c>
      <c r="J17" s="2">
        <f t="shared" si="6"/>
        <v>0.3</v>
      </c>
      <c r="K17" s="2">
        <f t="shared" si="6"/>
        <v>0.35</v>
      </c>
      <c r="L17" s="2">
        <f t="shared" si="6"/>
        <v>0.10000099999999984</v>
      </c>
      <c r="M17" s="25">
        <f t="shared" si="4"/>
        <v>1.0000009999999999</v>
      </c>
      <c r="O17" s="86">
        <v>40</v>
      </c>
      <c r="P17" s="86">
        <f>Curves!$M$15</f>
        <v>79.449336363709762</v>
      </c>
      <c r="Q17" s="86">
        <f>Curves!$M$14</f>
        <v>94.063204490359311</v>
      </c>
      <c r="R17" s="86">
        <f>Curves!$M$10</f>
        <v>92.504026835608158</v>
      </c>
      <c r="S17" s="86">
        <f>Curves!E22</f>
        <v>91.5</v>
      </c>
      <c r="T17" s="87">
        <f t="array" ref="T17">SUM(C17:G17*O17:S17)/$B17</f>
        <v>66.834515689106468</v>
      </c>
    </row>
    <row r="18" spans="1:20">
      <c r="A18" s="78">
        <v>37288</v>
      </c>
      <c r="B18" s="79">
        <f t="shared" si="5"/>
        <v>32071</v>
      </c>
      <c r="C18" s="79">
        <f t="shared" si="5"/>
        <v>15000</v>
      </c>
      <c r="D18" s="79">
        <f t="shared" si="5"/>
        <v>4267.75</v>
      </c>
      <c r="E18" s="79">
        <f t="shared" si="5"/>
        <v>5121.3</v>
      </c>
      <c r="F18" s="79">
        <f t="shared" si="5"/>
        <v>5974.8499999999995</v>
      </c>
      <c r="G18" s="79">
        <f t="shared" si="5"/>
        <v>1707.1170709999967</v>
      </c>
      <c r="I18" s="2">
        <f t="shared" si="6"/>
        <v>0.25</v>
      </c>
      <c r="J18" s="2">
        <f t="shared" si="6"/>
        <v>0.3</v>
      </c>
      <c r="K18" s="2">
        <f t="shared" si="6"/>
        <v>0.35</v>
      </c>
      <c r="L18" s="2">
        <f t="shared" si="6"/>
        <v>0.10000099999999981</v>
      </c>
      <c r="M18" s="25">
        <f t="shared" si="4"/>
        <v>1.0000009999999999</v>
      </c>
      <c r="O18" s="86">
        <v>40</v>
      </c>
      <c r="P18" s="86">
        <f>Curves!$M$15</f>
        <v>79.449336363709762</v>
      </c>
      <c r="Q18" s="86">
        <f>Curves!$M$14</f>
        <v>94.063204490359311</v>
      </c>
      <c r="R18" s="86">
        <f>Curves!$M$10</f>
        <v>92.504026835608158</v>
      </c>
      <c r="S18" s="86">
        <f>Curves!E23</f>
        <v>83.5</v>
      </c>
      <c r="T18" s="87">
        <f t="array" ref="T18">SUM(C18:G18*O18:S18)/$B18</f>
        <v>65.979787178133904</v>
      </c>
    </row>
    <row r="19" spans="1:20">
      <c r="A19" s="78">
        <v>37316</v>
      </c>
      <c r="B19" s="79">
        <f t="shared" si="5"/>
        <v>32340</v>
      </c>
      <c r="C19" s="79">
        <f t="shared" si="5"/>
        <v>15000</v>
      </c>
      <c r="D19" s="79">
        <f t="shared" si="5"/>
        <v>4335</v>
      </c>
      <c r="E19" s="79">
        <f t="shared" si="5"/>
        <v>5202</v>
      </c>
      <c r="F19" s="79">
        <f t="shared" si="5"/>
        <v>0</v>
      </c>
      <c r="G19" s="79">
        <f t="shared" si="5"/>
        <v>7803.0173399999958</v>
      </c>
      <c r="I19" s="2">
        <f t="shared" si="6"/>
        <v>0.25</v>
      </c>
      <c r="J19" s="2">
        <f t="shared" si="6"/>
        <v>0.3</v>
      </c>
      <c r="K19" s="2">
        <f t="shared" si="6"/>
        <v>0</v>
      </c>
      <c r="L19" s="2">
        <f t="shared" si="6"/>
        <v>0.45000099999999976</v>
      </c>
      <c r="M19" s="25">
        <f t="shared" si="4"/>
        <v>1.0000009999999997</v>
      </c>
      <c r="O19" s="86">
        <v>40</v>
      </c>
      <c r="P19" s="86">
        <f>Curves!$M$15</f>
        <v>79.449336363709762</v>
      </c>
      <c r="Q19" s="86">
        <f>Curves!$M$14</f>
        <v>94.063204490359311</v>
      </c>
      <c r="R19" s="86">
        <f>Curves!$M$10</f>
        <v>92.504026835608158</v>
      </c>
      <c r="S19" s="86">
        <f>Curves!E24</f>
        <v>79.5</v>
      </c>
      <c r="T19" s="87">
        <f t="array" ref="T19">SUM(C19:G19*O19:S19)/$B19</f>
        <v>63.514828120764705</v>
      </c>
    </row>
    <row r="20" spans="1:20">
      <c r="A20" s="78">
        <v>37347</v>
      </c>
      <c r="B20" s="79">
        <f t="shared" si="5"/>
        <v>33013</v>
      </c>
      <c r="C20" s="79">
        <f t="shared" si="5"/>
        <v>15000</v>
      </c>
      <c r="D20" s="79">
        <f t="shared" si="5"/>
        <v>4503.25</v>
      </c>
      <c r="E20" s="79">
        <f t="shared" si="5"/>
        <v>5403.9</v>
      </c>
      <c r="F20" s="79">
        <f t="shared" si="5"/>
        <v>0</v>
      </c>
      <c r="G20" s="79">
        <f t="shared" si="5"/>
        <v>8105.8680129999975</v>
      </c>
      <c r="I20" s="2">
        <f t="shared" si="6"/>
        <v>0.25</v>
      </c>
      <c r="J20" s="2">
        <f t="shared" si="6"/>
        <v>0.3</v>
      </c>
      <c r="K20" s="2">
        <f t="shared" si="6"/>
        <v>0</v>
      </c>
      <c r="L20" s="2">
        <f t="shared" si="6"/>
        <v>0.45000099999999987</v>
      </c>
      <c r="M20" s="25">
        <f t="shared" si="4"/>
        <v>1.0000009999999999</v>
      </c>
      <c r="O20" s="86">
        <v>40</v>
      </c>
      <c r="P20" s="86">
        <f>Curves!$M$15</f>
        <v>79.449336363709762</v>
      </c>
      <c r="Q20" s="86">
        <f>Curves!$M$14</f>
        <v>94.063204490359311</v>
      </c>
      <c r="R20" s="86">
        <f>Curves!$M$10</f>
        <v>92.504026835608158</v>
      </c>
      <c r="S20" s="86">
        <f>Curves!E25</f>
        <v>76</v>
      </c>
      <c r="T20" s="87">
        <f t="array" ref="T20">SUM(C20:G20*O20:S20)/$B20</f>
        <v>63.070134302042476</v>
      </c>
    </row>
    <row r="21" spans="1:20">
      <c r="A21" s="78">
        <v>37377</v>
      </c>
      <c r="B21" s="79">
        <f t="shared" si="5"/>
        <v>39521</v>
      </c>
      <c r="C21" s="79">
        <f t="shared" si="5"/>
        <v>15000</v>
      </c>
      <c r="D21" s="79">
        <f t="shared" si="5"/>
        <v>6130.25</v>
      </c>
      <c r="E21" s="79">
        <f t="shared" si="5"/>
        <v>7356.3</v>
      </c>
      <c r="F21" s="79">
        <f t="shared" si="5"/>
        <v>0</v>
      </c>
      <c r="G21" s="79">
        <f t="shared" si="5"/>
        <v>11034.474520999996</v>
      </c>
      <c r="I21" s="2">
        <f t="shared" si="6"/>
        <v>0.25</v>
      </c>
      <c r="J21" s="2">
        <f t="shared" si="6"/>
        <v>0.3</v>
      </c>
      <c r="K21" s="2">
        <f t="shared" si="6"/>
        <v>0</v>
      </c>
      <c r="L21" s="2">
        <f t="shared" si="6"/>
        <v>0.45000099999999987</v>
      </c>
      <c r="M21" s="25">
        <f t="shared" si="4"/>
        <v>1.0000009999999999</v>
      </c>
      <c r="O21" s="86">
        <v>40</v>
      </c>
      <c r="P21" s="86">
        <f>Curves!$M$15</f>
        <v>79.449336363709762</v>
      </c>
      <c r="Q21" s="86">
        <f>Curves!$M$14</f>
        <v>94.063204490359311</v>
      </c>
      <c r="R21" s="86">
        <f>Curves!$M$10</f>
        <v>92.504026835608158</v>
      </c>
      <c r="S21" s="86">
        <f>Curves!E26</f>
        <v>77</v>
      </c>
      <c r="T21" s="87">
        <f t="array" ref="T21">SUM(C21:G21*O21:S21)/$B21</f>
        <v>66.512891464109245</v>
      </c>
    </row>
    <row r="22" spans="1:20">
      <c r="A22" s="78">
        <v>37408</v>
      </c>
      <c r="B22" s="79">
        <f t="shared" si="5"/>
        <v>43447</v>
      </c>
      <c r="C22" s="79">
        <f t="shared" si="5"/>
        <v>15000</v>
      </c>
      <c r="D22" s="79">
        <f t="shared" si="5"/>
        <v>7111.75</v>
      </c>
      <c r="E22" s="79">
        <f t="shared" si="5"/>
        <v>8534.1</v>
      </c>
      <c r="F22" s="79">
        <f t="shared" si="5"/>
        <v>0</v>
      </c>
      <c r="G22" s="79">
        <f t="shared" si="5"/>
        <v>12801.178446999997</v>
      </c>
      <c r="I22" s="2">
        <f t="shared" si="6"/>
        <v>0.25</v>
      </c>
      <c r="J22" s="2">
        <f t="shared" si="6"/>
        <v>0.3</v>
      </c>
      <c r="K22" s="2">
        <f t="shared" si="6"/>
        <v>0</v>
      </c>
      <c r="L22" s="2">
        <f t="shared" si="6"/>
        <v>0.45000099999999987</v>
      </c>
      <c r="M22" s="25">
        <f t="shared" si="4"/>
        <v>1.0000009999999999</v>
      </c>
      <c r="O22" s="86">
        <v>40</v>
      </c>
      <c r="P22" s="86">
        <f>Curves!$M$15</f>
        <v>79.449336363709762</v>
      </c>
      <c r="Q22" s="86">
        <f>Curves!$M$14</f>
        <v>94.063204490359311</v>
      </c>
      <c r="R22" s="86">
        <f>Curves!$M$10</f>
        <v>92.504026835608158</v>
      </c>
      <c r="S22" s="86">
        <f>Curves!E27</f>
        <v>91</v>
      </c>
      <c r="T22" s="87">
        <f t="array" ref="T22">SUM(C22:G22*O22:S22)/$B22</f>
        <v>72.103386885234613</v>
      </c>
    </row>
    <row r="23" spans="1:20">
      <c r="A23" s="78">
        <v>37438</v>
      </c>
      <c r="B23" s="79">
        <f t="shared" si="5"/>
        <v>45574</v>
      </c>
      <c r="C23" s="79">
        <f t="shared" si="5"/>
        <v>15000</v>
      </c>
      <c r="D23" s="79">
        <f t="shared" si="5"/>
        <v>7643.5</v>
      </c>
      <c r="E23" s="79">
        <f t="shared" si="5"/>
        <v>9172.1999999999989</v>
      </c>
      <c r="F23" s="79">
        <f t="shared" si="5"/>
        <v>10700.9</v>
      </c>
      <c r="G23" s="79">
        <f t="shared" si="5"/>
        <v>3057.4305739999941</v>
      </c>
      <c r="I23" s="2">
        <f t="shared" si="6"/>
        <v>0.25</v>
      </c>
      <c r="J23" s="2">
        <f t="shared" si="6"/>
        <v>0.3</v>
      </c>
      <c r="K23" s="2">
        <f t="shared" si="6"/>
        <v>0.35</v>
      </c>
      <c r="L23" s="2">
        <f t="shared" si="6"/>
        <v>0.10000099999999981</v>
      </c>
      <c r="M23" s="25">
        <f t="shared" si="4"/>
        <v>1.0000009999999999</v>
      </c>
      <c r="O23" s="86">
        <v>40</v>
      </c>
      <c r="P23" s="86">
        <f>Curves!$M$15</f>
        <v>79.449336363709762</v>
      </c>
      <c r="Q23" s="86">
        <f>Curves!$M$14</f>
        <v>94.063204490359311</v>
      </c>
      <c r="R23" s="86">
        <f>Curves!$M$10</f>
        <v>92.504026835608158</v>
      </c>
      <c r="S23" s="86">
        <f>Curves!E28</f>
        <v>131.5</v>
      </c>
      <c r="T23" s="87">
        <f t="array" ref="T23">SUM(C23:G23*O23:S23)/$B23</f>
        <v>75.963619343675077</v>
      </c>
    </row>
    <row r="24" spans="1:20">
      <c r="A24" s="78">
        <v>37469</v>
      </c>
      <c r="B24" s="79">
        <f t="shared" si="5"/>
        <v>44661</v>
      </c>
      <c r="C24" s="79">
        <f t="shared" si="5"/>
        <v>15000</v>
      </c>
      <c r="D24" s="79">
        <f t="shared" si="5"/>
        <v>7415.25</v>
      </c>
      <c r="E24" s="79">
        <f t="shared" si="5"/>
        <v>8898.2999999999993</v>
      </c>
      <c r="F24" s="79">
        <f t="shared" si="5"/>
        <v>10381.349999999999</v>
      </c>
      <c r="G24" s="79">
        <f t="shared" si="5"/>
        <v>2966.1296609999958</v>
      </c>
      <c r="I24" s="2">
        <f t="shared" si="6"/>
        <v>0.25</v>
      </c>
      <c r="J24" s="2">
        <f t="shared" si="6"/>
        <v>0.3</v>
      </c>
      <c r="K24" s="2">
        <f t="shared" si="6"/>
        <v>0.35</v>
      </c>
      <c r="L24" s="2">
        <f t="shared" si="6"/>
        <v>0.10000099999999985</v>
      </c>
      <c r="M24" s="25">
        <f t="shared" si="4"/>
        <v>1.0000009999999999</v>
      </c>
      <c r="O24" s="86">
        <v>40</v>
      </c>
      <c r="P24" s="86">
        <f>Curves!$M$15</f>
        <v>79.449336363709762</v>
      </c>
      <c r="Q24" s="86">
        <f>Curves!$M$14</f>
        <v>94.063204490359311</v>
      </c>
      <c r="R24" s="86">
        <f>Curves!$M$10</f>
        <v>92.504026835608158</v>
      </c>
      <c r="S24" s="86">
        <f>Curves!E29</f>
        <v>142.5</v>
      </c>
      <c r="T24" s="87">
        <f t="array" ref="T24">SUM(C24:G24*O24:S24)/$B24</f>
        <v>76.333477971158359</v>
      </c>
    </row>
    <row r="25" spans="1:20">
      <c r="A25" s="78">
        <v>37500</v>
      </c>
      <c r="B25" s="79">
        <f t="shared" si="5"/>
        <v>44243</v>
      </c>
      <c r="C25" s="79">
        <f t="shared" si="5"/>
        <v>15000</v>
      </c>
      <c r="D25" s="79">
        <f t="shared" si="5"/>
        <v>7310.75</v>
      </c>
      <c r="E25" s="79">
        <f t="shared" si="5"/>
        <v>8772.9</v>
      </c>
      <c r="F25" s="79">
        <f t="shared" si="5"/>
        <v>10235.049999999999</v>
      </c>
      <c r="G25" s="79">
        <f t="shared" si="5"/>
        <v>2924.3292429999942</v>
      </c>
      <c r="I25" s="2">
        <f t="shared" si="6"/>
        <v>0.25</v>
      </c>
      <c r="J25" s="2">
        <f t="shared" si="6"/>
        <v>0.3</v>
      </c>
      <c r="K25" s="2">
        <f t="shared" si="6"/>
        <v>0.35</v>
      </c>
      <c r="L25" s="2">
        <f t="shared" si="6"/>
        <v>0.1000009999999998</v>
      </c>
      <c r="M25" s="25">
        <f t="shared" si="4"/>
        <v>1.0000009999999999</v>
      </c>
      <c r="O25" s="86">
        <v>40</v>
      </c>
      <c r="P25" s="86">
        <f>Curves!$M$15</f>
        <v>79.449336363709762</v>
      </c>
      <c r="Q25" s="86">
        <f>Curves!$M$14</f>
        <v>94.063204490359311</v>
      </c>
      <c r="R25" s="86">
        <f>Curves!$M$10</f>
        <v>92.504026835608158</v>
      </c>
      <c r="S25" s="86">
        <f>Curves!E30</f>
        <v>132</v>
      </c>
      <c r="T25" s="87">
        <f t="array" ref="T25">SUM(C25:G25*O25:S25)/$B25</f>
        <v>75.465861773258013</v>
      </c>
    </row>
    <row r="26" spans="1:20">
      <c r="A26" s="78">
        <v>37530</v>
      </c>
      <c r="B26" s="79">
        <f t="shared" si="5"/>
        <v>36692</v>
      </c>
      <c r="C26" s="79">
        <f t="shared" si="5"/>
        <v>15000</v>
      </c>
      <c r="D26" s="79">
        <f t="shared" si="5"/>
        <v>5423</v>
      </c>
      <c r="E26" s="79">
        <f t="shared" si="5"/>
        <v>6507.5999999999995</v>
      </c>
      <c r="F26" s="79">
        <f t="shared" si="5"/>
        <v>0</v>
      </c>
      <c r="G26" s="79">
        <f t="shared" si="5"/>
        <v>9761.4216919999944</v>
      </c>
      <c r="I26" s="2">
        <f t="shared" si="6"/>
        <v>0.25</v>
      </c>
      <c r="J26" s="2">
        <f t="shared" si="6"/>
        <v>0.3</v>
      </c>
      <c r="K26" s="2">
        <f t="shared" si="6"/>
        <v>0</v>
      </c>
      <c r="L26" s="2">
        <f t="shared" si="6"/>
        <v>0.45000099999999976</v>
      </c>
      <c r="M26" s="25">
        <f t="shared" si="4"/>
        <v>1.0000009999999997</v>
      </c>
      <c r="O26" s="86">
        <v>40</v>
      </c>
      <c r="P26" s="86">
        <f>Curves!$M$15</f>
        <v>79.449336363709762</v>
      </c>
      <c r="Q26" s="86">
        <f>Curves!$M$14</f>
        <v>94.063204490359311</v>
      </c>
      <c r="R26" s="86">
        <f>Curves!$M$10</f>
        <v>92.504026835608158</v>
      </c>
      <c r="S26" s="86">
        <f>Curves!E31</f>
        <v>94.5</v>
      </c>
      <c r="T26" s="87">
        <f t="array" ref="T26">SUM(C26:G26*O26:S26)/$B26</f>
        <v>69.918069621057995</v>
      </c>
    </row>
    <row r="27" spans="1:20">
      <c r="A27" s="78">
        <v>37561</v>
      </c>
      <c r="B27" s="79">
        <f t="shared" ref="B27:G36" si="7">B15</f>
        <v>33180</v>
      </c>
      <c r="C27" s="79">
        <f t="shared" si="7"/>
        <v>15000</v>
      </c>
      <c r="D27" s="79">
        <f t="shared" si="7"/>
        <v>4545</v>
      </c>
      <c r="E27" s="79">
        <f t="shared" si="7"/>
        <v>5454</v>
      </c>
      <c r="F27" s="79">
        <f t="shared" si="7"/>
        <v>0</v>
      </c>
      <c r="G27" s="79">
        <f t="shared" si="7"/>
        <v>8181.0181799999955</v>
      </c>
      <c r="I27" s="2">
        <f t="shared" si="6"/>
        <v>0.25</v>
      </c>
      <c r="J27" s="2">
        <f t="shared" si="6"/>
        <v>0.3</v>
      </c>
      <c r="K27" s="2">
        <f t="shared" si="6"/>
        <v>0</v>
      </c>
      <c r="L27" s="2">
        <f t="shared" si="6"/>
        <v>0.45000099999999976</v>
      </c>
      <c r="M27" s="25">
        <f t="shared" si="4"/>
        <v>1.0000009999999997</v>
      </c>
      <c r="O27" s="86">
        <v>40</v>
      </c>
      <c r="P27" s="86">
        <f>Curves!$M$15</f>
        <v>79.449336363709762</v>
      </c>
      <c r="Q27" s="86">
        <f>Curves!$M$14</f>
        <v>94.063204490359311</v>
      </c>
      <c r="R27" s="86">
        <f>Curves!$M$10</f>
        <v>92.504026835608158</v>
      </c>
      <c r="S27" s="86">
        <f>Curves!E32</f>
        <v>78.5</v>
      </c>
      <c r="T27" s="87">
        <f t="array" ref="T27">SUM(C27:G27*O27:S27)/$B27</f>
        <v>63.783239246337551</v>
      </c>
    </row>
    <row r="28" spans="1:20">
      <c r="A28" s="78">
        <v>37591</v>
      </c>
      <c r="B28" s="79">
        <f t="shared" si="7"/>
        <v>34319</v>
      </c>
      <c r="C28" s="79">
        <f t="shared" si="7"/>
        <v>15000</v>
      </c>
      <c r="D28" s="79">
        <f t="shared" si="7"/>
        <v>4829.75</v>
      </c>
      <c r="E28" s="79">
        <f t="shared" si="7"/>
        <v>5795.7</v>
      </c>
      <c r="F28" s="79">
        <f t="shared" si="7"/>
        <v>0</v>
      </c>
      <c r="G28" s="79">
        <f t="shared" si="7"/>
        <v>8693.5693189999984</v>
      </c>
      <c r="I28" s="2">
        <f t="shared" si="6"/>
        <v>0.25</v>
      </c>
      <c r="J28" s="2">
        <f t="shared" si="6"/>
        <v>0.3</v>
      </c>
      <c r="K28" s="2">
        <f t="shared" si="6"/>
        <v>0</v>
      </c>
      <c r="L28" s="2">
        <f t="shared" si="6"/>
        <v>0.45000099999999987</v>
      </c>
      <c r="M28" s="25">
        <f t="shared" si="4"/>
        <v>1.0000009999999999</v>
      </c>
      <c r="O28" s="86">
        <v>40</v>
      </c>
      <c r="P28" s="86">
        <f>Curves!$M$15</f>
        <v>79.449336363709762</v>
      </c>
      <c r="Q28" s="86">
        <f>Curves!$M$14</f>
        <v>94.063204490359311</v>
      </c>
      <c r="R28" s="86">
        <f>Curves!$M$10</f>
        <v>92.504026835608158</v>
      </c>
      <c r="S28" s="86">
        <f>Curves!E33</f>
        <v>78</v>
      </c>
      <c r="T28" s="87">
        <f t="array" ref="T28">SUM(C28:G28*O28:S28)/$B28</f>
        <v>64.307845608829012</v>
      </c>
    </row>
    <row r="29" spans="1:20">
      <c r="A29" s="78">
        <v>37622</v>
      </c>
      <c r="B29" s="79">
        <f t="shared" si="7"/>
        <v>32675</v>
      </c>
      <c r="C29" s="79">
        <f t="shared" si="7"/>
        <v>15000</v>
      </c>
      <c r="D29" s="79">
        <f t="shared" si="7"/>
        <v>4418.75</v>
      </c>
      <c r="E29" s="79">
        <f t="shared" si="7"/>
        <v>5302.5</v>
      </c>
      <c r="F29" s="79">
        <f t="shared" si="7"/>
        <v>6186.25</v>
      </c>
      <c r="G29" s="79">
        <f t="shared" si="7"/>
        <v>1767.5176749999971</v>
      </c>
      <c r="I29" s="2">
        <f t="shared" si="6"/>
        <v>0.25</v>
      </c>
      <c r="J29" s="2">
        <f t="shared" si="6"/>
        <v>0.3</v>
      </c>
      <c r="K29" s="2">
        <f t="shared" si="6"/>
        <v>0.35</v>
      </c>
      <c r="L29" s="2">
        <f t="shared" si="6"/>
        <v>0.10000099999999984</v>
      </c>
      <c r="M29" s="25">
        <f t="shared" si="4"/>
        <v>1.0000009999999999</v>
      </c>
      <c r="O29" s="86">
        <v>40</v>
      </c>
      <c r="P29" s="86">
        <f>Curves!$M$15</f>
        <v>79.449336363709762</v>
      </c>
      <c r="Q29" s="86">
        <f>Curves!$M$14</f>
        <v>94.063204490359311</v>
      </c>
      <c r="R29" s="86">
        <f>Curves!$M$11</f>
        <v>74.805608313740137</v>
      </c>
      <c r="S29" s="86">
        <f>Curves!E34</f>
        <v>59.75</v>
      </c>
      <c r="T29" s="87">
        <f t="array" ref="T29">SUM(C29:G29*O29:S29)/$B29</f>
        <v>61.766251641297558</v>
      </c>
    </row>
    <row r="30" spans="1:20">
      <c r="A30" s="78">
        <v>37653</v>
      </c>
      <c r="B30" s="79">
        <f t="shared" si="7"/>
        <v>32071</v>
      </c>
      <c r="C30" s="79">
        <f t="shared" si="7"/>
        <v>15000</v>
      </c>
      <c r="D30" s="79">
        <f t="shared" si="7"/>
        <v>4267.75</v>
      </c>
      <c r="E30" s="79">
        <f t="shared" si="7"/>
        <v>5121.3</v>
      </c>
      <c r="F30" s="79">
        <f t="shared" si="7"/>
        <v>5974.8499999999995</v>
      </c>
      <c r="G30" s="79">
        <f t="shared" si="7"/>
        <v>1707.1170709999967</v>
      </c>
      <c r="I30" s="2">
        <f t="shared" si="6"/>
        <v>0.25</v>
      </c>
      <c r="J30" s="2">
        <f t="shared" si="6"/>
        <v>0.3</v>
      </c>
      <c r="K30" s="2">
        <f t="shared" si="6"/>
        <v>0.35</v>
      </c>
      <c r="L30" s="2">
        <f t="shared" si="6"/>
        <v>0.10000099999999981</v>
      </c>
      <c r="M30" s="25">
        <f t="shared" si="4"/>
        <v>1.0000009999999999</v>
      </c>
      <c r="O30" s="86">
        <v>40</v>
      </c>
      <c r="P30" s="86">
        <f>Curves!$M$15</f>
        <v>79.449336363709762</v>
      </c>
      <c r="Q30" s="86">
        <f>Curves!$M$14</f>
        <v>94.063204490359311</v>
      </c>
      <c r="R30" s="86">
        <f>Curves!$M$11</f>
        <v>74.805608313740137</v>
      </c>
      <c r="S30" s="86">
        <f>Curves!E35</f>
        <v>58</v>
      </c>
      <c r="T30" s="87">
        <f t="array" ref="T30">SUM(C30:G30*O30:S30)/$B30</f>
        <v>61.325211978860949</v>
      </c>
    </row>
    <row r="31" spans="1:20">
      <c r="A31" s="78">
        <v>37681</v>
      </c>
      <c r="B31" s="79">
        <f t="shared" si="7"/>
        <v>32340</v>
      </c>
      <c r="C31" s="79">
        <f t="shared" si="7"/>
        <v>15000</v>
      </c>
      <c r="D31" s="79">
        <f t="shared" si="7"/>
        <v>4335</v>
      </c>
      <c r="E31" s="79">
        <f t="shared" si="7"/>
        <v>5202</v>
      </c>
      <c r="F31" s="79">
        <f t="shared" si="7"/>
        <v>0</v>
      </c>
      <c r="G31" s="79">
        <f t="shared" si="7"/>
        <v>7803.0173399999958</v>
      </c>
      <c r="I31" s="2">
        <f t="shared" si="6"/>
        <v>0.25</v>
      </c>
      <c r="J31" s="2">
        <f t="shared" si="6"/>
        <v>0.3</v>
      </c>
      <c r="K31" s="2">
        <f t="shared" si="6"/>
        <v>0</v>
      </c>
      <c r="L31" s="2">
        <f t="shared" si="6"/>
        <v>0.45000099999999976</v>
      </c>
      <c r="M31" s="25">
        <f t="shared" si="4"/>
        <v>1.0000009999999997</v>
      </c>
      <c r="O31" s="86">
        <v>40</v>
      </c>
      <c r="P31" s="86">
        <f>Curves!$M$15</f>
        <v>79.449336363709762</v>
      </c>
      <c r="Q31" s="86">
        <f>Curves!$M$14</f>
        <v>94.063204490359311</v>
      </c>
      <c r="R31" s="86">
        <f>Curves!$M$11</f>
        <v>74.805608313740137</v>
      </c>
      <c r="S31" s="86">
        <f>Curves!E36</f>
        <v>57</v>
      </c>
      <c r="T31" s="87">
        <f t="array" ref="T31">SUM(C31:G31*O31:S31)/$B31</f>
        <v>58.086012717239662</v>
      </c>
    </row>
    <row r="32" spans="1:20">
      <c r="A32" s="78">
        <v>37712</v>
      </c>
      <c r="B32" s="79">
        <f t="shared" si="7"/>
        <v>33013</v>
      </c>
      <c r="C32" s="79">
        <f t="shared" si="7"/>
        <v>15000</v>
      </c>
      <c r="D32" s="79">
        <f t="shared" si="7"/>
        <v>4503.25</v>
      </c>
      <c r="E32" s="79">
        <f t="shared" si="7"/>
        <v>5403.9</v>
      </c>
      <c r="F32" s="79">
        <f t="shared" si="7"/>
        <v>0</v>
      </c>
      <c r="G32" s="79">
        <f t="shared" si="7"/>
        <v>8105.8680129999975</v>
      </c>
      <c r="I32" s="2">
        <f t="shared" si="6"/>
        <v>0.25</v>
      </c>
      <c r="J32" s="2">
        <f t="shared" si="6"/>
        <v>0.3</v>
      </c>
      <c r="K32" s="2">
        <f t="shared" si="6"/>
        <v>0</v>
      </c>
      <c r="L32" s="2">
        <f t="shared" si="6"/>
        <v>0.45000099999999987</v>
      </c>
      <c r="M32" s="25">
        <f t="shared" si="4"/>
        <v>1.0000009999999999</v>
      </c>
      <c r="O32" s="86">
        <v>40</v>
      </c>
      <c r="P32" s="86">
        <f>Curves!$M$15</f>
        <v>79.449336363709762</v>
      </c>
      <c r="Q32" s="86">
        <f>Curves!$M$14</f>
        <v>94.063204490359311</v>
      </c>
      <c r="R32" s="86">
        <f>Curves!$M$11</f>
        <v>74.805608313740137</v>
      </c>
      <c r="S32" s="86">
        <f>Curves!E37</f>
        <v>56.5</v>
      </c>
      <c r="T32" s="87">
        <f t="array" ref="T32">SUM(C32:G32*O32:S32)/$B32</f>
        <v>58.282189363578844</v>
      </c>
    </row>
    <row r="33" spans="1:20">
      <c r="A33" s="78">
        <v>37742</v>
      </c>
      <c r="B33" s="79">
        <f t="shared" si="7"/>
        <v>39521</v>
      </c>
      <c r="C33" s="79">
        <f t="shared" si="7"/>
        <v>15000</v>
      </c>
      <c r="D33" s="79">
        <f t="shared" si="7"/>
        <v>6130.25</v>
      </c>
      <c r="E33" s="79">
        <f t="shared" si="7"/>
        <v>7356.3</v>
      </c>
      <c r="F33" s="79">
        <f t="shared" si="7"/>
        <v>0</v>
      </c>
      <c r="G33" s="79">
        <f t="shared" si="7"/>
        <v>11034.474520999996</v>
      </c>
      <c r="I33" s="2">
        <f t="shared" si="6"/>
        <v>0.25</v>
      </c>
      <c r="J33" s="2">
        <f t="shared" si="6"/>
        <v>0.3</v>
      </c>
      <c r="K33" s="2">
        <f t="shared" si="6"/>
        <v>0</v>
      </c>
      <c r="L33" s="2">
        <f t="shared" si="6"/>
        <v>0.45000099999999987</v>
      </c>
      <c r="M33" s="25">
        <f t="shared" si="4"/>
        <v>1.0000009999999999</v>
      </c>
      <c r="O33" s="86">
        <v>40</v>
      </c>
      <c r="P33" s="86">
        <f>Curves!$M$15</f>
        <v>79.449336363709762</v>
      </c>
      <c r="Q33" s="86">
        <f>Curves!$M$14</f>
        <v>94.063204490359311</v>
      </c>
      <c r="R33" s="86">
        <f>Curves!$M$11</f>
        <v>74.805608313740137</v>
      </c>
      <c r="S33" s="86">
        <f>Curves!E38</f>
        <v>58.5</v>
      </c>
      <c r="T33" s="87">
        <f t="array" ref="T33">SUM(C33:G33*O33:S33)/$B33</f>
        <v>61.347592543573342</v>
      </c>
    </row>
    <row r="34" spans="1:20">
      <c r="A34" s="78">
        <v>37773</v>
      </c>
      <c r="B34" s="79">
        <f t="shared" si="7"/>
        <v>43447</v>
      </c>
      <c r="C34" s="79">
        <f t="shared" si="7"/>
        <v>15000</v>
      </c>
      <c r="D34" s="79">
        <f t="shared" si="7"/>
        <v>7111.75</v>
      </c>
      <c r="E34" s="79">
        <f t="shared" si="7"/>
        <v>8534.1</v>
      </c>
      <c r="F34" s="79">
        <f t="shared" si="7"/>
        <v>0</v>
      </c>
      <c r="G34" s="79">
        <f t="shared" si="7"/>
        <v>12801.178446999997</v>
      </c>
      <c r="I34" s="2">
        <f t="shared" si="6"/>
        <v>0.25</v>
      </c>
      <c r="J34" s="2">
        <f t="shared" si="6"/>
        <v>0.3</v>
      </c>
      <c r="K34" s="2">
        <f t="shared" si="6"/>
        <v>0</v>
      </c>
      <c r="L34" s="2">
        <f t="shared" si="6"/>
        <v>0.45000099999999987</v>
      </c>
      <c r="M34" s="25">
        <f t="shared" si="4"/>
        <v>1.0000009999999999</v>
      </c>
      <c r="O34" s="86">
        <v>40</v>
      </c>
      <c r="P34" s="86">
        <f>Curves!$M$15</f>
        <v>79.449336363709762</v>
      </c>
      <c r="Q34" s="86">
        <f>Curves!$M$14</f>
        <v>94.063204490359311</v>
      </c>
      <c r="R34" s="86">
        <f>Curves!$M$11</f>
        <v>74.805608313740137</v>
      </c>
      <c r="S34" s="86">
        <f>Curves!E39</f>
        <v>70</v>
      </c>
      <c r="T34" s="87">
        <f t="array" ref="T34">SUM(C34:G34*O34:S34)/$B34</f>
        <v>65.915968941832304</v>
      </c>
    </row>
    <row r="35" spans="1:20">
      <c r="A35" s="78">
        <v>37803</v>
      </c>
      <c r="B35" s="79">
        <f t="shared" si="7"/>
        <v>45574</v>
      </c>
      <c r="C35" s="79">
        <f t="shared" si="7"/>
        <v>15000</v>
      </c>
      <c r="D35" s="79">
        <f t="shared" si="7"/>
        <v>7643.5</v>
      </c>
      <c r="E35" s="79">
        <f t="shared" si="7"/>
        <v>9172.1999999999989</v>
      </c>
      <c r="F35" s="79">
        <f t="shared" si="7"/>
        <v>10700.9</v>
      </c>
      <c r="G35" s="79">
        <f t="shared" si="7"/>
        <v>3057.4305739999941</v>
      </c>
      <c r="I35" s="2">
        <f t="shared" si="6"/>
        <v>0.25</v>
      </c>
      <c r="J35" s="2">
        <f t="shared" si="6"/>
        <v>0.3</v>
      </c>
      <c r="K35" s="2">
        <f t="shared" si="6"/>
        <v>0.35</v>
      </c>
      <c r="L35" s="2">
        <f t="shared" si="6"/>
        <v>0.10000099999999981</v>
      </c>
      <c r="M35" s="25">
        <f t="shared" si="4"/>
        <v>1.0000009999999999</v>
      </c>
      <c r="O35" s="86">
        <v>40</v>
      </c>
      <c r="P35" s="86">
        <f>Curves!$M$15</f>
        <v>79.449336363709762</v>
      </c>
      <c r="Q35" s="86">
        <f>Curves!$M$14</f>
        <v>94.063204490359311</v>
      </c>
      <c r="R35" s="86">
        <f>Curves!$M$11</f>
        <v>74.805608313740137</v>
      </c>
      <c r="S35" s="86">
        <f>Curves!E40</f>
        <v>101</v>
      </c>
      <c r="T35" s="87">
        <f t="array" ref="T35">SUM(C35:G35*O35:S35)/$B35</f>
        <v>69.761823599003591</v>
      </c>
    </row>
    <row r="36" spans="1:20">
      <c r="A36" s="78">
        <v>37834</v>
      </c>
      <c r="B36" s="79">
        <f t="shared" si="7"/>
        <v>44661</v>
      </c>
      <c r="C36" s="79">
        <f t="shared" si="7"/>
        <v>15000</v>
      </c>
      <c r="D36" s="79">
        <f t="shared" si="7"/>
        <v>7415.25</v>
      </c>
      <c r="E36" s="79">
        <f t="shared" si="7"/>
        <v>8898.2999999999993</v>
      </c>
      <c r="F36" s="79">
        <f t="shared" si="7"/>
        <v>10381.349999999999</v>
      </c>
      <c r="G36" s="79">
        <f t="shared" si="7"/>
        <v>2966.1296609999958</v>
      </c>
      <c r="I36" s="2">
        <f t="shared" si="6"/>
        <v>0.25</v>
      </c>
      <c r="J36" s="2">
        <f t="shared" si="6"/>
        <v>0.3</v>
      </c>
      <c r="K36" s="2">
        <f t="shared" si="6"/>
        <v>0.35</v>
      </c>
      <c r="L36" s="2">
        <f t="shared" si="6"/>
        <v>0.10000099999999985</v>
      </c>
      <c r="M36" s="25">
        <f t="shared" si="4"/>
        <v>1.0000009999999999</v>
      </c>
      <c r="O36" s="86">
        <v>40</v>
      </c>
      <c r="P36" s="86">
        <f>Curves!$M$15</f>
        <v>79.449336363709762</v>
      </c>
      <c r="Q36" s="86">
        <f>Curves!$M$14</f>
        <v>94.063204490359311</v>
      </c>
      <c r="R36" s="86">
        <f>Curves!$M$11</f>
        <v>74.805608313740137</v>
      </c>
      <c r="S36" s="86">
        <f>Curves!E41</f>
        <v>111.5</v>
      </c>
      <c r="T36" s="87">
        <f t="array" ref="T36">SUM(C36:G36*O36:S36)/$B36</f>
        <v>70.160676273637151</v>
      </c>
    </row>
    <row r="37" spans="1:20">
      <c r="A37" s="78">
        <v>37865</v>
      </c>
      <c r="B37" s="79">
        <f t="shared" ref="B37:G46" si="8">B25</f>
        <v>44243</v>
      </c>
      <c r="C37" s="79">
        <f t="shared" si="8"/>
        <v>15000</v>
      </c>
      <c r="D37" s="79">
        <f t="shared" si="8"/>
        <v>7310.75</v>
      </c>
      <c r="E37" s="79">
        <f t="shared" si="8"/>
        <v>8772.9</v>
      </c>
      <c r="F37" s="79">
        <f t="shared" si="8"/>
        <v>10235.049999999999</v>
      </c>
      <c r="G37" s="79">
        <f t="shared" si="8"/>
        <v>2924.3292429999942</v>
      </c>
      <c r="I37" s="2">
        <f t="shared" ref="I37:L56" si="9">I25</f>
        <v>0.25</v>
      </c>
      <c r="J37" s="2">
        <f t="shared" si="9"/>
        <v>0.3</v>
      </c>
      <c r="K37" s="2">
        <f t="shared" si="9"/>
        <v>0.35</v>
      </c>
      <c r="L37" s="2">
        <f t="shared" si="9"/>
        <v>0.1000009999999998</v>
      </c>
      <c r="M37" s="25">
        <f t="shared" ref="M37:M64" si="10">SUM(I37:L37)</f>
        <v>1.0000009999999999</v>
      </c>
      <c r="O37" s="86">
        <v>40</v>
      </c>
      <c r="P37" s="86">
        <f>Curves!$M$15</f>
        <v>79.449336363709762</v>
      </c>
      <c r="Q37" s="86">
        <f>Curves!$M$14</f>
        <v>94.063204490359311</v>
      </c>
      <c r="R37" s="86">
        <f>Curves!$M$11</f>
        <v>74.805608313740137</v>
      </c>
      <c r="S37" s="86">
        <f>Curves!E42</f>
        <v>101.5</v>
      </c>
      <c r="T37" s="87">
        <f t="array" ref="T37">SUM(C37:G37*O37:S37)/$B37</f>
        <v>69.355601609983708</v>
      </c>
    </row>
    <row r="38" spans="1:20">
      <c r="A38" s="78">
        <v>37895</v>
      </c>
      <c r="B38" s="79">
        <f t="shared" si="8"/>
        <v>36692</v>
      </c>
      <c r="C38" s="79">
        <f t="shared" si="8"/>
        <v>15000</v>
      </c>
      <c r="D38" s="79">
        <f t="shared" si="8"/>
        <v>5423</v>
      </c>
      <c r="E38" s="79">
        <f t="shared" si="8"/>
        <v>6507.5999999999995</v>
      </c>
      <c r="F38" s="79">
        <f t="shared" si="8"/>
        <v>0</v>
      </c>
      <c r="G38" s="79">
        <f t="shared" si="8"/>
        <v>9761.4216919999944</v>
      </c>
      <c r="I38" s="2">
        <f t="shared" si="9"/>
        <v>0.25</v>
      </c>
      <c r="J38" s="2">
        <f t="shared" si="9"/>
        <v>0.3</v>
      </c>
      <c r="K38" s="2">
        <f t="shared" si="9"/>
        <v>0</v>
      </c>
      <c r="L38" s="2">
        <f t="shared" si="9"/>
        <v>0.45000099999999976</v>
      </c>
      <c r="M38" s="25">
        <f t="shared" si="10"/>
        <v>1.0000009999999997</v>
      </c>
      <c r="O38" s="86">
        <v>40</v>
      </c>
      <c r="P38" s="86">
        <f>Curves!$M$15</f>
        <v>79.449336363709762</v>
      </c>
      <c r="Q38" s="86">
        <f>Curves!$M$14</f>
        <v>94.063204490359311</v>
      </c>
      <c r="R38" s="86">
        <f>Curves!$M$11</f>
        <v>74.805608313740137</v>
      </c>
      <c r="S38" s="86">
        <f>Curves!E43</f>
        <v>64</v>
      </c>
      <c r="T38" s="87">
        <f t="array" ref="T38">SUM(C38:G38*O38:S38)/$B38</f>
        <v>61.803947697859471</v>
      </c>
    </row>
    <row r="39" spans="1:20">
      <c r="A39" s="78">
        <v>37926</v>
      </c>
      <c r="B39" s="79">
        <f t="shared" si="8"/>
        <v>33180</v>
      </c>
      <c r="C39" s="79">
        <f t="shared" si="8"/>
        <v>15000</v>
      </c>
      <c r="D39" s="79">
        <f t="shared" si="8"/>
        <v>4545</v>
      </c>
      <c r="E39" s="79">
        <f t="shared" si="8"/>
        <v>5454</v>
      </c>
      <c r="F39" s="79">
        <f t="shared" si="8"/>
        <v>0</v>
      </c>
      <c r="G39" s="79">
        <f t="shared" si="8"/>
        <v>8181.0181799999955</v>
      </c>
      <c r="I39" s="2">
        <f t="shared" si="9"/>
        <v>0.25</v>
      </c>
      <c r="J39" s="2">
        <f t="shared" si="9"/>
        <v>0.3</v>
      </c>
      <c r="K39" s="2">
        <f t="shared" si="9"/>
        <v>0</v>
      </c>
      <c r="L39" s="2">
        <f t="shared" si="9"/>
        <v>0.45000099999999976</v>
      </c>
      <c r="M39" s="25">
        <f t="shared" si="10"/>
        <v>1.0000009999999997</v>
      </c>
      <c r="O39" s="86">
        <v>40</v>
      </c>
      <c r="P39" s="86">
        <f>Curves!$M$15</f>
        <v>79.449336363709762</v>
      </c>
      <c r="Q39" s="86">
        <f>Curves!$M$14</f>
        <v>94.063204490359311</v>
      </c>
      <c r="R39" s="86">
        <f>Curves!$M$11</f>
        <v>74.805608313740137</v>
      </c>
      <c r="S39" s="86">
        <f>Curves!E44</f>
        <v>58</v>
      </c>
      <c r="T39" s="87">
        <f t="array" ref="T39">SUM(C39:G39*O39:S39)/$B39</f>
        <v>58.728662010352032</v>
      </c>
    </row>
    <row r="40" spans="1:20">
      <c r="A40" s="78">
        <v>37956</v>
      </c>
      <c r="B40" s="79">
        <f t="shared" si="8"/>
        <v>34319</v>
      </c>
      <c r="C40" s="79">
        <f t="shared" si="8"/>
        <v>15000</v>
      </c>
      <c r="D40" s="79">
        <f t="shared" si="8"/>
        <v>4829.75</v>
      </c>
      <c r="E40" s="79">
        <f t="shared" si="8"/>
        <v>5795.7</v>
      </c>
      <c r="F40" s="79">
        <f t="shared" si="8"/>
        <v>0</v>
      </c>
      <c r="G40" s="79">
        <f t="shared" si="8"/>
        <v>8693.5693189999984</v>
      </c>
      <c r="I40" s="2">
        <f t="shared" si="9"/>
        <v>0.25</v>
      </c>
      <c r="J40" s="2">
        <f t="shared" si="9"/>
        <v>0.3</v>
      </c>
      <c r="K40" s="2">
        <f t="shared" si="9"/>
        <v>0</v>
      </c>
      <c r="L40" s="2">
        <f t="shared" si="9"/>
        <v>0.45000099999999987</v>
      </c>
      <c r="M40" s="25">
        <f t="shared" si="10"/>
        <v>1.0000009999999999</v>
      </c>
      <c r="O40" s="86">
        <v>40</v>
      </c>
      <c r="P40" s="86">
        <f>Curves!$M$15</f>
        <v>79.449336363709762</v>
      </c>
      <c r="Q40" s="86">
        <f>Curves!$M$14</f>
        <v>94.063204490359311</v>
      </c>
      <c r="R40" s="86">
        <f>Curves!$M$11</f>
        <v>74.805608313740137</v>
      </c>
      <c r="S40" s="86">
        <f>Curves!E45</f>
        <v>57</v>
      </c>
      <c r="T40" s="87">
        <f t="array" ref="T40">SUM(C40:G40*O40:S40)/$B40</f>
        <v>58.988198891296442</v>
      </c>
    </row>
    <row r="41" spans="1:20">
      <c r="A41" s="78">
        <f t="shared" ref="A41:A64" si="11">EDATE(A40,1)</f>
        <v>37987</v>
      </c>
      <c r="B41" s="79">
        <f t="shared" si="8"/>
        <v>32675</v>
      </c>
      <c r="C41" s="79">
        <f t="shared" si="8"/>
        <v>15000</v>
      </c>
      <c r="D41" s="79">
        <f t="shared" si="8"/>
        <v>4418.75</v>
      </c>
      <c r="E41" s="79">
        <f t="shared" si="8"/>
        <v>5302.5</v>
      </c>
      <c r="F41" s="79">
        <f t="shared" si="8"/>
        <v>6186.25</v>
      </c>
      <c r="G41" s="79">
        <f t="shared" si="8"/>
        <v>1767.5176749999971</v>
      </c>
      <c r="I41" s="2">
        <f t="shared" si="9"/>
        <v>0.25</v>
      </c>
      <c r="J41" s="2">
        <f t="shared" si="9"/>
        <v>0.3</v>
      </c>
      <c r="K41" s="2">
        <f t="shared" si="9"/>
        <v>0.35</v>
      </c>
      <c r="L41" s="2">
        <f t="shared" si="9"/>
        <v>0.10000099999999984</v>
      </c>
      <c r="M41" s="25">
        <f t="shared" si="10"/>
        <v>1.0000009999999999</v>
      </c>
      <c r="O41" s="86">
        <v>40</v>
      </c>
      <c r="P41" s="86">
        <f>Curves!$M$15</f>
        <v>79.449336363709762</v>
      </c>
      <c r="Q41" s="86">
        <f>Curves!$M$14</f>
        <v>94.063204490359311</v>
      </c>
      <c r="R41" s="86">
        <f>Curves!$M$12</f>
        <v>65.559404270660451</v>
      </c>
      <c r="S41" s="86">
        <f>Curves!E46</f>
        <v>51.875</v>
      </c>
      <c r="T41" s="87">
        <f t="array" ref="T41">SUM(C41:G41*O41:S41)/$B41</f>
        <v>59.589708980176617</v>
      </c>
    </row>
    <row r="42" spans="1:20">
      <c r="A42" s="78">
        <f t="shared" si="11"/>
        <v>38018</v>
      </c>
      <c r="B42" s="79">
        <f t="shared" si="8"/>
        <v>32071</v>
      </c>
      <c r="C42" s="79">
        <f t="shared" si="8"/>
        <v>15000</v>
      </c>
      <c r="D42" s="79">
        <f t="shared" si="8"/>
        <v>4267.75</v>
      </c>
      <c r="E42" s="79">
        <f t="shared" si="8"/>
        <v>5121.3</v>
      </c>
      <c r="F42" s="79">
        <f t="shared" si="8"/>
        <v>5974.8499999999995</v>
      </c>
      <c r="G42" s="79">
        <f t="shared" si="8"/>
        <v>1707.1170709999967</v>
      </c>
      <c r="I42" s="2">
        <f t="shared" si="9"/>
        <v>0.25</v>
      </c>
      <c r="J42" s="2">
        <f t="shared" si="9"/>
        <v>0.3</v>
      </c>
      <c r="K42" s="2">
        <f t="shared" si="9"/>
        <v>0.35</v>
      </c>
      <c r="L42" s="2">
        <f t="shared" si="9"/>
        <v>0.10000099999999981</v>
      </c>
      <c r="M42" s="25">
        <f t="shared" si="10"/>
        <v>1.0000009999999999</v>
      </c>
      <c r="O42" s="86">
        <v>40</v>
      </c>
      <c r="P42" s="86">
        <f>Curves!$M$15</f>
        <v>79.449336363709762</v>
      </c>
      <c r="Q42" s="86">
        <f>Curves!$M$14</f>
        <v>94.063204490359311</v>
      </c>
      <c r="R42" s="86">
        <f>Curves!$M$12</f>
        <v>65.559404270660451</v>
      </c>
      <c r="S42" s="86">
        <f>Curves!E47</f>
        <v>50.125</v>
      </c>
      <c r="T42" s="87">
        <f t="array" ref="T42">SUM(C42:G42*O42:S42)/$B42</f>
        <v>59.183456836803657</v>
      </c>
    </row>
    <row r="43" spans="1:20">
      <c r="A43" s="78">
        <f t="shared" si="11"/>
        <v>38047</v>
      </c>
      <c r="B43" s="79">
        <f t="shared" si="8"/>
        <v>32340</v>
      </c>
      <c r="C43" s="79">
        <f t="shared" si="8"/>
        <v>15000</v>
      </c>
      <c r="D43" s="79">
        <f t="shared" si="8"/>
        <v>4335</v>
      </c>
      <c r="E43" s="79">
        <f t="shared" si="8"/>
        <v>5202</v>
      </c>
      <c r="F43" s="79">
        <f t="shared" si="8"/>
        <v>0</v>
      </c>
      <c r="G43" s="79">
        <f t="shared" si="8"/>
        <v>7803.0173399999958</v>
      </c>
      <c r="I43" s="2">
        <f t="shared" si="9"/>
        <v>0.25</v>
      </c>
      <c r="J43" s="2">
        <f t="shared" si="9"/>
        <v>0.3</v>
      </c>
      <c r="K43" s="2">
        <f t="shared" si="9"/>
        <v>0</v>
      </c>
      <c r="L43" s="2">
        <f t="shared" si="9"/>
        <v>0.45000099999999976</v>
      </c>
      <c r="M43" s="25">
        <f t="shared" si="10"/>
        <v>1.0000009999999997</v>
      </c>
      <c r="O43" s="86">
        <v>40</v>
      </c>
      <c r="P43" s="86">
        <f>Curves!$M$15</f>
        <v>79.449336363709762</v>
      </c>
      <c r="Q43" s="86">
        <f>Curves!$M$14</f>
        <v>94.063204490359311</v>
      </c>
      <c r="R43" s="86">
        <f>Curves!$M$12</f>
        <v>65.559404270660451</v>
      </c>
      <c r="S43" s="86">
        <f>Curves!E48</f>
        <v>49.125</v>
      </c>
      <c r="T43" s="87">
        <f t="array" ref="T43">SUM(C43:G43*O43:S43)/$B43</f>
        <v>56.185927326005903</v>
      </c>
    </row>
    <row r="44" spans="1:20">
      <c r="A44" s="78">
        <f t="shared" si="11"/>
        <v>38078</v>
      </c>
      <c r="B44" s="79">
        <f t="shared" si="8"/>
        <v>33013</v>
      </c>
      <c r="C44" s="79">
        <f t="shared" si="8"/>
        <v>15000</v>
      </c>
      <c r="D44" s="79">
        <f t="shared" si="8"/>
        <v>4503.25</v>
      </c>
      <c r="E44" s="79">
        <f t="shared" si="8"/>
        <v>5403.9</v>
      </c>
      <c r="F44" s="79">
        <f t="shared" si="8"/>
        <v>0</v>
      </c>
      <c r="G44" s="79">
        <f t="shared" si="8"/>
        <v>8105.8680129999975</v>
      </c>
      <c r="I44" s="2">
        <f t="shared" si="9"/>
        <v>0.25</v>
      </c>
      <c r="J44" s="2">
        <f t="shared" si="9"/>
        <v>0.3</v>
      </c>
      <c r="K44" s="2">
        <f t="shared" si="9"/>
        <v>0</v>
      </c>
      <c r="L44" s="2">
        <f t="shared" si="9"/>
        <v>0.45000099999999987</v>
      </c>
      <c r="M44" s="25">
        <f t="shared" si="10"/>
        <v>1.0000009999999999</v>
      </c>
      <c r="O44" s="86">
        <v>40</v>
      </c>
      <c r="P44" s="86">
        <f>Curves!$M$15</f>
        <v>79.449336363709762</v>
      </c>
      <c r="Q44" s="86">
        <f>Curves!$M$14</f>
        <v>94.063204490359311</v>
      </c>
      <c r="R44" s="86">
        <f>Curves!$M$12</f>
        <v>65.559404270660451</v>
      </c>
      <c r="S44" s="86">
        <f>Curves!E49</f>
        <v>47.924999999999997</v>
      </c>
      <c r="T44" s="87">
        <f t="array" ref="T44">SUM(C44:G44*O44:S44)/$B44</f>
        <v>56.176721268844197</v>
      </c>
    </row>
    <row r="45" spans="1:20">
      <c r="A45" s="78">
        <f t="shared" si="11"/>
        <v>38108</v>
      </c>
      <c r="B45" s="79">
        <f t="shared" si="8"/>
        <v>39521</v>
      </c>
      <c r="C45" s="79">
        <f t="shared" si="8"/>
        <v>15000</v>
      </c>
      <c r="D45" s="79">
        <f t="shared" si="8"/>
        <v>6130.25</v>
      </c>
      <c r="E45" s="79">
        <f t="shared" si="8"/>
        <v>7356.3</v>
      </c>
      <c r="F45" s="79">
        <f t="shared" si="8"/>
        <v>0</v>
      </c>
      <c r="G45" s="79">
        <f t="shared" si="8"/>
        <v>11034.474520999996</v>
      </c>
      <c r="I45" s="2">
        <f t="shared" si="9"/>
        <v>0.25</v>
      </c>
      <c r="J45" s="2">
        <f t="shared" si="9"/>
        <v>0.3</v>
      </c>
      <c r="K45" s="2">
        <f t="shared" si="9"/>
        <v>0</v>
      </c>
      <c r="L45" s="2">
        <f t="shared" si="9"/>
        <v>0.45000099999999987</v>
      </c>
      <c r="M45" s="25">
        <f t="shared" si="10"/>
        <v>1.0000009999999999</v>
      </c>
      <c r="O45" s="86">
        <v>40</v>
      </c>
      <c r="P45" s="86">
        <f>Curves!$M$15</f>
        <v>79.449336363709762</v>
      </c>
      <c r="Q45" s="86">
        <f>Curves!$M$14</f>
        <v>94.063204490359311</v>
      </c>
      <c r="R45" s="86">
        <f>Curves!$M$12</f>
        <v>65.559404270660451</v>
      </c>
      <c r="S45" s="86">
        <f>Curves!E50</f>
        <v>49.924999999999997</v>
      </c>
      <c r="T45" s="87">
        <f t="array" ref="T45">SUM(C45:G45*O45:S45)/$B45</f>
        <v>58.95340669256818</v>
      </c>
    </row>
    <row r="46" spans="1:20">
      <c r="A46" s="78">
        <f t="shared" si="11"/>
        <v>38139</v>
      </c>
      <c r="B46" s="79">
        <f t="shared" si="8"/>
        <v>43447</v>
      </c>
      <c r="C46" s="79">
        <f t="shared" si="8"/>
        <v>15000</v>
      </c>
      <c r="D46" s="79">
        <f t="shared" si="8"/>
        <v>7111.75</v>
      </c>
      <c r="E46" s="79">
        <f t="shared" si="8"/>
        <v>8534.1</v>
      </c>
      <c r="F46" s="79">
        <f t="shared" si="8"/>
        <v>0</v>
      </c>
      <c r="G46" s="79">
        <f t="shared" si="8"/>
        <v>12801.178446999997</v>
      </c>
      <c r="I46" s="2">
        <f t="shared" si="9"/>
        <v>0.25</v>
      </c>
      <c r="J46" s="2">
        <f t="shared" si="9"/>
        <v>0.3</v>
      </c>
      <c r="K46" s="2">
        <f t="shared" si="9"/>
        <v>0</v>
      </c>
      <c r="L46" s="2">
        <f t="shared" si="9"/>
        <v>0.45000099999999987</v>
      </c>
      <c r="M46" s="25">
        <f t="shared" si="10"/>
        <v>1.0000009999999999</v>
      </c>
      <c r="O46" s="86">
        <v>40</v>
      </c>
      <c r="P46" s="86">
        <f>Curves!$M$15</f>
        <v>79.449336363709762</v>
      </c>
      <c r="Q46" s="86">
        <f>Curves!$M$14</f>
        <v>94.063204490359311</v>
      </c>
      <c r="R46" s="86">
        <f>Curves!$M$12</f>
        <v>65.559404270660451</v>
      </c>
      <c r="S46" s="86">
        <f>Curves!E51</f>
        <v>61.424999999999997</v>
      </c>
      <c r="T46" s="87">
        <f t="array" ref="T46">SUM(C46:G46*O46:S46)/$B46</f>
        <v>63.389439948276362</v>
      </c>
    </row>
    <row r="47" spans="1:20">
      <c r="A47" s="78">
        <f t="shared" si="11"/>
        <v>38169</v>
      </c>
      <c r="B47" s="79">
        <f t="shared" ref="B47:G56" si="12">B35</f>
        <v>45574</v>
      </c>
      <c r="C47" s="79">
        <f t="shared" si="12"/>
        <v>15000</v>
      </c>
      <c r="D47" s="79">
        <f t="shared" si="12"/>
        <v>7643.5</v>
      </c>
      <c r="E47" s="79">
        <f t="shared" si="12"/>
        <v>9172.1999999999989</v>
      </c>
      <c r="F47" s="79">
        <f t="shared" si="12"/>
        <v>10700.9</v>
      </c>
      <c r="G47" s="79">
        <f t="shared" si="12"/>
        <v>3057.4305739999941</v>
      </c>
      <c r="I47" s="2">
        <f t="shared" si="9"/>
        <v>0.25</v>
      </c>
      <c r="J47" s="2">
        <f t="shared" si="9"/>
        <v>0.3</v>
      </c>
      <c r="K47" s="2">
        <f t="shared" si="9"/>
        <v>0.35</v>
      </c>
      <c r="L47" s="2">
        <f t="shared" si="9"/>
        <v>0.10000099999999981</v>
      </c>
      <c r="M47" s="25">
        <f t="shared" si="10"/>
        <v>1.0000009999999999</v>
      </c>
      <c r="O47" s="86">
        <v>40</v>
      </c>
      <c r="P47" s="86">
        <f>Curves!$M$15</f>
        <v>79.449336363709762</v>
      </c>
      <c r="Q47" s="86">
        <f>Curves!$M$14</f>
        <v>94.063204490359311</v>
      </c>
      <c r="R47" s="86">
        <f>Curves!$M$12</f>
        <v>65.559404270660451</v>
      </c>
      <c r="S47" s="86">
        <f>Curves!E52</f>
        <v>86.75</v>
      </c>
      <c r="T47" s="87">
        <f t="array" ref="T47">SUM(C47:G47*O47:S47)/$B47</f>
        <v>66.63479743223985</v>
      </c>
    </row>
    <row r="48" spans="1:20">
      <c r="A48" s="78">
        <f t="shared" si="11"/>
        <v>38200</v>
      </c>
      <c r="B48" s="79">
        <f t="shared" si="12"/>
        <v>44661</v>
      </c>
      <c r="C48" s="79">
        <f t="shared" si="12"/>
        <v>15000</v>
      </c>
      <c r="D48" s="79">
        <f t="shared" si="12"/>
        <v>7415.25</v>
      </c>
      <c r="E48" s="79">
        <f t="shared" si="12"/>
        <v>8898.2999999999993</v>
      </c>
      <c r="F48" s="79">
        <f t="shared" si="12"/>
        <v>10381.349999999999</v>
      </c>
      <c r="G48" s="79">
        <f t="shared" si="12"/>
        <v>2966.1296609999958</v>
      </c>
      <c r="I48" s="2">
        <f t="shared" si="9"/>
        <v>0.25</v>
      </c>
      <c r="J48" s="2">
        <f t="shared" si="9"/>
        <v>0.3</v>
      </c>
      <c r="K48" s="2">
        <f t="shared" si="9"/>
        <v>0.35</v>
      </c>
      <c r="L48" s="2">
        <f t="shared" si="9"/>
        <v>0.10000099999999985</v>
      </c>
      <c r="M48" s="25">
        <f t="shared" si="10"/>
        <v>1.0000009999999999</v>
      </c>
      <c r="O48" s="86">
        <v>40</v>
      </c>
      <c r="P48" s="86">
        <f>Curves!$M$15</f>
        <v>79.449336363709762</v>
      </c>
      <c r="Q48" s="86">
        <f>Curves!$M$14</f>
        <v>94.063204490359311</v>
      </c>
      <c r="R48" s="86">
        <f>Curves!$M$12</f>
        <v>65.559404270660451</v>
      </c>
      <c r="S48" s="86">
        <f>Curves!E53</f>
        <v>97.25</v>
      </c>
      <c r="T48" s="87">
        <f t="array" ref="T48">SUM(C48:G48*O48:S48)/$B48</f>
        <v>67.065012763821542</v>
      </c>
    </row>
    <row r="49" spans="1:20">
      <c r="A49" s="78">
        <f t="shared" si="11"/>
        <v>38231</v>
      </c>
      <c r="B49" s="79">
        <f t="shared" si="12"/>
        <v>44243</v>
      </c>
      <c r="C49" s="79">
        <f t="shared" si="12"/>
        <v>15000</v>
      </c>
      <c r="D49" s="79">
        <f t="shared" si="12"/>
        <v>7310.75</v>
      </c>
      <c r="E49" s="79">
        <f t="shared" si="12"/>
        <v>8772.9</v>
      </c>
      <c r="F49" s="79">
        <f t="shared" si="12"/>
        <v>10235.049999999999</v>
      </c>
      <c r="G49" s="79">
        <f t="shared" si="12"/>
        <v>2924.3292429999942</v>
      </c>
      <c r="I49" s="2">
        <f t="shared" si="9"/>
        <v>0.25</v>
      </c>
      <c r="J49" s="2">
        <f t="shared" si="9"/>
        <v>0.3</v>
      </c>
      <c r="K49" s="2">
        <f t="shared" si="9"/>
        <v>0.35</v>
      </c>
      <c r="L49" s="2">
        <f t="shared" si="9"/>
        <v>0.1000009999999998</v>
      </c>
      <c r="M49" s="25">
        <f t="shared" si="10"/>
        <v>1.0000009999999999</v>
      </c>
      <c r="O49" s="86">
        <v>40</v>
      </c>
      <c r="P49" s="86">
        <f>Curves!$M$15</f>
        <v>79.449336363709762</v>
      </c>
      <c r="Q49" s="86">
        <f>Curves!$M$14</f>
        <v>94.063204490359311</v>
      </c>
      <c r="R49" s="86">
        <f>Curves!$M$12</f>
        <v>65.559404270660451</v>
      </c>
      <c r="S49" s="86">
        <f>Curves!E54</f>
        <v>87.25</v>
      </c>
      <c r="T49" s="87">
        <f t="array" ref="T49">SUM(C49:G49*O49:S49)/$B49</f>
        <v>66.274728875226288</v>
      </c>
    </row>
    <row r="50" spans="1:20">
      <c r="A50" s="78">
        <f t="shared" si="11"/>
        <v>38261</v>
      </c>
      <c r="B50" s="79">
        <f t="shared" si="12"/>
        <v>36692</v>
      </c>
      <c r="C50" s="79">
        <f t="shared" si="12"/>
        <v>15000</v>
      </c>
      <c r="D50" s="79">
        <f t="shared" si="12"/>
        <v>5423</v>
      </c>
      <c r="E50" s="79">
        <f t="shared" si="12"/>
        <v>6507.5999999999995</v>
      </c>
      <c r="F50" s="79">
        <f t="shared" si="12"/>
        <v>0</v>
      </c>
      <c r="G50" s="79">
        <f t="shared" si="12"/>
        <v>9761.4216919999944</v>
      </c>
      <c r="I50" s="2">
        <f t="shared" si="9"/>
        <v>0.25</v>
      </c>
      <c r="J50" s="2">
        <f t="shared" si="9"/>
        <v>0.3</v>
      </c>
      <c r="K50" s="2">
        <f t="shared" si="9"/>
        <v>0</v>
      </c>
      <c r="L50" s="2">
        <f t="shared" si="9"/>
        <v>0.45000099999999976</v>
      </c>
      <c r="M50" s="25">
        <f t="shared" si="10"/>
        <v>1.0000009999999997</v>
      </c>
      <c r="O50" s="86">
        <v>40</v>
      </c>
      <c r="P50" s="86">
        <f>Curves!$M$15</f>
        <v>79.449336363709762</v>
      </c>
      <c r="Q50" s="86">
        <f>Curves!$M$14</f>
        <v>94.063204490359311</v>
      </c>
      <c r="R50" s="86">
        <f>Curves!$M$12</f>
        <v>65.559404270660451</v>
      </c>
      <c r="S50" s="86">
        <f>Curves!E55</f>
        <v>55.875</v>
      </c>
      <c r="T50" s="87">
        <f t="array" ref="T50">SUM(C50:G50*O50:S50)/$B50</f>
        <v>59.642398824876267</v>
      </c>
    </row>
    <row r="51" spans="1:20">
      <c r="A51" s="78">
        <f t="shared" si="11"/>
        <v>38292</v>
      </c>
      <c r="B51" s="79">
        <f t="shared" si="12"/>
        <v>33180</v>
      </c>
      <c r="C51" s="79">
        <f t="shared" si="12"/>
        <v>15000</v>
      </c>
      <c r="D51" s="79">
        <f t="shared" si="12"/>
        <v>4545</v>
      </c>
      <c r="E51" s="79">
        <f t="shared" si="12"/>
        <v>5454</v>
      </c>
      <c r="F51" s="79">
        <f t="shared" si="12"/>
        <v>0</v>
      </c>
      <c r="G51" s="79">
        <f t="shared" si="12"/>
        <v>8181.0181799999955</v>
      </c>
      <c r="I51" s="2">
        <f t="shared" si="9"/>
        <v>0.25</v>
      </c>
      <c r="J51" s="2">
        <f t="shared" si="9"/>
        <v>0.3</v>
      </c>
      <c r="K51" s="2">
        <f t="shared" si="9"/>
        <v>0</v>
      </c>
      <c r="L51" s="2">
        <f t="shared" si="9"/>
        <v>0.45000099999999976</v>
      </c>
      <c r="M51" s="25">
        <f t="shared" si="10"/>
        <v>1.0000009999999997</v>
      </c>
      <c r="O51" s="86">
        <v>40</v>
      </c>
      <c r="P51" s="86">
        <f>Curves!$M$15</f>
        <v>79.449336363709762</v>
      </c>
      <c r="Q51" s="86">
        <f>Curves!$M$14</f>
        <v>94.063204490359311</v>
      </c>
      <c r="R51" s="86">
        <f>Curves!$M$12</f>
        <v>65.559404270660451</v>
      </c>
      <c r="S51" s="86">
        <f>Curves!E56</f>
        <v>49.875</v>
      </c>
      <c r="T51" s="87">
        <f t="array" ref="T51">SUM(C51:G51*O51:S51)/$B51</f>
        <v>56.725323471699227</v>
      </c>
    </row>
    <row r="52" spans="1:20">
      <c r="A52" s="78">
        <f t="shared" si="11"/>
        <v>38322</v>
      </c>
      <c r="B52" s="79">
        <f t="shared" si="12"/>
        <v>34319</v>
      </c>
      <c r="C52" s="79">
        <f t="shared" si="12"/>
        <v>15000</v>
      </c>
      <c r="D52" s="79">
        <f t="shared" si="12"/>
        <v>4829.75</v>
      </c>
      <c r="E52" s="79">
        <f t="shared" si="12"/>
        <v>5795.7</v>
      </c>
      <c r="F52" s="79">
        <f t="shared" si="12"/>
        <v>0</v>
      </c>
      <c r="G52" s="79">
        <f t="shared" si="12"/>
        <v>8693.5693189999984</v>
      </c>
      <c r="I52" s="2">
        <f t="shared" si="9"/>
        <v>0.25</v>
      </c>
      <c r="J52" s="2">
        <f t="shared" si="9"/>
        <v>0.3</v>
      </c>
      <c r="K52" s="2">
        <f t="shared" si="9"/>
        <v>0</v>
      </c>
      <c r="L52" s="2">
        <f t="shared" si="9"/>
        <v>0.45000099999999987</v>
      </c>
      <c r="M52" s="25">
        <f t="shared" si="10"/>
        <v>1.0000009999999999</v>
      </c>
      <c r="O52" s="86">
        <v>40</v>
      </c>
      <c r="P52" s="86">
        <f>Curves!$M$15</f>
        <v>79.449336363709762</v>
      </c>
      <c r="Q52" s="86">
        <f>Curves!$M$14</f>
        <v>94.063204490359311</v>
      </c>
      <c r="R52" s="86">
        <f>Curves!$M$12</f>
        <v>65.559404270660451</v>
      </c>
      <c r="S52" s="86">
        <f>Curves!E57</f>
        <v>48.875</v>
      </c>
      <c r="T52" s="87">
        <f t="array" ref="T52">SUM(C52:G52*O52:S52)/$B52</f>
        <v>56.930002244632057</v>
      </c>
    </row>
    <row r="53" spans="1:20">
      <c r="A53" s="78">
        <f t="shared" si="11"/>
        <v>38353</v>
      </c>
      <c r="B53" s="79">
        <f t="shared" si="12"/>
        <v>32675</v>
      </c>
      <c r="C53" s="79">
        <f t="shared" si="12"/>
        <v>15000</v>
      </c>
      <c r="D53" s="79">
        <f t="shared" si="12"/>
        <v>4418.75</v>
      </c>
      <c r="E53" s="79">
        <f t="shared" si="12"/>
        <v>5302.5</v>
      </c>
      <c r="F53" s="79">
        <f t="shared" si="12"/>
        <v>6186.25</v>
      </c>
      <c r="G53" s="79">
        <f t="shared" si="12"/>
        <v>1767.5176749999971</v>
      </c>
      <c r="I53" s="2">
        <f t="shared" si="9"/>
        <v>0.25</v>
      </c>
      <c r="J53" s="2">
        <f t="shared" si="9"/>
        <v>0.3</v>
      </c>
      <c r="K53" s="2">
        <f t="shared" si="9"/>
        <v>0.35</v>
      </c>
      <c r="L53" s="2">
        <f t="shared" si="9"/>
        <v>0.10000099999999984</v>
      </c>
      <c r="M53" s="25">
        <f t="shared" si="10"/>
        <v>1.0000009999999999</v>
      </c>
      <c r="O53" s="86">
        <v>40</v>
      </c>
      <c r="P53" s="86">
        <f>Curves!$M$15</f>
        <v>79.449336363709762</v>
      </c>
      <c r="Q53" s="86">
        <f>Curves!$M$14</f>
        <v>94.063204490359311</v>
      </c>
      <c r="R53" s="86">
        <f>Curves!$M$13</f>
        <v>60.384920898640033</v>
      </c>
      <c r="S53" s="86">
        <f>Curves!E58</f>
        <v>47.75</v>
      </c>
      <c r="T53" s="87">
        <f t="array" ref="T53">SUM(C53:G53*O53:S53)/$B53</f>
        <v>58.386903833442531</v>
      </c>
    </row>
    <row r="54" spans="1:20">
      <c r="A54" s="78">
        <f t="shared" si="11"/>
        <v>38384</v>
      </c>
      <c r="B54" s="79">
        <f t="shared" si="12"/>
        <v>32071</v>
      </c>
      <c r="C54" s="79">
        <f t="shared" si="12"/>
        <v>15000</v>
      </c>
      <c r="D54" s="79">
        <f t="shared" si="12"/>
        <v>4267.75</v>
      </c>
      <c r="E54" s="79">
        <f t="shared" si="12"/>
        <v>5121.3</v>
      </c>
      <c r="F54" s="79">
        <f t="shared" si="12"/>
        <v>5974.8499999999995</v>
      </c>
      <c r="G54" s="79">
        <f t="shared" si="12"/>
        <v>1707.1170709999967</v>
      </c>
      <c r="I54" s="2">
        <f t="shared" si="9"/>
        <v>0.25</v>
      </c>
      <c r="J54" s="2">
        <f t="shared" si="9"/>
        <v>0.3</v>
      </c>
      <c r="K54" s="2">
        <f t="shared" si="9"/>
        <v>0.35</v>
      </c>
      <c r="L54" s="2">
        <f t="shared" si="9"/>
        <v>0.10000099999999981</v>
      </c>
      <c r="M54" s="25">
        <f t="shared" si="10"/>
        <v>1.0000009999999999</v>
      </c>
      <c r="O54" s="86">
        <v>40</v>
      </c>
      <c r="P54" s="86">
        <f>Curves!$M$15</f>
        <v>79.449336363709762</v>
      </c>
      <c r="Q54" s="86">
        <f>Curves!$M$14</f>
        <v>94.063204490359311</v>
      </c>
      <c r="R54" s="86">
        <f>Curves!$M$13</f>
        <v>60.384920898640033</v>
      </c>
      <c r="S54" s="86">
        <f>Curves!E59</f>
        <v>46</v>
      </c>
      <c r="T54" s="87">
        <f t="array" ref="T54">SUM(C54:G54*O54:S54)/$B54</f>
        <v>57.999876035045332</v>
      </c>
    </row>
    <row r="55" spans="1:20">
      <c r="A55" s="78">
        <f t="shared" si="11"/>
        <v>38412</v>
      </c>
      <c r="B55" s="79">
        <f t="shared" si="12"/>
        <v>32340</v>
      </c>
      <c r="C55" s="79">
        <f t="shared" si="12"/>
        <v>15000</v>
      </c>
      <c r="D55" s="79">
        <f t="shared" si="12"/>
        <v>4335</v>
      </c>
      <c r="E55" s="79">
        <f t="shared" si="12"/>
        <v>5202</v>
      </c>
      <c r="F55" s="79">
        <f t="shared" si="12"/>
        <v>0</v>
      </c>
      <c r="G55" s="79">
        <f t="shared" si="12"/>
        <v>7803.0173399999958</v>
      </c>
      <c r="I55" s="2">
        <f t="shared" si="9"/>
        <v>0.25</v>
      </c>
      <c r="J55" s="2">
        <f t="shared" si="9"/>
        <v>0.3</v>
      </c>
      <c r="K55" s="2">
        <f t="shared" si="9"/>
        <v>0</v>
      </c>
      <c r="L55" s="2">
        <f t="shared" si="9"/>
        <v>0.45000099999999976</v>
      </c>
      <c r="M55" s="25">
        <f t="shared" si="10"/>
        <v>1.0000009999999997</v>
      </c>
      <c r="O55" s="86">
        <v>40</v>
      </c>
      <c r="P55" s="86">
        <f>Curves!$M$15</f>
        <v>79.449336363709762</v>
      </c>
      <c r="Q55" s="86">
        <f>Curves!$M$14</f>
        <v>94.063204490359311</v>
      </c>
      <c r="R55" s="86">
        <f>Curves!$M$13</f>
        <v>60.384920898640033</v>
      </c>
      <c r="S55" s="86">
        <f>Curves!E60</f>
        <v>45</v>
      </c>
      <c r="T55" s="87">
        <f t="array" ref="T55">SUM(C55:G55*O55:S55)/$B55</f>
        <v>55.190644502026302</v>
      </c>
    </row>
    <row r="56" spans="1:20">
      <c r="A56" s="78">
        <f t="shared" si="11"/>
        <v>38443</v>
      </c>
      <c r="B56" s="79">
        <f t="shared" si="12"/>
        <v>33013</v>
      </c>
      <c r="C56" s="79">
        <f t="shared" si="12"/>
        <v>15000</v>
      </c>
      <c r="D56" s="79">
        <f t="shared" si="12"/>
        <v>4503.25</v>
      </c>
      <c r="E56" s="79">
        <f t="shared" si="12"/>
        <v>5403.9</v>
      </c>
      <c r="F56" s="79">
        <f t="shared" si="12"/>
        <v>0</v>
      </c>
      <c r="G56" s="79">
        <f t="shared" si="12"/>
        <v>8105.8680129999975</v>
      </c>
      <c r="I56" s="2">
        <f t="shared" si="9"/>
        <v>0.25</v>
      </c>
      <c r="J56" s="2">
        <f t="shared" si="9"/>
        <v>0.3</v>
      </c>
      <c r="K56" s="2">
        <f t="shared" si="9"/>
        <v>0</v>
      </c>
      <c r="L56" s="2">
        <f t="shared" si="9"/>
        <v>0.45000099999999987</v>
      </c>
      <c r="M56" s="25">
        <f t="shared" si="10"/>
        <v>1.0000009999999999</v>
      </c>
      <c r="O56" s="86">
        <v>40</v>
      </c>
      <c r="P56" s="86">
        <f>Curves!$M$15</f>
        <v>79.449336363709762</v>
      </c>
      <c r="Q56" s="86">
        <f>Curves!$M$14</f>
        <v>94.063204490359311</v>
      </c>
      <c r="R56" s="86">
        <f>Curves!$M$13</f>
        <v>60.384920898640033</v>
      </c>
      <c r="S56" s="86">
        <f>Curves!E61</f>
        <v>43.45</v>
      </c>
      <c r="T56" s="87">
        <f t="array" ref="T56">SUM(C56:G56*O56:S56)/$B56</f>
        <v>55.077949289376264</v>
      </c>
    </row>
    <row r="57" spans="1:20">
      <c r="A57" s="78">
        <f t="shared" si="11"/>
        <v>38473</v>
      </c>
      <c r="B57" s="79">
        <f t="shared" ref="B57:G64" si="13">B45</f>
        <v>39521</v>
      </c>
      <c r="C57" s="79">
        <f t="shared" si="13"/>
        <v>15000</v>
      </c>
      <c r="D57" s="79">
        <f t="shared" si="13"/>
        <v>6130.25</v>
      </c>
      <c r="E57" s="79">
        <f t="shared" si="13"/>
        <v>7356.3</v>
      </c>
      <c r="F57" s="79">
        <f t="shared" si="13"/>
        <v>0</v>
      </c>
      <c r="G57" s="79">
        <f t="shared" si="13"/>
        <v>11034.474520999996</v>
      </c>
      <c r="I57" s="2">
        <f t="shared" ref="I57:L64" si="14">I45</f>
        <v>0.25</v>
      </c>
      <c r="J57" s="2">
        <f t="shared" si="14"/>
        <v>0.3</v>
      </c>
      <c r="K57" s="2">
        <f t="shared" si="14"/>
        <v>0</v>
      </c>
      <c r="L57" s="2">
        <f t="shared" si="14"/>
        <v>0.45000099999999987</v>
      </c>
      <c r="M57" s="25">
        <f t="shared" si="10"/>
        <v>1.0000009999999999</v>
      </c>
      <c r="O57" s="86">
        <v>40</v>
      </c>
      <c r="P57" s="86">
        <f>Curves!$M$15</f>
        <v>79.449336363709762</v>
      </c>
      <c r="Q57" s="86">
        <f>Curves!$M$14</f>
        <v>94.063204490359311</v>
      </c>
      <c r="R57" s="86">
        <f>Curves!$M$13</f>
        <v>60.384920898640033</v>
      </c>
      <c r="S57" s="86">
        <f>Curves!E62</f>
        <v>45.45</v>
      </c>
      <c r="T57" s="87">
        <f t="array" ref="T57">SUM(C57:G57*O57:S57)/$B57</f>
        <v>57.703962764492594</v>
      </c>
    </row>
    <row r="58" spans="1:20">
      <c r="A58" s="78">
        <f t="shared" si="11"/>
        <v>38504</v>
      </c>
      <c r="B58" s="79">
        <f t="shared" si="13"/>
        <v>43447</v>
      </c>
      <c r="C58" s="79">
        <f t="shared" si="13"/>
        <v>15000</v>
      </c>
      <c r="D58" s="79">
        <f t="shared" si="13"/>
        <v>7111.75</v>
      </c>
      <c r="E58" s="79">
        <f t="shared" si="13"/>
        <v>8534.1</v>
      </c>
      <c r="F58" s="79">
        <f t="shared" si="13"/>
        <v>0</v>
      </c>
      <c r="G58" s="79">
        <f t="shared" si="13"/>
        <v>12801.178446999997</v>
      </c>
      <c r="I58" s="2">
        <f t="shared" si="14"/>
        <v>0.25</v>
      </c>
      <c r="J58" s="2">
        <f t="shared" si="14"/>
        <v>0.3</v>
      </c>
      <c r="K58" s="2">
        <f t="shared" si="14"/>
        <v>0</v>
      </c>
      <c r="L58" s="2">
        <f t="shared" si="14"/>
        <v>0.45000099999999987</v>
      </c>
      <c r="M58" s="25">
        <f t="shared" si="10"/>
        <v>1.0000009999999999</v>
      </c>
      <c r="O58" s="86">
        <v>40</v>
      </c>
      <c r="P58" s="86">
        <f>Curves!$M$15</f>
        <v>79.449336363709762</v>
      </c>
      <c r="Q58" s="86">
        <f>Curves!$M$14</f>
        <v>94.063204490359311</v>
      </c>
      <c r="R58" s="86">
        <f>Curves!$M$13</f>
        <v>60.384920898640033</v>
      </c>
      <c r="S58" s="86">
        <f>Curves!E63</f>
        <v>56.95</v>
      </c>
      <c r="T58" s="87">
        <f t="array" ref="T58">SUM(C58:G58*O58:S58)/$B58</f>
        <v>62.070930648432302</v>
      </c>
    </row>
    <row r="59" spans="1:20">
      <c r="A59" s="78">
        <f t="shared" si="11"/>
        <v>38534</v>
      </c>
      <c r="B59" s="79">
        <f t="shared" si="13"/>
        <v>45574</v>
      </c>
      <c r="C59" s="79">
        <f t="shared" si="13"/>
        <v>15000</v>
      </c>
      <c r="D59" s="79">
        <f t="shared" si="13"/>
        <v>7643.5</v>
      </c>
      <c r="E59" s="79">
        <f t="shared" si="13"/>
        <v>9172.1999999999989</v>
      </c>
      <c r="F59" s="79">
        <f t="shared" si="13"/>
        <v>10700.9</v>
      </c>
      <c r="G59" s="79">
        <f t="shared" si="13"/>
        <v>3057.4305739999941</v>
      </c>
      <c r="I59" s="2">
        <f t="shared" si="14"/>
        <v>0.25</v>
      </c>
      <c r="J59" s="2">
        <f t="shared" si="14"/>
        <v>0.3</v>
      </c>
      <c r="K59" s="2">
        <f t="shared" si="14"/>
        <v>0.35</v>
      </c>
      <c r="L59" s="2">
        <f t="shared" si="14"/>
        <v>0.10000099999999981</v>
      </c>
      <c r="M59" s="25">
        <f t="shared" si="10"/>
        <v>1.0000009999999999</v>
      </c>
      <c r="O59" s="86">
        <v>40</v>
      </c>
      <c r="P59" s="86">
        <f>Curves!$M$15</f>
        <v>79.449336363709762</v>
      </c>
      <c r="Q59" s="86">
        <f>Curves!$M$14</f>
        <v>94.063204490359311</v>
      </c>
      <c r="R59" s="86">
        <f>Curves!$M$13</f>
        <v>60.384920898640033</v>
      </c>
      <c r="S59" s="86">
        <f>Curves!E64</f>
        <v>77.5</v>
      </c>
      <c r="T59" s="87">
        <f t="array" ref="T59">SUM(C59:G59*O59:S59)/$B59</f>
        <v>64.799258266813226</v>
      </c>
    </row>
    <row r="60" spans="1:20">
      <c r="A60" s="78">
        <f t="shared" si="11"/>
        <v>38565</v>
      </c>
      <c r="B60" s="79">
        <f t="shared" si="13"/>
        <v>44661</v>
      </c>
      <c r="C60" s="79">
        <f t="shared" si="13"/>
        <v>15000</v>
      </c>
      <c r="D60" s="79">
        <f t="shared" si="13"/>
        <v>7415.25</v>
      </c>
      <c r="E60" s="79">
        <f t="shared" si="13"/>
        <v>8898.2999999999993</v>
      </c>
      <c r="F60" s="79">
        <f t="shared" si="13"/>
        <v>10381.349999999999</v>
      </c>
      <c r="G60" s="79">
        <f t="shared" si="13"/>
        <v>2966.1296609999958</v>
      </c>
      <c r="I60" s="2">
        <f t="shared" si="14"/>
        <v>0.25</v>
      </c>
      <c r="J60" s="2">
        <f t="shared" si="14"/>
        <v>0.3</v>
      </c>
      <c r="K60" s="2">
        <f t="shared" si="14"/>
        <v>0.35</v>
      </c>
      <c r="L60" s="2">
        <f t="shared" si="14"/>
        <v>0.10000099999999985</v>
      </c>
      <c r="M60" s="25">
        <f t="shared" si="10"/>
        <v>1.0000009999999999</v>
      </c>
      <c r="O60" s="86">
        <v>40</v>
      </c>
      <c r="P60" s="86">
        <f>Curves!$M$15</f>
        <v>79.449336363709762</v>
      </c>
      <c r="Q60" s="86">
        <f>Curves!$M$14</f>
        <v>94.063204490359311</v>
      </c>
      <c r="R60" s="86">
        <f>Curves!$M$13</f>
        <v>60.384920898640033</v>
      </c>
      <c r="S60" s="86">
        <f>Curves!E65</f>
        <v>88</v>
      </c>
      <c r="T60" s="87">
        <f t="array" ref="T60">SUM(C60:G60*O60:S60)/$B60</f>
        <v>65.247883225334391</v>
      </c>
    </row>
    <row r="61" spans="1:20">
      <c r="A61" s="78">
        <f t="shared" si="11"/>
        <v>38596</v>
      </c>
      <c r="B61" s="79">
        <f t="shared" si="13"/>
        <v>44243</v>
      </c>
      <c r="C61" s="79">
        <f t="shared" si="13"/>
        <v>15000</v>
      </c>
      <c r="D61" s="79">
        <f t="shared" si="13"/>
        <v>7310.75</v>
      </c>
      <c r="E61" s="79">
        <f t="shared" si="13"/>
        <v>8772.9</v>
      </c>
      <c r="F61" s="79">
        <f t="shared" si="13"/>
        <v>10235.049999999999</v>
      </c>
      <c r="G61" s="79">
        <f t="shared" si="13"/>
        <v>2924.3292429999942</v>
      </c>
      <c r="I61" s="2">
        <f t="shared" si="14"/>
        <v>0.25</v>
      </c>
      <c r="J61" s="2">
        <f t="shared" si="14"/>
        <v>0.3</v>
      </c>
      <c r="K61" s="2">
        <f t="shared" si="14"/>
        <v>0.35</v>
      </c>
      <c r="L61" s="2">
        <f t="shared" si="14"/>
        <v>0.1000009999999998</v>
      </c>
      <c r="M61" s="25">
        <f t="shared" si="10"/>
        <v>1.0000009999999999</v>
      </c>
      <c r="O61" s="86">
        <v>40</v>
      </c>
      <c r="P61" s="86">
        <f>Curves!$M$15</f>
        <v>79.449336363709762</v>
      </c>
      <c r="Q61" s="86">
        <f>Curves!$M$14</f>
        <v>94.063204490359311</v>
      </c>
      <c r="R61" s="86">
        <f>Curves!$M$13</f>
        <v>60.384920898640033</v>
      </c>
      <c r="S61" s="86">
        <f>Curves!E66</f>
        <v>78</v>
      </c>
      <c r="T61" s="87">
        <f t="array" ref="T61">SUM(C61:G61*O61:S61)/$B61</f>
        <v>64.466281402528978</v>
      </c>
    </row>
    <row r="62" spans="1:20">
      <c r="A62" s="78">
        <f t="shared" si="11"/>
        <v>38626</v>
      </c>
      <c r="B62" s="79">
        <f t="shared" si="13"/>
        <v>36692</v>
      </c>
      <c r="C62" s="79">
        <f t="shared" si="13"/>
        <v>15000</v>
      </c>
      <c r="D62" s="79">
        <f t="shared" si="13"/>
        <v>5423</v>
      </c>
      <c r="E62" s="79">
        <f t="shared" si="13"/>
        <v>6507.5999999999995</v>
      </c>
      <c r="F62" s="79">
        <f t="shared" si="13"/>
        <v>0</v>
      </c>
      <c r="G62" s="79">
        <f t="shared" si="13"/>
        <v>9761.4216919999944</v>
      </c>
      <c r="I62" s="2">
        <f t="shared" si="14"/>
        <v>0.25</v>
      </c>
      <c r="J62" s="2">
        <f t="shared" si="14"/>
        <v>0.3</v>
      </c>
      <c r="K62" s="2">
        <f t="shared" si="14"/>
        <v>0</v>
      </c>
      <c r="L62" s="2">
        <f t="shared" si="14"/>
        <v>0.45000099999999976</v>
      </c>
      <c r="M62" s="25">
        <f t="shared" si="10"/>
        <v>1.0000009999999997</v>
      </c>
      <c r="O62" s="86">
        <v>40</v>
      </c>
      <c r="P62" s="86">
        <f>Curves!$M$15</f>
        <v>79.449336363709762</v>
      </c>
      <c r="Q62" s="86">
        <f>Curves!$M$14</f>
        <v>94.063204490359311</v>
      </c>
      <c r="R62" s="86">
        <f>Curves!$M$13</f>
        <v>60.384920898640033</v>
      </c>
      <c r="S62" s="86">
        <f>Curves!E67</f>
        <v>51.825000000000003</v>
      </c>
      <c r="T62" s="87">
        <f t="array" ref="T62">SUM(C62:G62*O62:S62)/$B62</f>
        <v>58.564949848189251</v>
      </c>
    </row>
    <row r="63" spans="1:20">
      <c r="A63" s="78">
        <f t="shared" si="11"/>
        <v>38657</v>
      </c>
      <c r="B63" s="79">
        <f t="shared" si="13"/>
        <v>33180</v>
      </c>
      <c r="C63" s="79">
        <f t="shared" si="13"/>
        <v>15000</v>
      </c>
      <c r="D63" s="79">
        <f t="shared" si="13"/>
        <v>4545</v>
      </c>
      <c r="E63" s="79">
        <f t="shared" si="13"/>
        <v>5454</v>
      </c>
      <c r="F63" s="79">
        <f t="shared" si="13"/>
        <v>0</v>
      </c>
      <c r="G63" s="79">
        <f t="shared" si="13"/>
        <v>8181.0181799999955</v>
      </c>
      <c r="I63" s="2">
        <f t="shared" si="14"/>
        <v>0.25</v>
      </c>
      <c r="J63" s="2">
        <f t="shared" si="14"/>
        <v>0.3</v>
      </c>
      <c r="K63" s="2">
        <f t="shared" si="14"/>
        <v>0</v>
      </c>
      <c r="L63" s="2">
        <f t="shared" si="14"/>
        <v>0.45000099999999976</v>
      </c>
      <c r="M63" s="25">
        <f t="shared" si="10"/>
        <v>1.0000009999999997</v>
      </c>
      <c r="O63" s="86">
        <v>40</v>
      </c>
      <c r="P63" s="86">
        <f>Curves!$M$15</f>
        <v>79.449336363709762</v>
      </c>
      <c r="Q63" s="86">
        <f>Curves!$M$14</f>
        <v>94.063204490359311</v>
      </c>
      <c r="R63" s="86">
        <f>Curves!$M$13</f>
        <v>60.384920898640033</v>
      </c>
      <c r="S63" s="86">
        <f>Curves!E68</f>
        <v>45.825000000000003</v>
      </c>
      <c r="T63" s="87">
        <f t="array" ref="T63">SUM(C63:G63*O63:S63)/$B63</f>
        <v>55.726736261663056</v>
      </c>
    </row>
    <row r="64" spans="1:20">
      <c r="A64" s="78">
        <f t="shared" si="11"/>
        <v>38687</v>
      </c>
      <c r="B64" s="79">
        <f t="shared" si="13"/>
        <v>34319</v>
      </c>
      <c r="C64" s="79">
        <f t="shared" si="13"/>
        <v>15000</v>
      </c>
      <c r="D64" s="79">
        <f t="shared" si="13"/>
        <v>4829.75</v>
      </c>
      <c r="E64" s="79">
        <f t="shared" si="13"/>
        <v>5795.7</v>
      </c>
      <c r="F64" s="79">
        <f t="shared" si="13"/>
        <v>0</v>
      </c>
      <c r="G64" s="79">
        <f t="shared" si="13"/>
        <v>8693.5693189999984</v>
      </c>
      <c r="I64" s="2">
        <f t="shared" si="14"/>
        <v>0.25</v>
      </c>
      <c r="J64" s="2">
        <f t="shared" si="14"/>
        <v>0.3</v>
      </c>
      <c r="K64" s="2">
        <f t="shared" si="14"/>
        <v>0</v>
      </c>
      <c r="L64" s="2">
        <f t="shared" si="14"/>
        <v>0.45000099999999987</v>
      </c>
      <c r="M64" s="25">
        <f t="shared" si="10"/>
        <v>1.0000009999999999</v>
      </c>
      <c r="O64" s="86">
        <v>40</v>
      </c>
      <c r="P64" s="86">
        <f>Curves!$M$15</f>
        <v>79.449336363709762</v>
      </c>
      <c r="Q64" s="86">
        <f>Curves!$M$14</f>
        <v>94.063204490359311</v>
      </c>
      <c r="R64" s="86">
        <f>Curves!$M$13</f>
        <v>60.384920898640033</v>
      </c>
      <c r="S64" s="86">
        <f>Curves!E69</f>
        <v>44.825000000000003</v>
      </c>
      <c r="T64" s="87">
        <f t="array" ref="T64">SUM(C64:G64*O64:S64)/$B64</f>
        <v>55.904070377679353</v>
      </c>
    </row>
    <row r="65" spans="1:20">
      <c r="A65" s="78"/>
      <c r="B65" s="79"/>
      <c r="C65" s="79"/>
      <c r="D65" s="79"/>
      <c r="E65" s="79"/>
      <c r="F65" s="79"/>
      <c r="G65" s="79"/>
      <c r="I65" s="2"/>
      <c r="J65" s="2"/>
      <c r="K65" s="2"/>
      <c r="L65" s="2"/>
      <c r="M65" s="25"/>
      <c r="O65" s="86"/>
      <c r="P65" s="86"/>
      <c r="Q65" s="86"/>
      <c r="R65" s="86"/>
      <c r="S65" s="86"/>
      <c r="T65" s="87"/>
    </row>
    <row r="66" spans="1:20">
      <c r="A66" s="78"/>
      <c r="B66" s="79"/>
      <c r="C66" s="79"/>
      <c r="D66" s="79"/>
      <c r="E66" s="79"/>
      <c r="F66" s="79"/>
      <c r="G66" s="79"/>
      <c r="I66" s="2"/>
      <c r="J66" s="2"/>
      <c r="K66" s="2"/>
      <c r="L66" s="2"/>
      <c r="M66" s="25"/>
      <c r="O66" s="86"/>
      <c r="P66" s="86"/>
      <c r="Q66" s="86"/>
      <c r="R66" s="86"/>
      <c r="S66" s="86"/>
      <c r="T66" s="87"/>
    </row>
    <row r="67" spans="1:20">
      <c r="A67" s="78"/>
      <c r="B67" s="79"/>
      <c r="C67" s="79"/>
      <c r="D67" s="79"/>
      <c r="E67" s="79"/>
      <c r="F67" s="79"/>
      <c r="G67" s="79"/>
      <c r="I67" s="2"/>
      <c r="J67" s="2"/>
      <c r="K67" s="2"/>
      <c r="L67" s="2"/>
      <c r="M67" s="25"/>
      <c r="O67" s="86"/>
      <c r="P67" s="86"/>
      <c r="Q67" s="86"/>
      <c r="R67" s="86"/>
      <c r="S67" s="86"/>
      <c r="T67" s="87"/>
    </row>
    <row r="68" spans="1:20">
      <c r="A68" s="78"/>
      <c r="B68" s="79"/>
      <c r="C68" s="79"/>
      <c r="D68" s="79"/>
      <c r="E68" s="79"/>
      <c r="F68" s="79"/>
      <c r="G68" s="79"/>
      <c r="I68" s="2"/>
      <c r="J68" s="2"/>
      <c r="K68" s="2"/>
      <c r="L68" s="2"/>
      <c r="M68" s="25"/>
      <c r="O68" s="86"/>
      <c r="P68" s="86"/>
      <c r="Q68" s="86"/>
      <c r="R68" s="86"/>
      <c r="S68" s="86"/>
      <c r="T68" s="87"/>
    </row>
    <row r="69" spans="1:20">
      <c r="A69" s="78"/>
      <c r="B69" s="79"/>
      <c r="C69" s="79"/>
      <c r="D69" s="79"/>
      <c r="E69" s="79"/>
      <c r="F69" s="79"/>
      <c r="G69" s="79"/>
      <c r="I69" s="2"/>
      <c r="J69" s="2"/>
      <c r="K69" s="2"/>
      <c r="L69" s="2"/>
      <c r="M69" s="25"/>
      <c r="O69" s="86"/>
      <c r="P69" s="86"/>
      <c r="Q69" s="86"/>
      <c r="R69" s="86"/>
      <c r="S69" s="86"/>
      <c r="T69" s="87"/>
    </row>
    <row r="70" spans="1:20">
      <c r="A70" s="78"/>
      <c r="B70" s="79"/>
      <c r="C70" s="79"/>
      <c r="D70" s="79"/>
      <c r="E70" s="79"/>
      <c r="F70" s="79"/>
      <c r="G70" s="79"/>
      <c r="I70" s="2"/>
      <c r="J70" s="2"/>
      <c r="K70" s="2"/>
      <c r="L70" s="2"/>
      <c r="M70" s="25"/>
      <c r="O70" s="86"/>
      <c r="P70" s="86"/>
      <c r="Q70" s="86"/>
      <c r="R70" s="86"/>
      <c r="S70" s="86"/>
      <c r="T70" s="87"/>
    </row>
    <row r="71" spans="1:20">
      <c r="A71" s="78"/>
      <c r="B71" s="79"/>
      <c r="C71" s="79"/>
      <c r="D71" s="79"/>
      <c r="E71" s="79"/>
      <c r="F71" s="79"/>
      <c r="G71" s="79"/>
      <c r="I71" s="2"/>
      <c r="J71" s="2"/>
      <c r="K71" s="2"/>
      <c r="L71" s="2"/>
      <c r="M71" s="25"/>
      <c r="O71" s="86"/>
      <c r="P71" s="86"/>
      <c r="Q71" s="86"/>
      <c r="R71" s="86"/>
      <c r="S71" s="86"/>
      <c r="T71" s="87"/>
    </row>
    <row r="72" spans="1:20">
      <c r="A72" s="78"/>
      <c r="B72" s="79"/>
      <c r="C72" s="79"/>
      <c r="D72" s="79"/>
      <c r="E72" s="79"/>
      <c r="F72" s="79"/>
      <c r="G72" s="79"/>
      <c r="I72" s="2"/>
      <c r="J72" s="2"/>
      <c r="K72" s="2"/>
      <c r="L72" s="2"/>
      <c r="M72" s="25"/>
      <c r="O72" s="86"/>
      <c r="P72" s="86"/>
      <c r="Q72" s="86"/>
      <c r="R72" s="86"/>
      <c r="S72" s="86"/>
      <c r="T72" s="87"/>
    </row>
    <row r="73" spans="1:20">
      <c r="A73" s="78"/>
      <c r="B73" s="79"/>
      <c r="C73" s="79"/>
      <c r="D73" s="79"/>
      <c r="E73" s="79"/>
      <c r="F73" s="79"/>
      <c r="G73" s="79"/>
      <c r="I73" s="2"/>
      <c r="J73" s="2"/>
      <c r="K73" s="2"/>
      <c r="L73" s="2"/>
      <c r="M73" s="25"/>
      <c r="O73" s="86"/>
      <c r="P73" s="86"/>
      <c r="Q73" s="86"/>
      <c r="R73" s="86"/>
      <c r="S73" s="86"/>
      <c r="T73" s="87"/>
    </row>
    <row r="74" spans="1:20">
      <c r="A74" s="78"/>
      <c r="B74" s="79"/>
      <c r="C74" s="79"/>
      <c r="D74" s="79"/>
      <c r="E74" s="79"/>
      <c r="F74" s="79"/>
      <c r="G74" s="79"/>
      <c r="I74" s="2"/>
      <c r="J74" s="2"/>
      <c r="K74" s="2"/>
      <c r="L74" s="2"/>
      <c r="M74" s="25"/>
      <c r="O74" s="86"/>
      <c r="P74" s="86"/>
      <c r="Q74" s="86"/>
      <c r="R74" s="86"/>
      <c r="S74" s="86"/>
      <c r="T74" s="87"/>
    </row>
    <row r="75" spans="1:20">
      <c r="A75" s="78"/>
      <c r="B75" s="79"/>
      <c r="C75" s="79"/>
      <c r="D75" s="79"/>
      <c r="E75" s="79"/>
      <c r="F75" s="79"/>
      <c r="G75" s="79"/>
      <c r="I75" s="2"/>
      <c r="J75" s="2"/>
      <c r="K75" s="2"/>
      <c r="L75" s="2"/>
      <c r="M75" s="25"/>
      <c r="O75" s="86"/>
      <c r="P75" s="86"/>
      <c r="Q75" s="86"/>
      <c r="R75" s="86"/>
      <c r="S75" s="86"/>
      <c r="T75" s="87"/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Macro3">
                <anchor moveWithCells="1" sizeWithCells="1">
                  <from>
                    <xdr:col>12</xdr:col>
                    <xdr:colOff>9525</xdr:colOff>
                    <xdr:row>1</xdr:row>
                    <xdr:rowOff>0</xdr:rowOff>
                  </from>
                  <to>
                    <xdr:col>12</xdr:col>
                    <xdr:colOff>600075</xdr:colOff>
                    <xdr:row>2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/>
  <dimension ref="A2:U75"/>
  <sheetViews>
    <sheetView workbookViewId="0">
      <pane xSplit="1" ySplit="4" topLeftCell="J5" activePane="bottomRight" state="frozen"/>
      <selection pane="topRight" activeCell="B1" sqref="B1"/>
      <selection pane="bottomLeft" activeCell="A5" sqref="A5"/>
      <selection pane="bottomRight" activeCell="T5" sqref="T5"/>
    </sheetView>
  </sheetViews>
  <sheetFormatPr defaultRowHeight="12.75"/>
  <sheetData>
    <row r="2" spans="1:21">
      <c r="H2" s="30" t="s">
        <v>11</v>
      </c>
      <c r="I2" s="3">
        <v>0.25</v>
      </c>
      <c r="J2" s="3">
        <v>0.3</v>
      </c>
      <c r="K2" s="3">
        <v>0.35</v>
      </c>
      <c r="L2" s="3">
        <v>1</v>
      </c>
      <c r="M2" s="23"/>
      <c r="S2" s="30" t="s">
        <v>62</v>
      </c>
      <c r="T2" s="20">
        <f>AVERAGE(T5:T16)</f>
        <v>57.488140817182405</v>
      </c>
    </row>
    <row r="3" spans="1:21">
      <c r="B3" s="9" t="s">
        <v>63</v>
      </c>
      <c r="C3" s="10"/>
      <c r="D3" s="11"/>
      <c r="E3" s="11"/>
      <c r="F3" s="11"/>
      <c r="G3" s="12"/>
      <c r="H3" s="2"/>
      <c r="I3" s="26" t="s">
        <v>10</v>
      </c>
      <c r="J3" s="24"/>
      <c r="K3" s="24"/>
      <c r="L3" s="27"/>
      <c r="M3" s="24"/>
      <c r="O3" s="9" t="s">
        <v>9</v>
      </c>
      <c r="P3" s="10"/>
      <c r="Q3" s="10"/>
      <c r="R3" s="10"/>
      <c r="S3" s="10"/>
      <c r="T3" s="19"/>
      <c r="U3" s="1"/>
    </row>
    <row r="4" spans="1:21" ht="13.5" thickBot="1">
      <c r="A4" s="7" t="s">
        <v>1</v>
      </c>
      <c r="B4" s="21" t="s">
        <v>0</v>
      </c>
      <c r="C4" s="8" t="s">
        <v>54</v>
      </c>
      <c r="D4" s="29" t="s">
        <v>55</v>
      </c>
      <c r="E4" s="29" t="s">
        <v>56</v>
      </c>
      <c r="F4" s="29" t="s">
        <v>57</v>
      </c>
      <c r="G4" s="22" t="s">
        <v>58</v>
      </c>
      <c r="H4" s="7"/>
      <c r="I4" s="21" t="s">
        <v>5</v>
      </c>
      <c r="J4" s="8" t="s">
        <v>6</v>
      </c>
      <c r="K4" s="8" t="s">
        <v>7</v>
      </c>
      <c r="L4" s="22" t="s">
        <v>8</v>
      </c>
      <c r="M4" s="8"/>
      <c r="N4" s="7"/>
      <c r="O4" s="21" t="s">
        <v>4</v>
      </c>
      <c r="P4" s="29" t="s">
        <v>55</v>
      </c>
      <c r="Q4" s="29" t="s">
        <v>56</v>
      </c>
      <c r="R4" s="29" t="s">
        <v>57</v>
      </c>
      <c r="S4" s="22" t="s">
        <v>58</v>
      </c>
      <c r="T4" s="28" t="s">
        <v>59</v>
      </c>
    </row>
    <row r="5" spans="1:21">
      <c r="A5" s="78">
        <v>36892</v>
      </c>
      <c r="B5" s="13">
        <v>29197</v>
      </c>
      <c r="C5" s="14">
        <v>15000</v>
      </c>
      <c r="D5" s="14">
        <f t="shared" ref="D5:D16" si="0">($B5-$C5)*I5</f>
        <v>3549.25</v>
      </c>
      <c r="E5" s="14">
        <f t="shared" ref="E5:E16" si="1">($B5-$C5)*J5</f>
        <v>4259.0999999999995</v>
      </c>
      <c r="F5" s="14">
        <f t="shared" ref="F5:F16" si="2">($B5-$C5)*K5</f>
        <v>4968.95</v>
      </c>
      <c r="G5" s="15">
        <f t="shared" ref="G5:G16" si="3">($B5-$C5)*L5</f>
        <v>1419.7141969999977</v>
      </c>
      <c r="I5" s="6">
        <v>0.25</v>
      </c>
      <c r="J5" s="6">
        <v>0.3</v>
      </c>
      <c r="K5" s="6">
        <v>0.35</v>
      </c>
      <c r="L5" s="6">
        <v>0.10000099999999984</v>
      </c>
      <c r="M5" s="25">
        <f t="shared" ref="M5:M36" si="4">SUM(I5:L5)</f>
        <v>1.0000009999999999</v>
      </c>
      <c r="O5" s="80">
        <v>40</v>
      </c>
      <c r="P5" s="81">
        <f>Curves!$N$15</f>
        <v>46.037185627458896</v>
      </c>
      <c r="Q5" s="81">
        <f>Curves!$N$14</f>
        <v>55.759291439929463</v>
      </c>
      <c r="R5" s="81">
        <f>Curves!$N$9</f>
        <v>107.49484196046726</v>
      </c>
      <c r="S5" s="81">
        <f>Curves!F10</f>
        <v>190.76612903225805</v>
      </c>
      <c r="T5" s="82">
        <f t="array" ref="T5">SUM(C5:G5*O5:S5)/$B5</f>
        <v>61.85059272916245</v>
      </c>
      <c r="U5" s="86"/>
    </row>
    <row r="6" spans="1:21">
      <c r="A6" s="78">
        <v>36923</v>
      </c>
      <c r="B6" s="13">
        <v>28874</v>
      </c>
      <c r="C6" s="14">
        <v>15000</v>
      </c>
      <c r="D6" s="14">
        <f t="shared" si="0"/>
        <v>3468.5</v>
      </c>
      <c r="E6" s="14">
        <f t="shared" si="1"/>
        <v>4162.2</v>
      </c>
      <c r="F6" s="14">
        <f t="shared" si="2"/>
        <v>4855.8999999999996</v>
      </c>
      <c r="G6" s="15">
        <f t="shared" si="3"/>
        <v>1387.4138739999973</v>
      </c>
      <c r="I6" s="4">
        <v>0.25</v>
      </c>
      <c r="J6" s="4">
        <v>0.3</v>
      </c>
      <c r="K6" s="4">
        <v>0.35</v>
      </c>
      <c r="L6" s="4">
        <v>0.10000099999999981</v>
      </c>
      <c r="M6" s="25">
        <f t="shared" si="4"/>
        <v>1.0000009999999999</v>
      </c>
      <c r="O6" s="80">
        <v>40</v>
      </c>
      <c r="P6" s="81">
        <f>Curves!$N$15</f>
        <v>46.037185627458896</v>
      </c>
      <c r="Q6" s="81">
        <f>Curves!$N$14</f>
        <v>55.759291439929463</v>
      </c>
      <c r="R6" s="81">
        <f>Curves!$N$9</f>
        <v>107.49484196046726</v>
      </c>
      <c r="S6" s="81">
        <f>Curves!F11</f>
        <v>146.25</v>
      </c>
      <c r="T6" s="82">
        <f t="array" ref="T6">SUM(C6:G6*O6:S6)/$B6</f>
        <v>59.453306896462152</v>
      </c>
    </row>
    <row r="7" spans="1:21">
      <c r="A7" s="78">
        <v>36951</v>
      </c>
      <c r="B7" s="13">
        <v>29893</v>
      </c>
      <c r="C7" s="14">
        <v>15000</v>
      </c>
      <c r="D7" s="14">
        <f t="shared" si="0"/>
        <v>3723.25</v>
      </c>
      <c r="E7" s="14">
        <f t="shared" si="1"/>
        <v>4467.8999999999996</v>
      </c>
      <c r="F7" s="14">
        <f t="shared" si="2"/>
        <v>0</v>
      </c>
      <c r="G7" s="15">
        <f t="shared" si="3"/>
        <v>6701.8648929999963</v>
      </c>
      <c r="I7" s="4">
        <v>0.25</v>
      </c>
      <c r="J7" s="4">
        <v>0.3</v>
      </c>
      <c r="K7" s="4">
        <v>0</v>
      </c>
      <c r="L7" s="4">
        <v>0.45000099999999976</v>
      </c>
      <c r="M7" s="25">
        <f t="shared" si="4"/>
        <v>1.0000009999999997</v>
      </c>
      <c r="O7" s="80">
        <v>40</v>
      </c>
      <c r="P7" s="81">
        <f>Curves!$N$15</f>
        <v>46.037185627458896</v>
      </c>
      <c r="Q7" s="81">
        <f>Curves!$N$14</f>
        <v>55.759291439929463</v>
      </c>
      <c r="R7" s="81">
        <f>Curves!$N$9</f>
        <v>107.49484196046726</v>
      </c>
      <c r="S7" s="81">
        <f>Curves!F12</f>
        <v>137.41935483870967</v>
      </c>
      <c r="T7" s="82">
        <f t="array" ref="T7">SUM(C7:G7*O7:S7)/$B7</f>
        <v>64.948343740145006</v>
      </c>
    </row>
    <row r="8" spans="1:21">
      <c r="A8" s="78">
        <v>36982</v>
      </c>
      <c r="B8" s="13">
        <v>28426</v>
      </c>
      <c r="C8" s="14">
        <v>15000</v>
      </c>
      <c r="D8" s="14">
        <f t="shared" si="0"/>
        <v>3356.5</v>
      </c>
      <c r="E8" s="14">
        <f t="shared" si="1"/>
        <v>4027.7999999999997</v>
      </c>
      <c r="F8" s="14">
        <f t="shared" si="2"/>
        <v>0</v>
      </c>
      <c r="G8" s="15">
        <f t="shared" si="3"/>
        <v>6041.7134259999984</v>
      </c>
      <c r="I8" s="4">
        <v>0.25</v>
      </c>
      <c r="J8" s="4">
        <v>0.3</v>
      </c>
      <c r="K8" s="4">
        <v>0</v>
      </c>
      <c r="L8" s="4">
        <v>0.45000099999999987</v>
      </c>
      <c r="M8" s="25">
        <f t="shared" si="4"/>
        <v>1.0000009999999999</v>
      </c>
      <c r="O8" s="80">
        <v>40</v>
      </c>
      <c r="P8" s="81">
        <f>Curves!$N$15</f>
        <v>46.037185627458896</v>
      </c>
      <c r="Q8" s="81">
        <f>Curves!$N$14</f>
        <v>55.759291439929463</v>
      </c>
      <c r="R8" s="81">
        <f>Curves!$N$9</f>
        <v>107.49484196046726</v>
      </c>
      <c r="S8" s="81">
        <f>Curves!F13</f>
        <v>80.666666666666657</v>
      </c>
      <c r="T8" s="82">
        <f t="array" ref="T8">SUM(C8:G8*O8:S8)/$B8</f>
        <v>51.589248246358274</v>
      </c>
    </row>
    <row r="9" spans="1:21">
      <c r="A9" s="78">
        <v>37012</v>
      </c>
      <c r="B9" s="13">
        <v>35437</v>
      </c>
      <c r="C9" s="14">
        <v>15000</v>
      </c>
      <c r="D9" s="14">
        <f t="shared" si="0"/>
        <v>5109.25</v>
      </c>
      <c r="E9" s="14">
        <f t="shared" si="1"/>
        <v>6131.0999999999995</v>
      </c>
      <c r="F9" s="14">
        <f t="shared" si="2"/>
        <v>0</v>
      </c>
      <c r="G9" s="15">
        <f t="shared" si="3"/>
        <v>9196.670436999997</v>
      </c>
      <c r="I9" s="4">
        <v>0.25</v>
      </c>
      <c r="J9" s="4">
        <v>0.3</v>
      </c>
      <c r="K9" s="4">
        <v>0</v>
      </c>
      <c r="L9" s="4">
        <v>0.45000099999999987</v>
      </c>
      <c r="M9" s="25">
        <f t="shared" si="4"/>
        <v>1.0000009999999999</v>
      </c>
      <c r="O9" s="80">
        <v>40</v>
      </c>
      <c r="P9" s="81">
        <f>Curves!$N$15</f>
        <v>46.037185627458896</v>
      </c>
      <c r="Q9" s="81">
        <f>Curves!$N$14</f>
        <v>55.759291439929463</v>
      </c>
      <c r="R9" s="81">
        <f>Curves!$N$9</f>
        <v>107.49484196046726</v>
      </c>
      <c r="S9" s="81">
        <f>Curves!F14</f>
        <v>77.822580645161281</v>
      </c>
      <c r="T9" s="82">
        <f t="array" ref="T9">SUM(C9:G9*O9:S9)/$B9</f>
        <v>53.412814548772431</v>
      </c>
    </row>
    <row r="10" spans="1:21">
      <c r="A10" s="78">
        <v>37043</v>
      </c>
      <c r="B10" s="13">
        <v>35431</v>
      </c>
      <c r="C10" s="14">
        <v>15000</v>
      </c>
      <c r="D10" s="14">
        <f t="shared" si="0"/>
        <v>5107.75</v>
      </c>
      <c r="E10" s="14">
        <f t="shared" si="1"/>
        <v>6129.3</v>
      </c>
      <c r="F10" s="14">
        <f t="shared" si="2"/>
        <v>0</v>
      </c>
      <c r="G10" s="15">
        <f t="shared" si="3"/>
        <v>9193.9704309999979</v>
      </c>
      <c r="I10" s="4">
        <v>0.25</v>
      </c>
      <c r="J10" s="4">
        <v>0.3</v>
      </c>
      <c r="K10" s="4">
        <v>0</v>
      </c>
      <c r="L10" s="4">
        <v>0.45000099999999987</v>
      </c>
      <c r="M10" s="25">
        <f t="shared" si="4"/>
        <v>1.0000009999999999</v>
      </c>
      <c r="O10" s="80">
        <v>40</v>
      </c>
      <c r="P10" s="81">
        <f>Curves!$N$15</f>
        <v>46.037185627458896</v>
      </c>
      <c r="Q10" s="81">
        <f>Curves!$N$14</f>
        <v>55.759291439929463</v>
      </c>
      <c r="R10" s="81">
        <f>Curves!$N$9</f>
        <v>107.49484196046726</v>
      </c>
      <c r="S10" s="81">
        <f>Curves!F15</f>
        <v>78.633333333333326</v>
      </c>
      <c r="T10" s="82">
        <f t="array" ref="T10">SUM(C10:G10*O10:S10)/$B10</f>
        <v>53.621529210833621</v>
      </c>
    </row>
    <row r="11" spans="1:21">
      <c r="A11" s="78">
        <v>37073</v>
      </c>
      <c r="B11" s="13">
        <v>38087</v>
      </c>
      <c r="C11" s="14">
        <v>15000</v>
      </c>
      <c r="D11" s="14">
        <f t="shared" si="0"/>
        <v>5771.75</v>
      </c>
      <c r="E11" s="14">
        <f t="shared" si="1"/>
        <v>6926.0999999999995</v>
      </c>
      <c r="F11" s="14">
        <f t="shared" si="2"/>
        <v>8080.45</v>
      </c>
      <c r="G11" s="15">
        <f t="shared" si="3"/>
        <v>2308.7230869999958</v>
      </c>
      <c r="I11" s="4">
        <v>0.25</v>
      </c>
      <c r="J11" s="4">
        <v>0.3</v>
      </c>
      <c r="K11" s="4">
        <v>0.35</v>
      </c>
      <c r="L11" s="4">
        <v>0.10000099999999981</v>
      </c>
      <c r="M11" s="25">
        <f t="shared" si="4"/>
        <v>1.0000009999999999</v>
      </c>
      <c r="O11" s="80">
        <v>40</v>
      </c>
      <c r="P11" s="81">
        <f>Curves!$N$15</f>
        <v>46.037185627458896</v>
      </c>
      <c r="Q11" s="81">
        <f>Curves!$N$14</f>
        <v>55.759291439929463</v>
      </c>
      <c r="R11" s="81">
        <f>Curves!$N$9</f>
        <v>107.49484196046726</v>
      </c>
      <c r="S11" s="81">
        <f>Curves!F16</f>
        <v>111.91935483870968</v>
      </c>
      <c r="T11" s="82">
        <f t="array" ref="T11">SUM(C11:G11*O11:S11)/$B11</f>
        <v>62.459816963927658</v>
      </c>
    </row>
    <row r="12" spans="1:21">
      <c r="A12" s="78">
        <v>37104</v>
      </c>
      <c r="B12" s="13">
        <v>39246</v>
      </c>
      <c r="C12" s="14">
        <v>15000</v>
      </c>
      <c r="D12" s="14">
        <f t="shared" si="0"/>
        <v>6061.5</v>
      </c>
      <c r="E12" s="14">
        <f t="shared" si="1"/>
        <v>7273.8</v>
      </c>
      <c r="F12" s="14">
        <f t="shared" si="2"/>
        <v>8486.1</v>
      </c>
      <c r="G12" s="15">
        <f t="shared" si="3"/>
        <v>2424.6242459999967</v>
      </c>
      <c r="I12" s="4">
        <v>0.25</v>
      </c>
      <c r="J12" s="4">
        <v>0.3</v>
      </c>
      <c r="K12" s="4">
        <v>0.35</v>
      </c>
      <c r="L12" s="4">
        <v>0.10000099999999985</v>
      </c>
      <c r="M12" s="25">
        <f t="shared" si="4"/>
        <v>1.0000009999999999</v>
      </c>
      <c r="O12" s="80">
        <v>40</v>
      </c>
      <c r="P12" s="81">
        <f>Curves!$N$15</f>
        <v>46.037185627458896</v>
      </c>
      <c r="Q12" s="81">
        <f>Curves!$N$14</f>
        <v>55.759291439929463</v>
      </c>
      <c r="R12" s="81">
        <f>Curves!$N$9</f>
        <v>107.49484196046726</v>
      </c>
      <c r="S12" s="81">
        <f>Curves!F17</f>
        <v>111.29032258064515</v>
      </c>
      <c r="T12" s="82">
        <f t="array" ref="T12">SUM(C12:G12*O12:S12)/$B12</f>
        <v>62.851896437637357</v>
      </c>
    </row>
    <row r="13" spans="1:21">
      <c r="A13" s="78">
        <v>37135</v>
      </c>
      <c r="B13" s="13">
        <v>37628</v>
      </c>
      <c r="C13" s="14">
        <v>15000</v>
      </c>
      <c r="D13" s="14">
        <f t="shared" si="0"/>
        <v>5657</v>
      </c>
      <c r="E13" s="14">
        <f t="shared" si="1"/>
        <v>6788.4</v>
      </c>
      <c r="F13" s="14">
        <f t="shared" si="2"/>
        <v>7919.7999999999993</v>
      </c>
      <c r="G13" s="15">
        <f t="shared" si="3"/>
        <v>2262.8226279999953</v>
      </c>
      <c r="I13" s="4">
        <v>0.25</v>
      </c>
      <c r="J13" s="4">
        <v>0.3</v>
      </c>
      <c r="K13" s="4">
        <v>0.35</v>
      </c>
      <c r="L13" s="4">
        <v>0.1000009999999998</v>
      </c>
      <c r="M13" s="25">
        <f t="shared" si="4"/>
        <v>1.0000009999999999</v>
      </c>
      <c r="O13" s="80">
        <v>40</v>
      </c>
      <c r="P13" s="81">
        <f>Curves!$N$15</f>
        <v>46.037185627458896</v>
      </c>
      <c r="Q13" s="81">
        <f>Curves!$N$14</f>
        <v>55.759291439929463</v>
      </c>
      <c r="R13" s="81">
        <f>Curves!$N$9</f>
        <v>107.49484196046726</v>
      </c>
      <c r="S13" s="81">
        <f>Curves!F18</f>
        <v>111.85</v>
      </c>
      <c r="T13" s="82">
        <f t="array" ref="T13">SUM(C13:G13*O13:S13)/$B13</f>
        <v>62.277641474584357</v>
      </c>
    </row>
    <row r="14" spans="1:21">
      <c r="A14" s="78">
        <v>37165</v>
      </c>
      <c r="B14" s="13">
        <v>32596</v>
      </c>
      <c r="C14" s="14">
        <v>15000</v>
      </c>
      <c r="D14" s="14">
        <f t="shared" si="0"/>
        <v>4399</v>
      </c>
      <c r="E14" s="14">
        <f t="shared" si="1"/>
        <v>5278.8</v>
      </c>
      <c r="F14" s="14">
        <f t="shared" si="2"/>
        <v>0</v>
      </c>
      <c r="G14" s="15">
        <f t="shared" si="3"/>
        <v>7918.2175959999959</v>
      </c>
      <c r="I14" s="4">
        <v>0.25</v>
      </c>
      <c r="J14" s="4">
        <v>0.3</v>
      </c>
      <c r="K14" s="4">
        <v>0</v>
      </c>
      <c r="L14" s="4">
        <v>0.45000099999999976</v>
      </c>
      <c r="M14" s="25">
        <f t="shared" si="4"/>
        <v>1.0000009999999997</v>
      </c>
      <c r="O14" s="80">
        <v>40</v>
      </c>
      <c r="P14" s="81">
        <f>Curves!$N$15</f>
        <v>46.037185627458896</v>
      </c>
      <c r="Q14" s="81">
        <f>Curves!$N$14</f>
        <v>55.759291439929463</v>
      </c>
      <c r="R14" s="81">
        <f>Curves!$N$9</f>
        <v>107.49484196046726</v>
      </c>
      <c r="S14" s="81">
        <f>Curves!F19</f>
        <v>81.048387096774206</v>
      </c>
      <c r="T14" s="82">
        <f t="array" ref="T14">SUM(C14:G14*O14:S14)/$B14</f>
        <v>53.338400173806228</v>
      </c>
    </row>
    <row r="15" spans="1:21">
      <c r="A15" s="78">
        <v>37196</v>
      </c>
      <c r="B15" s="13">
        <v>29621</v>
      </c>
      <c r="C15" s="14">
        <v>15000</v>
      </c>
      <c r="D15" s="14">
        <f t="shared" si="0"/>
        <v>3655.25</v>
      </c>
      <c r="E15" s="14">
        <f t="shared" si="1"/>
        <v>4386.3</v>
      </c>
      <c r="F15" s="14">
        <f t="shared" si="2"/>
        <v>0</v>
      </c>
      <c r="G15" s="15">
        <f t="shared" si="3"/>
        <v>6579.4646209999964</v>
      </c>
      <c r="I15" s="4">
        <v>0.25</v>
      </c>
      <c r="J15" s="4">
        <v>0.3</v>
      </c>
      <c r="K15" s="4">
        <v>0</v>
      </c>
      <c r="L15" s="4">
        <v>0.45000099999999976</v>
      </c>
      <c r="M15" s="25">
        <f t="shared" si="4"/>
        <v>1.0000009999999997</v>
      </c>
      <c r="O15" s="80">
        <v>40</v>
      </c>
      <c r="P15" s="81">
        <f>Curves!$N$15</f>
        <v>46.037185627458896</v>
      </c>
      <c r="Q15" s="81">
        <f>Curves!$N$14</f>
        <v>55.759291439929463</v>
      </c>
      <c r="R15" s="81">
        <f>Curves!$N$9</f>
        <v>107.49484196046726</v>
      </c>
      <c r="S15" s="81">
        <f>Curves!F20</f>
        <v>79.625</v>
      </c>
      <c r="T15" s="82">
        <f t="array" ref="T15">SUM(C15:G15*O15:S15)/$B15</f>
        <v>51.880229339146432</v>
      </c>
    </row>
    <row r="16" spans="1:21">
      <c r="A16" s="78">
        <v>37226</v>
      </c>
      <c r="B16" s="16">
        <v>30813</v>
      </c>
      <c r="C16" s="17">
        <v>15000</v>
      </c>
      <c r="D16" s="17">
        <f t="shared" si="0"/>
        <v>3953.25</v>
      </c>
      <c r="E16" s="17">
        <f t="shared" si="1"/>
        <v>4743.8999999999996</v>
      </c>
      <c r="F16" s="17">
        <f t="shared" si="2"/>
        <v>0</v>
      </c>
      <c r="G16" s="18">
        <f t="shared" si="3"/>
        <v>7115.8658129999976</v>
      </c>
      <c r="I16" s="4">
        <v>0.25</v>
      </c>
      <c r="J16" s="4">
        <v>0.3</v>
      </c>
      <c r="K16" s="4">
        <v>0</v>
      </c>
      <c r="L16" s="4">
        <v>0.45000099999999987</v>
      </c>
      <c r="M16" s="25">
        <f t="shared" si="4"/>
        <v>1.0000009999999999</v>
      </c>
      <c r="O16" s="83">
        <v>40</v>
      </c>
      <c r="P16" s="84">
        <f>Curves!$N$15</f>
        <v>46.037185627458896</v>
      </c>
      <c r="Q16" s="84">
        <f>Curves!$N$14</f>
        <v>55.759291439929463</v>
      </c>
      <c r="R16" s="84">
        <f>Curves!$N$9</f>
        <v>107.49484196046726</v>
      </c>
      <c r="S16" s="84">
        <f>Curves!F21</f>
        <v>78.854838709677423</v>
      </c>
      <c r="T16" s="85">
        <f t="array" ref="T16">SUM(C16:G16*O16:S16)/$B16</f>
        <v>52.1738700453528</v>
      </c>
    </row>
    <row r="17" spans="1:20">
      <c r="A17" s="78">
        <v>37257</v>
      </c>
      <c r="B17" s="79">
        <f t="shared" ref="B17:G26" si="5">B5</f>
        <v>29197</v>
      </c>
      <c r="C17" s="79">
        <f t="shared" si="5"/>
        <v>15000</v>
      </c>
      <c r="D17" s="79">
        <f t="shared" si="5"/>
        <v>3549.25</v>
      </c>
      <c r="E17" s="79">
        <f t="shared" si="5"/>
        <v>4259.0999999999995</v>
      </c>
      <c r="F17" s="79">
        <f t="shared" si="5"/>
        <v>4968.95</v>
      </c>
      <c r="G17" s="79">
        <f t="shared" si="5"/>
        <v>1419.7141969999977</v>
      </c>
      <c r="I17" s="2">
        <f t="shared" ref="I17:L36" si="6">I5</f>
        <v>0.25</v>
      </c>
      <c r="J17" s="2">
        <f t="shared" si="6"/>
        <v>0.3</v>
      </c>
      <c r="K17" s="2">
        <f t="shared" si="6"/>
        <v>0.35</v>
      </c>
      <c r="L17" s="2">
        <f t="shared" si="6"/>
        <v>0.10000099999999984</v>
      </c>
      <c r="M17" s="25">
        <f t="shared" si="4"/>
        <v>1.0000009999999999</v>
      </c>
      <c r="O17" s="86">
        <v>40</v>
      </c>
      <c r="P17" s="86">
        <f>Curves!$N$15</f>
        <v>46.037185627458896</v>
      </c>
      <c r="Q17" s="86">
        <f>Curves!$N$14</f>
        <v>55.759291439929463</v>
      </c>
      <c r="R17" s="86">
        <f>Curves!$N$10</f>
        <v>54.535571770686907</v>
      </c>
      <c r="S17" s="86">
        <f>Curves!F22</f>
        <v>63.16935483870968</v>
      </c>
      <c r="T17" s="87">
        <f t="array" ref="T17">SUM(C17:G17*O17:S17)/$B17</f>
        <v>46.633175959511718</v>
      </c>
    </row>
    <row r="18" spans="1:20">
      <c r="A18" s="78">
        <v>37288</v>
      </c>
      <c r="B18" s="79">
        <f t="shared" si="5"/>
        <v>28874</v>
      </c>
      <c r="C18" s="79">
        <f t="shared" si="5"/>
        <v>15000</v>
      </c>
      <c r="D18" s="79">
        <f t="shared" si="5"/>
        <v>3468.5</v>
      </c>
      <c r="E18" s="79">
        <f t="shared" si="5"/>
        <v>4162.2</v>
      </c>
      <c r="F18" s="79">
        <f t="shared" si="5"/>
        <v>4855.8999999999996</v>
      </c>
      <c r="G18" s="79">
        <f t="shared" si="5"/>
        <v>1387.4138739999973</v>
      </c>
      <c r="I18" s="2">
        <f t="shared" si="6"/>
        <v>0.25</v>
      </c>
      <c r="J18" s="2">
        <f t="shared" si="6"/>
        <v>0.3</v>
      </c>
      <c r="K18" s="2">
        <f t="shared" si="6"/>
        <v>0.35</v>
      </c>
      <c r="L18" s="2">
        <f t="shared" si="6"/>
        <v>0.10000099999999981</v>
      </c>
      <c r="M18" s="25">
        <f t="shared" si="4"/>
        <v>1.0000009999999999</v>
      </c>
      <c r="O18" s="86">
        <v>40</v>
      </c>
      <c r="P18" s="86">
        <f>Curves!$N$15</f>
        <v>46.037185627458896</v>
      </c>
      <c r="Q18" s="86">
        <f>Curves!$N$14</f>
        <v>55.759291439929463</v>
      </c>
      <c r="R18" s="86">
        <f>Curves!$N$10</f>
        <v>54.535571770686907</v>
      </c>
      <c r="S18" s="86">
        <f>Curves!F23</f>
        <v>55.392857142857139</v>
      </c>
      <c r="T18" s="87">
        <f t="array" ref="T18">SUM(C18:G18*O18:S18)/$B18</f>
        <v>46.181111126338365</v>
      </c>
    </row>
    <row r="19" spans="1:20">
      <c r="A19" s="78">
        <v>37316</v>
      </c>
      <c r="B19" s="79">
        <f t="shared" si="5"/>
        <v>29893</v>
      </c>
      <c r="C19" s="79">
        <f t="shared" si="5"/>
        <v>15000</v>
      </c>
      <c r="D19" s="79">
        <f t="shared" si="5"/>
        <v>3723.25</v>
      </c>
      <c r="E19" s="79">
        <f t="shared" si="5"/>
        <v>4467.8999999999996</v>
      </c>
      <c r="F19" s="79">
        <f t="shared" si="5"/>
        <v>0</v>
      </c>
      <c r="G19" s="79">
        <f t="shared" si="5"/>
        <v>6701.8648929999963</v>
      </c>
      <c r="I19" s="2">
        <f t="shared" si="6"/>
        <v>0.25</v>
      </c>
      <c r="J19" s="2">
        <f t="shared" si="6"/>
        <v>0.3</v>
      </c>
      <c r="K19" s="2">
        <f t="shared" si="6"/>
        <v>0</v>
      </c>
      <c r="L19" s="2">
        <f t="shared" si="6"/>
        <v>0.45000099999999976</v>
      </c>
      <c r="M19" s="25">
        <f t="shared" si="4"/>
        <v>1.0000009999999997</v>
      </c>
      <c r="O19" s="86">
        <v>40</v>
      </c>
      <c r="P19" s="86">
        <f>Curves!$N$15</f>
        <v>46.037185627458896</v>
      </c>
      <c r="Q19" s="86">
        <f>Curves!$N$14</f>
        <v>55.759291439929463</v>
      </c>
      <c r="R19" s="86">
        <f>Curves!$N$10</f>
        <v>54.535571770686907</v>
      </c>
      <c r="S19" s="86">
        <f>Curves!F24</f>
        <v>50.201612903225808</v>
      </c>
      <c r="T19" s="87">
        <f t="array" ref="T19">SUM(C19:G19*O19:S19)/$B19</f>
        <v>45.394551122336388</v>
      </c>
    </row>
    <row r="20" spans="1:20">
      <c r="A20" s="78">
        <v>37347</v>
      </c>
      <c r="B20" s="79">
        <f t="shared" si="5"/>
        <v>28426</v>
      </c>
      <c r="C20" s="79">
        <f t="shared" si="5"/>
        <v>15000</v>
      </c>
      <c r="D20" s="79">
        <f t="shared" si="5"/>
        <v>3356.5</v>
      </c>
      <c r="E20" s="79">
        <f t="shared" si="5"/>
        <v>4027.7999999999997</v>
      </c>
      <c r="F20" s="79">
        <f t="shared" si="5"/>
        <v>0</v>
      </c>
      <c r="G20" s="79">
        <f t="shared" si="5"/>
        <v>6041.7134259999984</v>
      </c>
      <c r="I20" s="2">
        <f t="shared" si="6"/>
        <v>0.25</v>
      </c>
      <c r="J20" s="2">
        <f t="shared" si="6"/>
        <v>0.3</v>
      </c>
      <c r="K20" s="2">
        <f t="shared" si="6"/>
        <v>0</v>
      </c>
      <c r="L20" s="2">
        <f t="shared" si="6"/>
        <v>0.45000099999999987</v>
      </c>
      <c r="M20" s="25">
        <f t="shared" si="4"/>
        <v>1.0000009999999999</v>
      </c>
      <c r="O20" s="86">
        <v>40</v>
      </c>
      <c r="P20" s="86">
        <f>Curves!$N$15</f>
        <v>46.037185627458896</v>
      </c>
      <c r="Q20" s="86">
        <f>Curves!$N$14</f>
        <v>55.759291439929463</v>
      </c>
      <c r="R20" s="86">
        <f>Curves!$N$10</f>
        <v>54.535571770686907</v>
      </c>
      <c r="S20" s="86">
        <f>Curves!F25</f>
        <v>50.666666666666664</v>
      </c>
      <c r="T20" s="87">
        <f t="array" ref="T20">SUM(C20:G20*O20:S20)/$B20</f>
        <v>45.212994015020769</v>
      </c>
    </row>
    <row r="21" spans="1:20">
      <c r="A21" s="78">
        <v>37377</v>
      </c>
      <c r="B21" s="79">
        <f t="shared" si="5"/>
        <v>35437</v>
      </c>
      <c r="C21" s="79">
        <f t="shared" si="5"/>
        <v>15000</v>
      </c>
      <c r="D21" s="79">
        <f t="shared" si="5"/>
        <v>5109.25</v>
      </c>
      <c r="E21" s="79">
        <f t="shared" si="5"/>
        <v>6131.0999999999995</v>
      </c>
      <c r="F21" s="79">
        <f t="shared" si="5"/>
        <v>0</v>
      </c>
      <c r="G21" s="79">
        <f t="shared" si="5"/>
        <v>9196.670436999997</v>
      </c>
      <c r="I21" s="2">
        <f t="shared" si="6"/>
        <v>0.25</v>
      </c>
      <c r="J21" s="2">
        <f t="shared" si="6"/>
        <v>0.3</v>
      </c>
      <c r="K21" s="2">
        <f t="shared" si="6"/>
        <v>0</v>
      </c>
      <c r="L21" s="2">
        <f t="shared" si="6"/>
        <v>0.45000099999999987</v>
      </c>
      <c r="M21" s="25">
        <f t="shared" si="4"/>
        <v>1.0000009999999999</v>
      </c>
      <c r="O21" s="86">
        <v>40</v>
      </c>
      <c r="P21" s="86">
        <f>Curves!$N$15</f>
        <v>46.037185627458896</v>
      </c>
      <c r="Q21" s="86">
        <f>Curves!$N$14</f>
        <v>55.759291439929463</v>
      </c>
      <c r="R21" s="86">
        <f>Curves!$N$10</f>
        <v>54.535571770686907</v>
      </c>
      <c r="S21" s="86">
        <f>Curves!F26</f>
        <v>50.145161290322577</v>
      </c>
      <c r="T21" s="87">
        <f t="array" ref="T21">SUM(C21:G21*O21:S21)/$B21</f>
        <v>46.229923662041145</v>
      </c>
    </row>
    <row r="22" spans="1:20">
      <c r="A22" s="78">
        <v>37408</v>
      </c>
      <c r="B22" s="79">
        <f t="shared" si="5"/>
        <v>35431</v>
      </c>
      <c r="C22" s="79">
        <f t="shared" si="5"/>
        <v>15000</v>
      </c>
      <c r="D22" s="79">
        <f t="shared" si="5"/>
        <v>5107.75</v>
      </c>
      <c r="E22" s="79">
        <f t="shared" si="5"/>
        <v>6129.3</v>
      </c>
      <c r="F22" s="79">
        <f t="shared" si="5"/>
        <v>0</v>
      </c>
      <c r="G22" s="79">
        <f t="shared" si="5"/>
        <v>9193.9704309999979</v>
      </c>
      <c r="I22" s="2">
        <f t="shared" si="6"/>
        <v>0.25</v>
      </c>
      <c r="J22" s="2">
        <f t="shared" si="6"/>
        <v>0.3</v>
      </c>
      <c r="K22" s="2">
        <f t="shared" si="6"/>
        <v>0</v>
      </c>
      <c r="L22" s="2">
        <f t="shared" si="6"/>
        <v>0.45000099999999987</v>
      </c>
      <c r="M22" s="25">
        <f t="shared" si="4"/>
        <v>1.0000009999999999</v>
      </c>
      <c r="O22" s="86">
        <v>40</v>
      </c>
      <c r="P22" s="86">
        <f>Curves!$N$15</f>
        <v>46.037185627458896</v>
      </c>
      <c r="Q22" s="86">
        <f>Curves!$N$14</f>
        <v>55.759291439929463</v>
      </c>
      <c r="R22" s="86">
        <f>Curves!$N$10</f>
        <v>54.535571770686907</v>
      </c>
      <c r="S22" s="86">
        <f>Curves!F27</f>
        <v>47.249999999999993</v>
      </c>
      <c r="T22" s="87">
        <f t="array" ref="T22">SUM(C22:G22*O22:S22)/$B22</f>
        <v>45.477885545882494</v>
      </c>
    </row>
    <row r="23" spans="1:20">
      <c r="A23" s="78">
        <v>37438</v>
      </c>
      <c r="B23" s="79">
        <f t="shared" si="5"/>
        <v>38087</v>
      </c>
      <c r="C23" s="79">
        <f t="shared" si="5"/>
        <v>15000</v>
      </c>
      <c r="D23" s="79">
        <f t="shared" si="5"/>
        <v>5771.75</v>
      </c>
      <c r="E23" s="79">
        <f t="shared" si="5"/>
        <v>6926.0999999999995</v>
      </c>
      <c r="F23" s="79">
        <f t="shared" si="5"/>
        <v>8080.45</v>
      </c>
      <c r="G23" s="79">
        <f t="shared" si="5"/>
        <v>2308.7230869999958</v>
      </c>
      <c r="I23" s="2">
        <f t="shared" si="6"/>
        <v>0.25</v>
      </c>
      <c r="J23" s="2">
        <f t="shared" si="6"/>
        <v>0.3</v>
      </c>
      <c r="K23" s="2">
        <f t="shared" si="6"/>
        <v>0.35</v>
      </c>
      <c r="L23" s="2">
        <f t="shared" si="6"/>
        <v>0.10000099999999981</v>
      </c>
      <c r="M23" s="25">
        <f t="shared" si="4"/>
        <v>1.0000009999999999</v>
      </c>
      <c r="O23" s="86">
        <v>40</v>
      </c>
      <c r="P23" s="86">
        <f>Curves!$N$15</f>
        <v>46.037185627458896</v>
      </c>
      <c r="Q23" s="86">
        <f>Curves!$N$14</f>
        <v>55.759291439929463</v>
      </c>
      <c r="R23" s="86">
        <f>Curves!$N$10</f>
        <v>54.535571770686907</v>
      </c>
      <c r="S23" s="86">
        <f>Curves!F28</f>
        <v>61.427419354838705</v>
      </c>
      <c r="T23" s="87">
        <f t="array" ref="T23">SUM(C23:G23*O23:S23)/$B23</f>
        <v>48.163426280388975</v>
      </c>
    </row>
    <row r="24" spans="1:20">
      <c r="A24" s="78">
        <v>37469</v>
      </c>
      <c r="B24" s="79">
        <f t="shared" si="5"/>
        <v>39246</v>
      </c>
      <c r="C24" s="79">
        <f t="shared" si="5"/>
        <v>15000</v>
      </c>
      <c r="D24" s="79">
        <f t="shared" si="5"/>
        <v>6061.5</v>
      </c>
      <c r="E24" s="79">
        <f t="shared" si="5"/>
        <v>7273.8</v>
      </c>
      <c r="F24" s="79">
        <f t="shared" si="5"/>
        <v>8486.1</v>
      </c>
      <c r="G24" s="79">
        <f t="shared" si="5"/>
        <v>2424.6242459999967</v>
      </c>
      <c r="I24" s="2">
        <f t="shared" si="6"/>
        <v>0.25</v>
      </c>
      <c r="J24" s="2">
        <f t="shared" si="6"/>
        <v>0.3</v>
      </c>
      <c r="K24" s="2">
        <f t="shared" si="6"/>
        <v>0.35</v>
      </c>
      <c r="L24" s="2">
        <f t="shared" si="6"/>
        <v>0.10000099999999985</v>
      </c>
      <c r="M24" s="25">
        <f t="shared" si="4"/>
        <v>1.0000009999999999</v>
      </c>
      <c r="O24" s="86">
        <v>40</v>
      </c>
      <c r="P24" s="86">
        <f>Curves!$N$15</f>
        <v>46.037185627458896</v>
      </c>
      <c r="Q24" s="86">
        <f>Curves!$N$14</f>
        <v>55.759291439929463</v>
      </c>
      <c r="R24" s="86">
        <f>Curves!$N$10</f>
        <v>54.535571770686907</v>
      </c>
      <c r="S24" s="86">
        <f>Curves!F29</f>
        <v>63.629032258064512</v>
      </c>
      <c r="T24" s="87">
        <f t="array" ref="T24">SUM(C24:G24*O24:S24)/$B24</f>
        <v>48.456075643944516</v>
      </c>
    </row>
    <row r="25" spans="1:20">
      <c r="A25" s="78">
        <v>37500</v>
      </c>
      <c r="B25" s="79">
        <f t="shared" si="5"/>
        <v>37628</v>
      </c>
      <c r="C25" s="79">
        <f t="shared" si="5"/>
        <v>15000</v>
      </c>
      <c r="D25" s="79">
        <f t="shared" si="5"/>
        <v>5657</v>
      </c>
      <c r="E25" s="79">
        <f t="shared" si="5"/>
        <v>6788.4</v>
      </c>
      <c r="F25" s="79">
        <f t="shared" si="5"/>
        <v>7919.7999999999993</v>
      </c>
      <c r="G25" s="79">
        <f t="shared" si="5"/>
        <v>2262.8226279999953</v>
      </c>
      <c r="I25" s="2">
        <f t="shared" si="6"/>
        <v>0.25</v>
      </c>
      <c r="J25" s="2">
        <f t="shared" si="6"/>
        <v>0.3</v>
      </c>
      <c r="K25" s="2">
        <f t="shared" si="6"/>
        <v>0.35</v>
      </c>
      <c r="L25" s="2">
        <f t="shared" si="6"/>
        <v>0.1000009999999998</v>
      </c>
      <c r="M25" s="25">
        <f t="shared" si="4"/>
        <v>1.0000009999999999</v>
      </c>
      <c r="O25" s="86">
        <v>40</v>
      </c>
      <c r="P25" s="86">
        <f>Curves!$N$15</f>
        <v>46.037185627458896</v>
      </c>
      <c r="Q25" s="86">
        <f>Curves!$N$14</f>
        <v>55.759291439929463</v>
      </c>
      <c r="R25" s="86">
        <f>Curves!$N$10</f>
        <v>54.535571770686907</v>
      </c>
      <c r="S25" s="86">
        <f>Curves!F30</f>
        <v>61.9</v>
      </c>
      <c r="T25" s="87">
        <f t="array" ref="T25">SUM(C25:G25*O25:S25)/$B25</f>
        <v>48.127146675030247</v>
      </c>
    </row>
    <row r="26" spans="1:20">
      <c r="A26" s="78">
        <v>37530</v>
      </c>
      <c r="B26" s="79">
        <f t="shared" si="5"/>
        <v>32596</v>
      </c>
      <c r="C26" s="79">
        <f t="shared" si="5"/>
        <v>15000</v>
      </c>
      <c r="D26" s="79">
        <f t="shared" si="5"/>
        <v>4399</v>
      </c>
      <c r="E26" s="79">
        <f t="shared" si="5"/>
        <v>5278.8</v>
      </c>
      <c r="F26" s="79">
        <f t="shared" si="5"/>
        <v>0</v>
      </c>
      <c r="G26" s="79">
        <f t="shared" si="5"/>
        <v>7918.2175959999959</v>
      </c>
      <c r="I26" s="2">
        <f t="shared" si="6"/>
        <v>0.25</v>
      </c>
      <c r="J26" s="2">
        <f t="shared" si="6"/>
        <v>0.3</v>
      </c>
      <c r="K26" s="2">
        <f t="shared" si="6"/>
        <v>0</v>
      </c>
      <c r="L26" s="2">
        <f t="shared" si="6"/>
        <v>0.45000099999999976</v>
      </c>
      <c r="M26" s="25">
        <f t="shared" si="4"/>
        <v>1.0000009999999997</v>
      </c>
      <c r="O26" s="86">
        <v>40</v>
      </c>
      <c r="P26" s="86">
        <f>Curves!$N$15</f>
        <v>46.037185627458896</v>
      </c>
      <c r="Q26" s="86">
        <f>Curves!$N$14</f>
        <v>55.759291439929463</v>
      </c>
      <c r="R26" s="86">
        <f>Curves!$N$10</f>
        <v>54.535571770686907</v>
      </c>
      <c r="S26" s="86">
        <f>Curves!F31</f>
        <v>48.387096774193552</v>
      </c>
      <c r="T26" s="87">
        <f t="array" ref="T26">SUM(C26:G26*O26:S26)/$B26</f>
        <v>45.404322258101153</v>
      </c>
    </row>
    <row r="27" spans="1:20">
      <c r="A27" s="78">
        <v>37561</v>
      </c>
      <c r="B27" s="79">
        <f t="shared" ref="B27:G36" si="7">B15</f>
        <v>29621</v>
      </c>
      <c r="C27" s="79">
        <f t="shared" si="7"/>
        <v>15000</v>
      </c>
      <c r="D27" s="79">
        <f t="shared" si="7"/>
        <v>3655.25</v>
      </c>
      <c r="E27" s="79">
        <f t="shared" si="7"/>
        <v>4386.3</v>
      </c>
      <c r="F27" s="79">
        <f t="shared" si="7"/>
        <v>0</v>
      </c>
      <c r="G27" s="79">
        <f t="shared" si="7"/>
        <v>6579.4646209999964</v>
      </c>
      <c r="I27" s="2">
        <f t="shared" si="6"/>
        <v>0.25</v>
      </c>
      <c r="J27" s="2">
        <f t="shared" si="6"/>
        <v>0.3</v>
      </c>
      <c r="K27" s="2">
        <f t="shared" si="6"/>
        <v>0</v>
      </c>
      <c r="L27" s="2">
        <f t="shared" si="6"/>
        <v>0.45000099999999976</v>
      </c>
      <c r="M27" s="25">
        <f t="shared" si="4"/>
        <v>1.0000009999999997</v>
      </c>
      <c r="O27" s="86">
        <v>40</v>
      </c>
      <c r="P27" s="86">
        <f>Curves!$N$15</f>
        <v>46.037185627458896</v>
      </c>
      <c r="Q27" s="86">
        <f>Curves!$N$14</f>
        <v>55.759291439929463</v>
      </c>
      <c r="R27" s="86">
        <f>Curves!$N$10</f>
        <v>54.535571770686907</v>
      </c>
      <c r="S27" s="86">
        <f>Curves!F32</f>
        <v>51.041666666666664</v>
      </c>
      <c r="T27" s="87">
        <f t="array" ref="T27">SUM(C27:G27*O27:S27)/$B27</f>
        <v>45.531252923194351</v>
      </c>
    </row>
    <row r="28" spans="1:20">
      <c r="A28" s="78">
        <v>37591</v>
      </c>
      <c r="B28" s="79">
        <f t="shared" si="7"/>
        <v>30813</v>
      </c>
      <c r="C28" s="79">
        <f t="shared" si="7"/>
        <v>15000</v>
      </c>
      <c r="D28" s="79">
        <f t="shared" si="7"/>
        <v>3953.25</v>
      </c>
      <c r="E28" s="79">
        <f t="shared" si="7"/>
        <v>4743.8999999999996</v>
      </c>
      <c r="F28" s="79">
        <f t="shared" si="7"/>
        <v>0</v>
      </c>
      <c r="G28" s="79">
        <f t="shared" si="7"/>
        <v>7115.8658129999976</v>
      </c>
      <c r="I28" s="2">
        <f t="shared" si="6"/>
        <v>0.25</v>
      </c>
      <c r="J28" s="2">
        <f t="shared" si="6"/>
        <v>0.3</v>
      </c>
      <c r="K28" s="2">
        <f t="shared" si="6"/>
        <v>0</v>
      </c>
      <c r="L28" s="2">
        <f t="shared" si="6"/>
        <v>0.45000099999999987</v>
      </c>
      <c r="M28" s="25">
        <f t="shared" si="4"/>
        <v>1.0000009999999999</v>
      </c>
      <c r="O28" s="86">
        <v>40</v>
      </c>
      <c r="P28" s="86">
        <f>Curves!$N$15</f>
        <v>46.037185627458896</v>
      </c>
      <c r="Q28" s="86">
        <f>Curves!$N$14</f>
        <v>55.759291439929463</v>
      </c>
      <c r="R28" s="86">
        <f>Curves!$N$10</f>
        <v>54.535571770686907</v>
      </c>
      <c r="S28" s="86">
        <f>Curves!F33</f>
        <v>50.870967741935488</v>
      </c>
      <c r="T28" s="87">
        <f t="array" ref="T28">SUM(C28:G28*O28:S28)/$B28</f>
        <v>45.711355173877834</v>
      </c>
    </row>
    <row r="29" spans="1:20">
      <c r="A29" s="78">
        <v>37622</v>
      </c>
      <c r="B29" s="79">
        <f t="shared" si="7"/>
        <v>29197</v>
      </c>
      <c r="C29" s="79">
        <f t="shared" si="7"/>
        <v>15000</v>
      </c>
      <c r="D29" s="79">
        <f t="shared" si="7"/>
        <v>3549.25</v>
      </c>
      <c r="E29" s="79">
        <f t="shared" si="7"/>
        <v>4259.0999999999995</v>
      </c>
      <c r="F29" s="79">
        <f t="shared" si="7"/>
        <v>4968.95</v>
      </c>
      <c r="G29" s="79">
        <f t="shared" si="7"/>
        <v>1419.7141969999977</v>
      </c>
      <c r="I29" s="2">
        <f t="shared" si="6"/>
        <v>0.25</v>
      </c>
      <c r="J29" s="2">
        <f t="shared" si="6"/>
        <v>0.3</v>
      </c>
      <c r="K29" s="2">
        <f t="shared" si="6"/>
        <v>0.35</v>
      </c>
      <c r="L29" s="2">
        <f t="shared" si="6"/>
        <v>0.10000099999999984</v>
      </c>
      <c r="M29" s="25">
        <f t="shared" si="4"/>
        <v>1.0000009999999999</v>
      </c>
      <c r="O29" s="86">
        <v>40</v>
      </c>
      <c r="P29" s="86">
        <f>Curves!$N$15</f>
        <v>46.037185627458896</v>
      </c>
      <c r="Q29" s="86">
        <f>Curves!$N$14</f>
        <v>55.759291439929463</v>
      </c>
      <c r="R29" s="86">
        <f>Curves!$N$11</f>
        <v>38.337603441210213</v>
      </c>
      <c r="S29" s="86">
        <f>Curves!F34</f>
        <v>37.5</v>
      </c>
      <c r="T29" s="87">
        <f t="array" ref="T29">SUM(C29:G29*O29:S29)/$B29</f>
        <v>42.628310999991896</v>
      </c>
    </row>
    <row r="30" spans="1:20">
      <c r="A30" s="78">
        <v>37653</v>
      </c>
      <c r="B30" s="79">
        <f t="shared" si="7"/>
        <v>28874</v>
      </c>
      <c r="C30" s="79">
        <f t="shared" si="7"/>
        <v>15000</v>
      </c>
      <c r="D30" s="79">
        <f t="shared" si="7"/>
        <v>3468.5</v>
      </c>
      <c r="E30" s="79">
        <f t="shared" si="7"/>
        <v>4162.2</v>
      </c>
      <c r="F30" s="79">
        <f t="shared" si="7"/>
        <v>4855.8999999999996</v>
      </c>
      <c r="G30" s="79">
        <f t="shared" si="7"/>
        <v>1387.4138739999973</v>
      </c>
      <c r="I30" s="2">
        <f t="shared" si="6"/>
        <v>0.25</v>
      </c>
      <c r="J30" s="2">
        <f t="shared" si="6"/>
        <v>0.3</v>
      </c>
      <c r="K30" s="2">
        <f t="shared" si="6"/>
        <v>0.35</v>
      </c>
      <c r="L30" s="2">
        <f t="shared" si="6"/>
        <v>0.10000099999999981</v>
      </c>
      <c r="M30" s="25">
        <f t="shared" si="4"/>
        <v>1.0000009999999999</v>
      </c>
      <c r="O30" s="86">
        <v>40</v>
      </c>
      <c r="P30" s="86">
        <f>Curves!$N$15</f>
        <v>46.037185627458896</v>
      </c>
      <c r="Q30" s="86">
        <f>Curves!$N$14</f>
        <v>55.759291439929463</v>
      </c>
      <c r="R30" s="86">
        <f>Curves!$N$11</f>
        <v>38.337603441210213</v>
      </c>
      <c r="S30" s="86">
        <f>Curves!F35</f>
        <v>36.5</v>
      </c>
      <c r="T30" s="87">
        <f t="array" ref="T30">SUM(C30:G30*O30:S30)/$B30</f>
        <v>42.549195682319322</v>
      </c>
    </row>
    <row r="31" spans="1:20">
      <c r="A31" s="78">
        <v>37681</v>
      </c>
      <c r="B31" s="79">
        <f t="shared" si="7"/>
        <v>29893</v>
      </c>
      <c r="C31" s="79">
        <f t="shared" si="7"/>
        <v>15000</v>
      </c>
      <c r="D31" s="79">
        <f t="shared" si="7"/>
        <v>3723.25</v>
      </c>
      <c r="E31" s="79">
        <f t="shared" si="7"/>
        <v>4467.8999999999996</v>
      </c>
      <c r="F31" s="79">
        <f t="shared" si="7"/>
        <v>0</v>
      </c>
      <c r="G31" s="79">
        <f t="shared" si="7"/>
        <v>6701.8648929999963</v>
      </c>
      <c r="I31" s="2">
        <f t="shared" si="6"/>
        <v>0.25</v>
      </c>
      <c r="J31" s="2">
        <f t="shared" si="6"/>
        <v>0.3</v>
      </c>
      <c r="K31" s="2">
        <f t="shared" si="6"/>
        <v>0</v>
      </c>
      <c r="L31" s="2">
        <f t="shared" si="6"/>
        <v>0.45000099999999976</v>
      </c>
      <c r="M31" s="25">
        <f t="shared" si="4"/>
        <v>1.0000009999999997</v>
      </c>
      <c r="O31" s="86">
        <v>40</v>
      </c>
      <c r="P31" s="86">
        <f>Curves!$N$15</f>
        <v>46.037185627458896</v>
      </c>
      <c r="Q31" s="86">
        <f>Curves!$N$14</f>
        <v>55.759291439929463</v>
      </c>
      <c r="R31" s="86">
        <f>Curves!$N$11</f>
        <v>38.337603441210213</v>
      </c>
      <c r="S31" s="86">
        <f>Curves!F36</f>
        <v>35.5</v>
      </c>
      <c r="T31" s="87">
        <f t="array" ref="T31">SUM(C31:G31*O31:S31)/$B31</f>
        <v>42.098521169283686</v>
      </c>
    </row>
    <row r="32" spans="1:20">
      <c r="A32" s="78">
        <v>37712</v>
      </c>
      <c r="B32" s="79">
        <f t="shared" si="7"/>
        <v>28426</v>
      </c>
      <c r="C32" s="79">
        <f t="shared" si="7"/>
        <v>15000</v>
      </c>
      <c r="D32" s="79">
        <f t="shared" si="7"/>
        <v>3356.5</v>
      </c>
      <c r="E32" s="79">
        <f t="shared" si="7"/>
        <v>4027.7999999999997</v>
      </c>
      <c r="F32" s="79">
        <f t="shared" si="7"/>
        <v>0</v>
      </c>
      <c r="G32" s="79">
        <f t="shared" si="7"/>
        <v>6041.7134259999984</v>
      </c>
      <c r="I32" s="2">
        <f t="shared" si="6"/>
        <v>0.25</v>
      </c>
      <c r="J32" s="2">
        <f t="shared" si="6"/>
        <v>0.3</v>
      </c>
      <c r="K32" s="2">
        <f t="shared" si="6"/>
        <v>0</v>
      </c>
      <c r="L32" s="2">
        <f t="shared" si="6"/>
        <v>0.45000099999999987</v>
      </c>
      <c r="M32" s="25">
        <f t="shared" si="4"/>
        <v>1.0000009999999999</v>
      </c>
      <c r="O32" s="86">
        <v>40</v>
      </c>
      <c r="P32" s="86">
        <f>Curves!$N$15</f>
        <v>46.037185627458896</v>
      </c>
      <c r="Q32" s="86">
        <f>Curves!$N$14</f>
        <v>55.759291439929463</v>
      </c>
      <c r="R32" s="86">
        <f>Curves!$N$11</f>
        <v>38.337603441210213</v>
      </c>
      <c r="S32" s="86">
        <f>Curves!F37</f>
        <v>35</v>
      </c>
      <c r="T32" s="87">
        <f t="array" ref="T32">SUM(C32:G32*O32:S32)/$B32</f>
        <v>41.88317236087785</v>
      </c>
    </row>
    <row r="33" spans="1:20">
      <c r="A33" s="78">
        <v>37742</v>
      </c>
      <c r="B33" s="79">
        <f t="shared" si="7"/>
        <v>35437</v>
      </c>
      <c r="C33" s="79">
        <f t="shared" si="7"/>
        <v>15000</v>
      </c>
      <c r="D33" s="79">
        <f t="shared" si="7"/>
        <v>5109.25</v>
      </c>
      <c r="E33" s="79">
        <f t="shared" si="7"/>
        <v>6131.0999999999995</v>
      </c>
      <c r="F33" s="79">
        <f t="shared" si="7"/>
        <v>0</v>
      </c>
      <c r="G33" s="79">
        <f t="shared" si="7"/>
        <v>9196.670436999997</v>
      </c>
      <c r="I33" s="2">
        <f t="shared" si="6"/>
        <v>0.25</v>
      </c>
      <c r="J33" s="2">
        <f t="shared" si="6"/>
        <v>0.3</v>
      </c>
      <c r="K33" s="2">
        <f t="shared" si="6"/>
        <v>0</v>
      </c>
      <c r="L33" s="2">
        <f t="shared" si="6"/>
        <v>0.45000099999999987</v>
      </c>
      <c r="M33" s="25">
        <f t="shared" si="4"/>
        <v>1.0000009999999999</v>
      </c>
      <c r="O33" s="86">
        <v>40</v>
      </c>
      <c r="P33" s="86">
        <f>Curves!$N$15</f>
        <v>46.037185627458896</v>
      </c>
      <c r="Q33" s="86">
        <f>Curves!$N$14</f>
        <v>55.759291439929463</v>
      </c>
      <c r="R33" s="86">
        <f>Curves!$N$11</f>
        <v>38.337603441210213</v>
      </c>
      <c r="S33" s="86">
        <f>Curves!F38</f>
        <v>33</v>
      </c>
      <c r="T33" s="87">
        <f t="array" ref="T33">SUM(C33:G33*O33:S33)/$B33</f>
        <v>41.780382279409814</v>
      </c>
    </row>
    <row r="34" spans="1:20">
      <c r="A34" s="78">
        <v>37773</v>
      </c>
      <c r="B34" s="79">
        <f t="shared" si="7"/>
        <v>35431</v>
      </c>
      <c r="C34" s="79">
        <f t="shared" si="7"/>
        <v>15000</v>
      </c>
      <c r="D34" s="79">
        <f t="shared" si="7"/>
        <v>5107.75</v>
      </c>
      <c r="E34" s="79">
        <f t="shared" si="7"/>
        <v>6129.3</v>
      </c>
      <c r="F34" s="79">
        <f t="shared" si="7"/>
        <v>0</v>
      </c>
      <c r="G34" s="79">
        <f t="shared" si="7"/>
        <v>9193.9704309999979</v>
      </c>
      <c r="I34" s="2">
        <f t="shared" si="6"/>
        <v>0.25</v>
      </c>
      <c r="J34" s="2">
        <f t="shared" si="6"/>
        <v>0.3</v>
      </c>
      <c r="K34" s="2">
        <f t="shared" si="6"/>
        <v>0</v>
      </c>
      <c r="L34" s="2">
        <f t="shared" si="6"/>
        <v>0.45000099999999987</v>
      </c>
      <c r="M34" s="25">
        <f t="shared" si="4"/>
        <v>1.0000009999999999</v>
      </c>
      <c r="O34" s="86">
        <v>40</v>
      </c>
      <c r="P34" s="86">
        <f>Curves!$N$15</f>
        <v>46.037185627458896</v>
      </c>
      <c r="Q34" s="86">
        <f>Curves!$N$14</f>
        <v>55.759291439929463</v>
      </c>
      <c r="R34" s="86">
        <f>Curves!$N$11</f>
        <v>38.337603441210213</v>
      </c>
      <c r="S34" s="86">
        <f>Curves!F39</f>
        <v>33.5</v>
      </c>
      <c r="T34" s="87">
        <f t="array" ref="T34">SUM(C34:G34*O34:S34)/$B34</f>
        <v>41.909905713920374</v>
      </c>
    </row>
    <row r="35" spans="1:20">
      <c r="A35" s="78">
        <v>37803</v>
      </c>
      <c r="B35" s="79">
        <f t="shared" si="7"/>
        <v>38087</v>
      </c>
      <c r="C35" s="79">
        <f t="shared" si="7"/>
        <v>15000</v>
      </c>
      <c r="D35" s="79">
        <f t="shared" si="7"/>
        <v>5771.75</v>
      </c>
      <c r="E35" s="79">
        <f t="shared" si="7"/>
        <v>6926.0999999999995</v>
      </c>
      <c r="F35" s="79">
        <f t="shared" si="7"/>
        <v>8080.45</v>
      </c>
      <c r="G35" s="79">
        <f t="shared" si="7"/>
        <v>2308.7230869999958</v>
      </c>
      <c r="I35" s="2">
        <f t="shared" si="6"/>
        <v>0.25</v>
      </c>
      <c r="J35" s="2">
        <f t="shared" si="6"/>
        <v>0.3</v>
      </c>
      <c r="K35" s="2">
        <f t="shared" si="6"/>
        <v>0.35</v>
      </c>
      <c r="L35" s="2">
        <f t="shared" si="6"/>
        <v>0.10000099999999981</v>
      </c>
      <c r="M35" s="25">
        <f t="shared" si="4"/>
        <v>1.0000009999999999</v>
      </c>
      <c r="O35" s="86">
        <v>40</v>
      </c>
      <c r="P35" s="86">
        <f>Curves!$N$15</f>
        <v>46.037185627458896</v>
      </c>
      <c r="Q35" s="86">
        <f>Curves!$N$14</f>
        <v>55.759291439929463</v>
      </c>
      <c r="R35" s="86">
        <f>Curves!$N$11</f>
        <v>38.337603441210213</v>
      </c>
      <c r="S35" s="86">
        <f>Curves!F40</f>
        <v>45.5</v>
      </c>
      <c r="T35" s="87">
        <f t="array" ref="T35">SUM(C35:G35*O35:S35)/$B35</f>
        <v>43.761428906776807</v>
      </c>
    </row>
    <row r="36" spans="1:20">
      <c r="A36" s="78">
        <v>37834</v>
      </c>
      <c r="B36" s="79">
        <f t="shared" si="7"/>
        <v>39246</v>
      </c>
      <c r="C36" s="79">
        <f t="shared" si="7"/>
        <v>15000</v>
      </c>
      <c r="D36" s="79">
        <f t="shared" si="7"/>
        <v>6061.5</v>
      </c>
      <c r="E36" s="79">
        <f t="shared" si="7"/>
        <v>7273.8</v>
      </c>
      <c r="F36" s="79">
        <f t="shared" si="7"/>
        <v>8486.1</v>
      </c>
      <c r="G36" s="79">
        <f t="shared" si="7"/>
        <v>2424.6242459999967</v>
      </c>
      <c r="I36" s="2">
        <f t="shared" si="6"/>
        <v>0.25</v>
      </c>
      <c r="J36" s="2">
        <f t="shared" si="6"/>
        <v>0.3</v>
      </c>
      <c r="K36" s="2">
        <f t="shared" si="6"/>
        <v>0.35</v>
      </c>
      <c r="L36" s="2">
        <f t="shared" si="6"/>
        <v>0.10000099999999985</v>
      </c>
      <c r="M36" s="25">
        <f t="shared" si="4"/>
        <v>1.0000009999999999</v>
      </c>
      <c r="O36" s="86">
        <v>40</v>
      </c>
      <c r="P36" s="86">
        <f>Curves!$N$15</f>
        <v>46.037185627458896</v>
      </c>
      <c r="Q36" s="86">
        <f>Curves!$N$14</f>
        <v>55.759291439929463</v>
      </c>
      <c r="R36" s="86">
        <f>Curves!$N$11</f>
        <v>38.337603441210213</v>
      </c>
      <c r="S36" s="86">
        <f>Curves!F41</f>
        <v>48.5</v>
      </c>
      <c r="T36" s="87">
        <f t="array" ref="T36">SUM(C36:G36*O36:S36)/$B36</f>
        <v>44.018940713704708</v>
      </c>
    </row>
    <row r="37" spans="1:20">
      <c r="A37" s="78">
        <v>37865</v>
      </c>
      <c r="B37" s="79">
        <f t="shared" ref="B37:G46" si="8">B25</f>
        <v>37628</v>
      </c>
      <c r="C37" s="79">
        <f t="shared" si="8"/>
        <v>15000</v>
      </c>
      <c r="D37" s="79">
        <f t="shared" si="8"/>
        <v>5657</v>
      </c>
      <c r="E37" s="79">
        <f t="shared" si="8"/>
        <v>6788.4</v>
      </c>
      <c r="F37" s="79">
        <f t="shared" si="8"/>
        <v>7919.7999999999993</v>
      </c>
      <c r="G37" s="79">
        <f t="shared" si="8"/>
        <v>2262.8226279999953</v>
      </c>
      <c r="I37" s="2">
        <f t="shared" ref="I37:L56" si="9">I25</f>
        <v>0.25</v>
      </c>
      <c r="J37" s="2">
        <f t="shared" si="9"/>
        <v>0.3</v>
      </c>
      <c r="K37" s="2">
        <f t="shared" si="9"/>
        <v>0.35</v>
      </c>
      <c r="L37" s="2">
        <f t="shared" si="9"/>
        <v>0.1000009999999998</v>
      </c>
      <c r="M37" s="25">
        <f t="shared" ref="M37:M64" si="10">SUM(I37:L37)</f>
        <v>1.0000009999999999</v>
      </c>
      <c r="O37" s="86">
        <v>40</v>
      </c>
      <c r="P37" s="86">
        <f>Curves!$N$15</f>
        <v>46.037185627458896</v>
      </c>
      <c r="Q37" s="86">
        <f>Curves!$N$14</f>
        <v>55.759291439929463</v>
      </c>
      <c r="R37" s="86">
        <f>Curves!$N$11</f>
        <v>38.337603441210213</v>
      </c>
      <c r="S37" s="86">
        <f>Curves!F42</f>
        <v>46</v>
      </c>
      <c r="T37" s="87">
        <f t="array" ref="T37">SUM(C37:G37*O37:S37)/$B37</f>
        <v>43.761686130728414</v>
      </c>
    </row>
    <row r="38" spans="1:20">
      <c r="A38" s="78">
        <v>37895</v>
      </c>
      <c r="B38" s="79">
        <f t="shared" si="8"/>
        <v>32596</v>
      </c>
      <c r="C38" s="79">
        <f t="shared" si="8"/>
        <v>15000</v>
      </c>
      <c r="D38" s="79">
        <f t="shared" si="8"/>
        <v>4399</v>
      </c>
      <c r="E38" s="79">
        <f t="shared" si="8"/>
        <v>5278.8</v>
      </c>
      <c r="F38" s="79">
        <f t="shared" si="8"/>
        <v>0</v>
      </c>
      <c r="G38" s="79">
        <f t="shared" si="8"/>
        <v>7918.2175959999959</v>
      </c>
      <c r="I38" s="2">
        <f t="shared" si="9"/>
        <v>0.25</v>
      </c>
      <c r="J38" s="2">
        <f t="shared" si="9"/>
        <v>0.3</v>
      </c>
      <c r="K38" s="2">
        <f t="shared" si="9"/>
        <v>0</v>
      </c>
      <c r="L38" s="2">
        <f t="shared" si="9"/>
        <v>0.45000099999999976</v>
      </c>
      <c r="M38" s="25">
        <f t="shared" si="10"/>
        <v>1.0000009999999997</v>
      </c>
      <c r="O38" s="86">
        <v>40</v>
      </c>
      <c r="P38" s="86">
        <f>Curves!$N$15</f>
        <v>46.037185627458896</v>
      </c>
      <c r="Q38" s="86">
        <f>Curves!$N$14</f>
        <v>55.759291439929463</v>
      </c>
      <c r="R38" s="86">
        <f>Curves!$N$11</f>
        <v>38.337603441210213</v>
      </c>
      <c r="S38" s="86">
        <f>Curves!F43</f>
        <v>39</v>
      </c>
      <c r="T38" s="87">
        <f t="array" ref="T38">SUM(C38:G38*O38:S38)/$B38</f>
        <v>43.124009494179994</v>
      </c>
    </row>
    <row r="39" spans="1:20">
      <c r="A39" s="78">
        <v>37926</v>
      </c>
      <c r="B39" s="79">
        <f t="shared" si="8"/>
        <v>29621</v>
      </c>
      <c r="C39" s="79">
        <f t="shared" si="8"/>
        <v>15000</v>
      </c>
      <c r="D39" s="79">
        <f t="shared" si="8"/>
        <v>3655.25</v>
      </c>
      <c r="E39" s="79">
        <f t="shared" si="8"/>
        <v>4386.3</v>
      </c>
      <c r="F39" s="79">
        <f t="shared" si="8"/>
        <v>0</v>
      </c>
      <c r="G39" s="79">
        <f t="shared" si="8"/>
        <v>6579.4646209999964</v>
      </c>
      <c r="I39" s="2">
        <f t="shared" si="9"/>
        <v>0.25</v>
      </c>
      <c r="J39" s="2">
        <f t="shared" si="9"/>
        <v>0.3</v>
      </c>
      <c r="K39" s="2">
        <f t="shared" si="9"/>
        <v>0</v>
      </c>
      <c r="L39" s="2">
        <f t="shared" si="9"/>
        <v>0.45000099999999976</v>
      </c>
      <c r="M39" s="25">
        <f t="shared" si="10"/>
        <v>1.0000009999999997</v>
      </c>
      <c r="O39" s="86">
        <v>40</v>
      </c>
      <c r="P39" s="86">
        <f>Curves!$N$15</f>
        <v>46.037185627458896</v>
      </c>
      <c r="Q39" s="86">
        <f>Curves!$N$14</f>
        <v>55.759291439929463</v>
      </c>
      <c r="R39" s="86">
        <f>Curves!$N$11</f>
        <v>38.337603441210213</v>
      </c>
      <c r="S39" s="86">
        <f>Curves!F44</f>
        <v>35</v>
      </c>
      <c r="T39" s="87">
        <f t="array" ref="T39">SUM(C39:G39*O39:S39)/$B39</f>
        <v>41.968051873425324</v>
      </c>
    </row>
    <row r="40" spans="1:20">
      <c r="A40" s="78">
        <v>37956</v>
      </c>
      <c r="B40" s="79">
        <f t="shared" si="8"/>
        <v>30813</v>
      </c>
      <c r="C40" s="79">
        <f t="shared" si="8"/>
        <v>15000</v>
      </c>
      <c r="D40" s="79">
        <f t="shared" si="8"/>
        <v>3953.25</v>
      </c>
      <c r="E40" s="79">
        <f t="shared" si="8"/>
        <v>4743.8999999999996</v>
      </c>
      <c r="F40" s="79">
        <f t="shared" si="8"/>
        <v>0</v>
      </c>
      <c r="G40" s="79">
        <f t="shared" si="8"/>
        <v>7115.8658129999976</v>
      </c>
      <c r="I40" s="2">
        <f t="shared" si="9"/>
        <v>0.25</v>
      </c>
      <c r="J40" s="2">
        <f t="shared" si="9"/>
        <v>0.3</v>
      </c>
      <c r="K40" s="2">
        <f t="shared" si="9"/>
        <v>0</v>
      </c>
      <c r="L40" s="2">
        <f t="shared" si="9"/>
        <v>0.45000099999999987</v>
      </c>
      <c r="M40" s="25">
        <f t="shared" si="10"/>
        <v>1.0000009999999999</v>
      </c>
      <c r="O40" s="86">
        <v>40</v>
      </c>
      <c r="P40" s="86">
        <f>Curves!$N$15</f>
        <v>46.037185627458896</v>
      </c>
      <c r="Q40" s="86">
        <f>Curves!$N$14</f>
        <v>55.759291439929463</v>
      </c>
      <c r="R40" s="86">
        <f>Curves!$N$11</f>
        <v>38.337603441210213</v>
      </c>
      <c r="S40" s="86">
        <f>Curves!F45</f>
        <v>35</v>
      </c>
      <c r="T40" s="87">
        <f t="array" ref="T40">SUM(C40:G40*O40:S40)/$B40</f>
        <v>42.046159419681082</v>
      </c>
    </row>
    <row r="41" spans="1:20">
      <c r="A41" s="78">
        <f t="shared" ref="A41:A64" si="11">EDATE(A40,1)</f>
        <v>37987</v>
      </c>
      <c r="B41" s="79">
        <f t="shared" si="8"/>
        <v>29197</v>
      </c>
      <c r="C41" s="79">
        <f t="shared" si="8"/>
        <v>15000</v>
      </c>
      <c r="D41" s="79">
        <f t="shared" si="8"/>
        <v>3549.25</v>
      </c>
      <c r="E41" s="79">
        <f t="shared" si="8"/>
        <v>4259.0999999999995</v>
      </c>
      <c r="F41" s="79">
        <f t="shared" si="8"/>
        <v>4968.95</v>
      </c>
      <c r="G41" s="79">
        <f t="shared" si="8"/>
        <v>1419.7141969999977</v>
      </c>
      <c r="I41" s="2">
        <f t="shared" si="9"/>
        <v>0.25</v>
      </c>
      <c r="J41" s="2">
        <f t="shared" si="9"/>
        <v>0.3</v>
      </c>
      <c r="K41" s="2">
        <f t="shared" si="9"/>
        <v>0.35</v>
      </c>
      <c r="L41" s="2">
        <f t="shared" si="9"/>
        <v>0.10000099999999984</v>
      </c>
      <c r="M41" s="25">
        <f t="shared" si="10"/>
        <v>1.0000009999999999</v>
      </c>
      <c r="O41" s="86">
        <v>40</v>
      </c>
      <c r="P41" s="86">
        <f>Curves!$N$15</f>
        <v>46.037185627458896</v>
      </c>
      <c r="Q41" s="86">
        <f>Curves!$N$14</f>
        <v>55.759291439929463</v>
      </c>
      <c r="R41" s="86">
        <f>Curves!$N$12</f>
        <v>34.7319517901457</v>
      </c>
      <c r="S41" s="86">
        <f>Curves!F46</f>
        <v>33.9</v>
      </c>
      <c r="T41" s="87">
        <f t="array" ref="T41">SUM(C41:G41*O41:S41)/$B41</f>
        <v>41.839624700688653</v>
      </c>
    </row>
    <row r="42" spans="1:20">
      <c r="A42" s="78">
        <f t="shared" si="11"/>
        <v>38018</v>
      </c>
      <c r="B42" s="79">
        <f t="shared" si="8"/>
        <v>28874</v>
      </c>
      <c r="C42" s="79">
        <f t="shared" si="8"/>
        <v>15000</v>
      </c>
      <c r="D42" s="79">
        <f t="shared" si="8"/>
        <v>3468.5</v>
      </c>
      <c r="E42" s="79">
        <f t="shared" si="8"/>
        <v>4162.2</v>
      </c>
      <c r="F42" s="79">
        <f t="shared" si="8"/>
        <v>4855.8999999999996</v>
      </c>
      <c r="G42" s="79">
        <f t="shared" si="8"/>
        <v>1387.4138739999973</v>
      </c>
      <c r="I42" s="2">
        <f t="shared" si="9"/>
        <v>0.25</v>
      </c>
      <c r="J42" s="2">
        <f t="shared" si="9"/>
        <v>0.3</v>
      </c>
      <c r="K42" s="2">
        <f t="shared" si="9"/>
        <v>0.35</v>
      </c>
      <c r="L42" s="2">
        <f t="shared" si="9"/>
        <v>0.10000099999999981</v>
      </c>
      <c r="M42" s="25">
        <f t="shared" si="10"/>
        <v>1.0000009999999999</v>
      </c>
      <c r="O42" s="86">
        <v>40</v>
      </c>
      <c r="P42" s="86">
        <f>Curves!$N$15</f>
        <v>46.037185627458896</v>
      </c>
      <c r="Q42" s="86">
        <f>Curves!$N$14</f>
        <v>55.759291439929463</v>
      </c>
      <c r="R42" s="86">
        <f>Curves!$N$12</f>
        <v>34.7319517901457</v>
      </c>
      <c r="S42" s="86">
        <f>Curves!F47</f>
        <v>32.9</v>
      </c>
      <c r="T42" s="87">
        <f t="array" ref="T42">SUM(C42:G42*O42:S42)/$B42</f>
        <v>41.769831070599295</v>
      </c>
    </row>
    <row r="43" spans="1:20">
      <c r="A43" s="78">
        <f t="shared" si="11"/>
        <v>38047</v>
      </c>
      <c r="B43" s="79">
        <f t="shared" si="8"/>
        <v>29893</v>
      </c>
      <c r="C43" s="79">
        <f t="shared" si="8"/>
        <v>15000</v>
      </c>
      <c r="D43" s="79">
        <f t="shared" si="8"/>
        <v>3723.25</v>
      </c>
      <c r="E43" s="79">
        <f t="shared" si="8"/>
        <v>4467.8999999999996</v>
      </c>
      <c r="F43" s="79">
        <f t="shared" si="8"/>
        <v>0</v>
      </c>
      <c r="G43" s="79">
        <f t="shared" si="8"/>
        <v>6701.8648929999963</v>
      </c>
      <c r="I43" s="2">
        <f t="shared" si="9"/>
        <v>0.25</v>
      </c>
      <c r="J43" s="2">
        <f t="shared" si="9"/>
        <v>0.3</v>
      </c>
      <c r="K43" s="2">
        <f t="shared" si="9"/>
        <v>0</v>
      </c>
      <c r="L43" s="2">
        <f t="shared" si="9"/>
        <v>0.45000099999999976</v>
      </c>
      <c r="M43" s="25">
        <f t="shared" si="10"/>
        <v>1.0000009999999997</v>
      </c>
      <c r="O43" s="86">
        <v>40</v>
      </c>
      <c r="P43" s="86">
        <f>Curves!$N$15</f>
        <v>46.037185627458896</v>
      </c>
      <c r="Q43" s="86">
        <f>Curves!$N$14</f>
        <v>55.759291439929463</v>
      </c>
      <c r="R43" s="86">
        <f>Curves!$N$12</f>
        <v>34.7319517901457</v>
      </c>
      <c r="S43" s="86">
        <f>Curves!F48</f>
        <v>31.9</v>
      </c>
      <c r="T43" s="87">
        <f t="array" ref="T43">SUM(C43:G43*O43:S43)/$B43</f>
        <v>41.291418716709501</v>
      </c>
    </row>
    <row r="44" spans="1:20">
      <c r="A44" s="78">
        <f t="shared" si="11"/>
        <v>38078</v>
      </c>
      <c r="B44" s="79">
        <f t="shared" si="8"/>
        <v>28426</v>
      </c>
      <c r="C44" s="79">
        <f t="shared" si="8"/>
        <v>15000</v>
      </c>
      <c r="D44" s="79">
        <f t="shared" si="8"/>
        <v>3356.5</v>
      </c>
      <c r="E44" s="79">
        <f t="shared" si="8"/>
        <v>4027.7999999999997</v>
      </c>
      <c r="F44" s="79">
        <f t="shared" si="8"/>
        <v>0</v>
      </c>
      <c r="G44" s="79">
        <f t="shared" si="8"/>
        <v>6041.7134259999984</v>
      </c>
      <c r="I44" s="2">
        <f t="shared" si="9"/>
        <v>0.25</v>
      </c>
      <c r="J44" s="2">
        <f t="shared" si="9"/>
        <v>0.3</v>
      </c>
      <c r="K44" s="2">
        <f t="shared" si="9"/>
        <v>0</v>
      </c>
      <c r="L44" s="2">
        <f t="shared" si="9"/>
        <v>0.45000099999999987</v>
      </c>
      <c r="M44" s="25">
        <f t="shared" si="10"/>
        <v>1.0000009999999999</v>
      </c>
      <c r="O44" s="86">
        <v>40</v>
      </c>
      <c r="P44" s="86">
        <f>Curves!$N$15</f>
        <v>46.037185627458896</v>
      </c>
      <c r="Q44" s="86">
        <f>Curves!$N$14</f>
        <v>55.759291439929463</v>
      </c>
      <c r="R44" s="86">
        <f>Curves!$N$12</f>
        <v>34.7319517901457</v>
      </c>
      <c r="S44" s="86">
        <f>Curves!F49</f>
        <v>31.4</v>
      </c>
      <c r="T44" s="87">
        <f t="array" ref="T44">SUM(C44:G44*O44:S44)/$B44</f>
        <v>41.118021853117348</v>
      </c>
    </row>
    <row r="45" spans="1:20">
      <c r="A45" s="78">
        <f t="shared" si="11"/>
        <v>38108</v>
      </c>
      <c r="B45" s="79">
        <f t="shared" si="8"/>
        <v>35437</v>
      </c>
      <c r="C45" s="79">
        <f t="shared" si="8"/>
        <v>15000</v>
      </c>
      <c r="D45" s="79">
        <f t="shared" si="8"/>
        <v>5109.25</v>
      </c>
      <c r="E45" s="79">
        <f t="shared" si="8"/>
        <v>6131.0999999999995</v>
      </c>
      <c r="F45" s="79">
        <f t="shared" si="8"/>
        <v>0</v>
      </c>
      <c r="G45" s="79">
        <f t="shared" si="8"/>
        <v>9196.670436999997</v>
      </c>
      <c r="I45" s="2">
        <f t="shared" si="9"/>
        <v>0.25</v>
      </c>
      <c r="J45" s="2">
        <f t="shared" si="9"/>
        <v>0.3</v>
      </c>
      <c r="K45" s="2">
        <f t="shared" si="9"/>
        <v>0</v>
      </c>
      <c r="L45" s="2">
        <f t="shared" si="9"/>
        <v>0.45000099999999987</v>
      </c>
      <c r="M45" s="25">
        <f t="shared" si="10"/>
        <v>1.0000009999999999</v>
      </c>
      <c r="O45" s="86">
        <v>40</v>
      </c>
      <c r="P45" s="86">
        <f>Curves!$N$15</f>
        <v>46.037185627458896</v>
      </c>
      <c r="Q45" s="86">
        <f>Curves!$N$14</f>
        <v>55.759291439929463</v>
      </c>
      <c r="R45" s="86">
        <f>Curves!$N$12</f>
        <v>34.7319517901457</v>
      </c>
      <c r="S45" s="86">
        <f>Curves!F50</f>
        <v>29.4</v>
      </c>
      <c r="T45" s="87">
        <f t="array" ref="T45">SUM(C45:G45*O45:S45)/$B45</f>
        <v>40.846104164072742</v>
      </c>
    </row>
    <row r="46" spans="1:20">
      <c r="A46" s="78">
        <f t="shared" si="11"/>
        <v>38139</v>
      </c>
      <c r="B46" s="79">
        <f t="shared" si="8"/>
        <v>35431</v>
      </c>
      <c r="C46" s="79">
        <f t="shared" si="8"/>
        <v>15000</v>
      </c>
      <c r="D46" s="79">
        <f t="shared" si="8"/>
        <v>5107.75</v>
      </c>
      <c r="E46" s="79">
        <f t="shared" si="8"/>
        <v>6129.3</v>
      </c>
      <c r="F46" s="79">
        <f t="shared" si="8"/>
        <v>0</v>
      </c>
      <c r="G46" s="79">
        <f t="shared" si="8"/>
        <v>9193.9704309999979</v>
      </c>
      <c r="I46" s="2">
        <f t="shared" si="9"/>
        <v>0.25</v>
      </c>
      <c r="J46" s="2">
        <f t="shared" si="9"/>
        <v>0.3</v>
      </c>
      <c r="K46" s="2">
        <f t="shared" si="9"/>
        <v>0</v>
      </c>
      <c r="L46" s="2">
        <f t="shared" si="9"/>
        <v>0.45000099999999987</v>
      </c>
      <c r="M46" s="25">
        <f t="shared" si="10"/>
        <v>1.0000009999999999</v>
      </c>
      <c r="O46" s="86">
        <v>40</v>
      </c>
      <c r="P46" s="86">
        <f>Curves!$N$15</f>
        <v>46.037185627458896</v>
      </c>
      <c r="Q46" s="86">
        <f>Curves!$N$14</f>
        <v>55.759291439929463</v>
      </c>
      <c r="R46" s="86">
        <f>Curves!$N$12</f>
        <v>34.7319517901457</v>
      </c>
      <c r="S46" s="86">
        <f>Curves!F51</f>
        <v>29.9</v>
      </c>
      <c r="T46" s="87">
        <f t="array" ref="T46">SUM(C46:G46*O46:S46)/$B46</f>
        <v>40.975743721552114</v>
      </c>
    </row>
    <row r="47" spans="1:20">
      <c r="A47" s="78">
        <f t="shared" si="11"/>
        <v>38169</v>
      </c>
      <c r="B47" s="79">
        <f t="shared" ref="B47:G56" si="12">B35</f>
        <v>38087</v>
      </c>
      <c r="C47" s="79">
        <f t="shared" si="12"/>
        <v>15000</v>
      </c>
      <c r="D47" s="79">
        <f t="shared" si="12"/>
        <v>5771.75</v>
      </c>
      <c r="E47" s="79">
        <f t="shared" si="12"/>
        <v>6926.0999999999995</v>
      </c>
      <c r="F47" s="79">
        <f t="shared" si="12"/>
        <v>8080.45</v>
      </c>
      <c r="G47" s="79">
        <f t="shared" si="12"/>
        <v>2308.7230869999958</v>
      </c>
      <c r="I47" s="2">
        <f t="shared" si="9"/>
        <v>0.25</v>
      </c>
      <c r="J47" s="2">
        <f t="shared" si="9"/>
        <v>0.3</v>
      </c>
      <c r="K47" s="2">
        <f t="shared" si="9"/>
        <v>0.35</v>
      </c>
      <c r="L47" s="2">
        <f t="shared" si="9"/>
        <v>0.10000099999999981</v>
      </c>
      <c r="M47" s="25">
        <f t="shared" si="10"/>
        <v>1.0000009999999999</v>
      </c>
      <c r="O47" s="86">
        <v>40</v>
      </c>
      <c r="P47" s="86">
        <f>Curves!$N$15</f>
        <v>46.037185627458896</v>
      </c>
      <c r="Q47" s="86">
        <f>Curves!$N$14</f>
        <v>55.759291439929463</v>
      </c>
      <c r="R47" s="86">
        <f>Curves!$N$12</f>
        <v>34.7319517901457</v>
      </c>
      <c r="S47" s="86">
        <f>Curves!F52</f>
        <v>41.9</v>
      </c>
      <c r="T47" s="87">
        <f t="array" ref="T47">SUM(C47:G47*O47:S47)/$B47</f>
        <v>42.778240653644666</v>
      </c>
    </row>
    <row r="48" spans="1:20">
      <c r="A48" s="78">
        <f t="shared" si="11"/>
        <v>38200</v>
      </c>
      <c r="B48" s="79">
        <f t="shared" si="12"/>
        <v>39246</v>
      </c>
      <c r="C48" s="79">
        <f t="shared" si="12"/>
        <v>15000</v>
      </c>
      <c r="D48" s="79">
        <f t="shared" si="12"/>
        <v>6061.5</v>
      </c>
      <c r="E48" s="79">
        <f t="shared" si="12"/>
        <v>7273.8</v>
      </c>
      <c r="F48" s="79">
        <f t="shared" si="12"/>
        <v>8486.1</v>
      </c>
      <c r="G48" s="79">
        <f t="shared" si="12"/>
        <v>2424.6242459999967</v>
      </c>
      <c r="I48" s="2">
        <f t="shared" si="9"/>
        <v>0.25</v>
      </c>
      <c r="J48" s="2">
        <f t="shared" si="9"/>
        <v>0.3</v>
      </c>
      <c r="K48" s="2">
        <f t="shared" si="9"/>
        <v>0.35</v>
      </c>
      <c r="L48" s="2">
        <f t="shared" si="9"/>
        <v>0.10000099999999985</v>
      </c>
      <c r="M48" s="25">
        <f t="shared" si="10"/>
        <v>1.0000009999999999</v>
      </c>
      <c r="O48" s="86">
        <v>40</v>
      </c>
      <c r="P48" s="86">
        <f>Curves!$N$15</f>
        <v>46.037185627458896</v>
      </c>
      <c r="Q48" s="86">
        <f>Curves!$N$14</f>
        <v>55.759291439929463</v>
      </c>
      <c r="R48" s="86">
        <f>Curves!$N$12</f>
        <v>34.7319517901457</v>
      </c>
      <c r="S48" s="86">
        <f>Curves!F53</f>
        <v>44.9</v>
      </c>
      <c r="T48" s="87">
        <f t="array" ref="T48">SUM(C48:G48*O48:S48)/$B48</f>
        <v>43.016887822666163</v>
      </c>
    </row>
    <row r="49" spans="1:20">
      <c r="A49" s="78">
        <f t="shared" si="11"/>
        <v>38231</v>
      </c>
      <c r="B49" s="79">
        <f t="shared" si="12"/>
        <v>37628</v>
      </c>
      <c r="C49" s="79">
        <f t="shared" si="12"/>
        <v>15000</v>
      </c>
      <c r="D49" s="79">
        <f t="shared" si="12"/>
        <v>5657</v>
      </c>
      <c r="E49" s="79">
        <f t="shared" si="12"/>
        <v>6788.4</v>
      </c>
      <c r="F49" s="79">
        <f t="shared" si="12"/>
        <v>7919.7999999999993</v>
      </c>
      <c r="G49" s="79">
        <f t="shared" si="12"/>
        <v>2262.8226279999953</v>
      </c>
      <c r="I49" s="2">
        <f t="shared" si="9"/>
        <v>0.25</v>
      </c>
      <c r="J49" s="2">
        <f t="shared" si="9"/>
        <v>0.3</v>
      </c>
      <c r="K49" s="2">
        <f t="shared" si="9"/>
        <v>0.35</v>
      </c>
      <c r="L49" s="2">
        <f t="shared" si="9"/>
        <v>0.1000009999999998</v>
      </c>
      <c r="M49" s="25">
        <f t="shared" si="10"/>
        <v>1.0000009999999999</v>
      </c>
      <c r="O49" s="86">
        <v>40</v>
      </c>
      <c r="P49" s="86">
        <f>Curves!$N$15</f>
        <v>46.037185627458896</v>
      </c>
      <c r="Q49" s="86">
        <f>Curves!$N$14</f>
        <v>55.759291439929463</v>
      </c>
      <c r="R49" s="86">
        <f>Curves!$N$12</f>
        <v>34.7319517901457</v>
      </c>
      <c r="S49" s="86">
        <f>Curves!F54</f>
        <v>42.4</v>
      </c>
      <c r="T49" s="87">
        <f t="array" ref="T49">SUM(C49:G49*O49:S49)/$B49</f>
        <v>42.786290111622932</v>
      </c>
    </row>
    <row r="50" spans="1:20">
      <c r="A50" s="78">
        <f t="shared" si="11"/>
        <v>38261</v>
      </c>
      <c r="B50" s="79">
        <f t="shared" si="12"/>
        <v>32596</v>
      </c>
      <c r="C50" s="79">
        <f t="shared" si="12"/>
        <v>15000</v>
      </c>
      <c r="D50" s="79">
        <f t="shared" si="12"/>
        <v>4399</v>
      </c>
      <c r="E50" s="79">
        <f t="shared" si="12"/>
        <v>5278.8</v>
      </c>
      <c r="F50" s="79">
        <f t="shared" si="12"/>
        <v>0</v>
      </c>
      <c r="G50" s="79">
        <f t="shared" si="12"/>
        <v>7918.2175959999959</v>
      </c>
      <c r="I50" s="2">
        <f t="shared" si="9"/>
        <v>0.25</v>
      </c>
      <c r="J50" s="2">
        <f t="shared" si="9"/>
        <v>0.3</v>
      </c>
      <c r="K50" s="2">
        <f t="shared" si="9"/>
        <v>0</v>
      </c>
      <c r="L50" s="2">
        <f t="shared" si="9"/>
        <v>0.45000099999999976</v>
      </c>
      <c r="M50" s="25">
        <f t="shared" si="10"/>
        <v>1.0000009999999997</v>
      </c>
      <c r="O50" s="86">
        <v>40</v>
      </c>
      <c r="P50" s="86">
        <f>Curves!$N$15</f>
        <v>46.037185627458896</v>
      </c>
      <c r="Q50" s="86">
        <f>Curves!$N$14</f>
        <v>55.759291439929463</v>
      </c>
      <c r="R50" s="86">
        <f>Curves!$N$12</f>
        <v>34.7319517901457</v>
      </c>
      <c r="S50" s="86">
        <f>Curves!F55</f>
        <v>35.4</v>
      </c>
      <c r="T50" s="87">
        <f t="array" ref="T50">SUM(C50:G50*O50:S50)/$B50</f>
        <v>42.249497795026727</v>
      </c>
    </row>
    <row r="51" spans="1:20">
      <c r="A51" s="78">
        <f t="shared" si="11"/>
        <v>38292</v>
      </c>
      <c r="B51" s="79">
        <f t="shared" si="12"/>
        <v>29621</v>
      </c>
      <c r="C51" s="79">
        <f t="shared" si="12"/>
        <v>15000</v>
      </c>
      <c r="D51" s="79">
        <f t="shared" si="12"/>
        <v>3655.25</v>
      </c>
      <c r="E51" s="79">
        <f t="shared" si="12"/>
        <v>4386.3</v>
      </c>
      <c r="F51" s="79">
        <f t="shared" si="12"/>
        <v>0</v>
      </c>
      <c r="G51" s="79">
        <f t="shared" si="12"/>
        <v>6579.4646209999964</v>
      </c>
      <c r="I51" s="2">
        <f t="shared" si="9"/>
        <v>0.25</v>
      </c>
      <c r="J51" s="2">
        <f t="shared" si="9"/>
        <v>0.3</v>
      </c>
      <c r="K51" s="2">
        <f t="shared" si="9"/>
        <v>0</v>
      </c>
      <c r="L51" s="2">
        <f t="shared" si="9"/>
        <v>0.45000099999999976</v>
      </c>
      <c r="M51" s="25">
        <f t="shared" si="10"/>
        <v>1.0000009999999997</v>
      </c>
      <c r="O51" s="86">
        <v>40</v>
      </c>
      <c r="P51" s="86">
        <f>Curves!$N$15</f>
        <v>46.037185627458896</v>
      </c>
      <c r="Q51" s="86">
        <f>Curves!$N$14</f>
        <v>55.759291439929463</v>
      </c>
      <c r="R51" s="86">
        <f>Curves!$N$12</f>
        <v>34.7319517901457</v>
      </c>
      <c r="S51" s="86">
        <f>Curves!F56</f>
        <v>31.4</v>
      </c>
      <c r="T51" s="87">
        <f t="array" ref="T51">SUM(C51:G51*O51:S51)/$B51</f>
        <v>41.168414027451192</v>
      </c>
    </row>
    <row r="52" spans="1:20">
      <c r="A52" s="78">
        <f t="shared" si="11"/>
        <v>38322</v>
      </c>
      <c r="B52" s="79">
        <f t="shared" si="12"/>
        <v>30813</v>
      </c>
      <c r="C52" s="79">
        <f t="shared" si="12"/>
        <v>15000</v>
      </c>
      <c r="D52" s="79">
        <f t="shared" si="12"/>
        <v>3953.25</v>
      </c>
      <c r="E52" s="79">
        <f t="shared" si="12"/>
        <v>4743.8999999999996</v>
      </c>
      <c r="F52" s="79">
        <f t="shared" si="12"/>
        <v>0</v>
      </c>
      <c r="G52" s="79">
        <f t="shared" si="12"/>
        <v>7115.8658129999976</v>
      </c>
      <c r="I52" s="2">
        <f t="shared" si="9"/>
        <v>0.25</v>
      </c>
      <c r="J52" s="2">
        <f t="shared" si="9"/>
        <v>0.3</v>
      </c>
      <c r="K52" s="2">
        <f t="shared" si="9"/>
        <v>0</v>
      </c>
      <c r="L52" s="2">
        <f t="shared" si="9"/>
        <v>0.45000099999999987</v>
      </c>
      <c r="M52" s="25">
        <f t="shared" si="10"/>
        <v>1.0000009999999999</v>
      </c>
      <c r="O52" s="86">
        <v>40</v>
      </c>
      <c r="P52" s="86">
        <f>Curves!$N$15</f>
        <v>46.037185627458896</v>
      </c>
      <c r="Q52" s="86">
        <f>Curves!$N$14</f>
        <v>55.759291439929463</v>
      </c>
      <c r="R52" s="86">
        <f>Curves!$N$12</f>
        <v>34.7319517901457</v>
      </c>
      <c r="S52" s="86">
        <f>Curves!F57</f>
        <v>31.4</v>
      </c>
      <c r="T52" s="87">
        <f t="array" ref="T52">SUM(C52:G52*O52:S52)/$B52</f>
        <v>41.214785748607184</v>
      </c>
    </row>
    <row r="53" spans="1:20">
      <c r="A53" s="78">
        <f t="shared" si="11"/>
        <v>38353</v>
      </c>
      <c r="B53" s="79">
        <f t="shared" si="12"/>
        <v>29197</v>
      </c>
      <c r="C53" s="79">
        <f t="shared" si="12"/>
        <v>15000</v>
      </c>
      <c r="D53" s="79">
        <f t="shared" si="12"/>
        <v>3549.25</v>
      </c>
      <c r="E53" s="79">
        <f t="shared" si="12"/>
        <v>4259.0999999999995</v>
      </c>
      <c r="F53" s="79">
        <f t="shared" si="12"/>
        <v>4968.95</v>
      </c>
      <c r="G53" s="79">
        <f t="shared" si="12"/>
        <v>1419.7141969999977</v>
      </c>
      <c r="I53" s="2">
        <f t="shared" si="9"/>
        <v>0.25</v>
      </c>
      <c r="J53" s="2">
        <f t="shared" si="9"/>
        <v>0.3</v>
      </c>
      <c r="K53" s="2">
        <f t="shared" si="9"/>
        <v>0.35</v>
      </c>
      <c r="L53" s="2">
        <f t="shared" si="9"/>
        <v>0.10000099999999984</v>
      </c>
      <c r="M53" s="25">
        <f t="shared" si="10"/>
        <v>1.0000009999999999</v>
      </c>
      <c r="O53" s="86">
        <v>40</v>
      </c>
      <c r="P53" s="86">
        <f>Curves!$N$15</f>
        <v>46.037185627458896</v>
      </c>
      <c r="Q53" s="86">
        <f>Curves!$N$14</f>
        <v>55.759291439929463</v>
      </c>
      <c r="R53" s="86">
        <f>Curves!$N$13</f>
        <v>32.986079962704629</v>
      </c>
      <c r="S53" s="86">
        <f>Curves!F58</f>
        <v>32.099999999999994</v>
      </c>
      <c r="T53" s="87">
        <f t="array" ref="T53">SUM(C53:G53*O53:S53)/$B53</f>
        <v>41.454974381424229</v>
      </c>
    </row>
    <row r="54" spans="1:20">
      <c r="A54" s="78">
        <f t="shared" si="11"/>
        <v>38384</v>
      </c>
      <c r="B54" s="79">
        <f t="shared" si="12"/>
        <v>28874</v>
      </c>
      <c r="C54" s="79">
        <f t="shared" si="12"/>
        <v>15000</v>
      </c>
      <c r="D54" s="79">
        <f t="shared" si="12"/>
        <v>3468.5</v>
      </c>
      <c r="E54" s="79">
        <f t="shared" si="12"/>
        <v>4162.2</v>
      </c>
      <c r="F54" s="79">
        <f t="shared" si="12"/>
        <v>4855.8999999999996</v>
      </c>
      <c r="G54" s="79">
        <f t="shared" si="12"/>
        <v>1387.4138739999973</v>
      </c>
      <c r="I54" s="2">
        <f t="shared" si="9"/>
        <v>0.25</v>
      </c>
      <c r="J54" s="2">
        <f t="shared" si="9"/>
        <v>0.3</v>
      </c>
      <c r="K54" s="2">
        <f t="shared" si="9"/>
        <v>0.35</v>
      </c>
      <c r="L54" s="2">
        <f t="shared" si="9"/>
        <v>0.10000099999999981</v>
      </c>
      <c r="M54" s="25">
        <f t="shared" si="10"/>
        <v>1.0000009999999999</v>
      </c>
      <c r="O54" s="86">
        <v>40</v>
      </c>
      <c r="P54" s="86">
        <f>Curves!$N$15</f>
        <v>46.037185627458896</v>
      </c>
      <c r="Q54" s="86">
        <f>Curves!$N$14</f>
        <v>55.759291439929463</v>
      </c>
      <c r="R54" s="86">
        <f>Curves!$N$13</f>
        <v>32.986079962704629</v>
      </c>
      <c r="S54" s="86">
        <f>Curves!F59</f>
        <v>31.155000000000001</v>
      </c>
      <c r="T54" s="87">
        <f t="array" ref="T54">SUM(C54:G54*O54:S54)/$B54</f>
        <v>41.392369817672744</v>
      </c>
    </row>
    <row r="55" spans="1:20">
      <c r="A55" s="78">
        <f t="shared" si="11"/>
        <v>38412</v>
      </c>
      <c r="B55" s="79">
        <f t="shared" si="12"/>
        <v>29893</v>
      </c>
      <c r="C55" s="79">
        <f t="shared" si="12"/>
        <v>15000</v>
      </c>
      <c r="D55" s="79">
        <f t="shared" si="12"/>
        <v>3723.25</v>
      </c>
      <c r="E55" s="79">
        <f t="shared" si="12"/>
        <v>4467.8999999999996</v>
      </c>
      <c r="F55" s="79">
        <f t="shared" si="12"/>
        <v>0</v>
      </c>
      <c r="G55" s="79">
        <f t="shared" si="12"/>
        <v>6701.8648929999963</v>
      </c>
      <c r="I55" s="2">
        <f t="shared" si="9"/>
        <v>0.25</v>
      </c>
      <c r="J55" s="2">
        <f t="shared" si="9"/>
        <v>0.3</v>
      </c>
      <c r="K55" s="2">
        <f t="shared" si="9"/>
        <v>0</v>
      </c>
      <c r="L55" s="2">
        <f t="shared" si="9"/>
        <v>0.45000099999999976</v>
      </c>
      <c r="M55" s="25">
        <f t="shared" si="10"/>
        <v>1.0000009999999997</v>
      </c>
      <c r="O55" s="86">
        <v>40</v>
      </c>
      <c r="P55" s="86">
        <f>Curves!$N$15</f>
        <v>46.037185627458896</v>
      </c>
      <c r="Q55" s="86">
        <f>Curves!$N$14</f>
        <v>55.759291439929463</v>
      </c>
      <c r="R55" s="86">
        <f>Curves!$N$13</f>
        <v>32.986079962704629</v>
      </c>
      <c r="S55" s="86">
        <f>Curves!F60</f>
        <v>30.155000000000001</v>
      </c>
      <c r="T55" s="87">
        <f t="array" ref="T55">SUM(C55:G55*O55:S55)/$B55</f>
        <v>40.900198222336734</v>
      </c>
    </row>
    <row r="56" spans="1:20">
      <c r="A56" s="78">
        <f t="shared" si="11"/>
        <v>38443</v>
      </c>
      <c r="B56" s="79">
        <f t="shared" si="12"/>
        <v>28426</v>
      </c>
      <c r="C56" s="79">
        <f t="shared" si="12"/>
        <v>15000</v>
      </c>
      <c r="D56" s="79">
        <f t="shared" si="12"/>
        <v>3356.5</v>
      </c>
      <c r="E56" s="79">
        <f t="shared" si="12"/>
        <v>4027.7999999999997</v>
      </c>
      <c r="F56" s="79">
        <f t="shared" si="12"/>
        <v>0</v>
      </c>
      <c r="G56" s="79">
        <f t="shared" si="12"/>
        <v>6041.7134259999984</v>
      </c>
      <c r="I56" s="2">
        <f t="shared" si="9"/>
        <v>0.25</v>
      </c>
      <c r="J56" s="2">
        <f t="shared" si="9"/>
        <v>0.3</v>
      </c>
      <c r="K56" s="2">
        <f t="shared" si="9"/>
        <v>0</v>
      </c>
      <c r="L56" s="2">
        <f t="shared" si="9"/>
        <v>0.45000099999999987</v>
      </c>
      <c r="M56" s="25">
        <f t="shared" si="10"/>
        <v>1.0000009999999999</v>
      </c>
      <c r="O56" s="86">
        <v>40</v>
      </c>
      <c r="P56" s="86">
        <f>Curves!$N$15</f>
        <v>46.037185627458896</v>
      </c>
      <c r="Q56" s="86">
        <f>Curves!$N$14</f>
        <v>55.759291439929463</v>
      </c>
      <c r="R56" s="86">
        <f>Curves!$N$13</f>
        <v>32.986079962704629</v>
      </c>
      <c r="S56" s="86">
        <f>Curves!F61</f>
        <v>29.655000000000001</v>
      </c>
      <c r="T56" s="87">
        <f t="array" ref="T56">SUM(C56:G56*O56:S56)/$B56</f>
        <v>40.747136398661219</v>
      </c>
    </row>
    <row r="57" spans="1:20">
      <c r="A57" s="78">
        <f t="shared" si="11"/>
        <v>38473</v>
      </c>
      <c r="B57" s="79">
        <f t="shared" ref="B57:G64" si="13">B45</f>
        <v>35437</v>
      </c>
      <c r="C57" s="79">
        <f t="shared" si="13"/>
        <v>15000</v>
      </c>
      <c r="D57" s="79">
        <f t="shared" si="13"/>
        <v>5109.25</v>
      </c>
      <c r="E57" s="79">
        <f t="shared" si="13"/>
        <v>6131.0999999999995</v>
      </c>
      <c r="F57" s="79">
        <f t="shared" si="13"/>
        <v>0</v>
      </c>
      <c r="G57" s="79">
        <f t="shared" si="13"/>
        <v>9196.670436999997</v>
      </c>
      <c r="I57" s="2">
        <f t="shared" ref="I57:L64" si="14">I45</f>
        <v>0.25</v>
      </c>
      <c r="J57" s="2">
        <f t="shared" si="14"/>
        <v>0.3</v>
      </c>
      <c r="K57" s="2">
        <f t="shared" si="14"/>
        <v>0</v>
      </c>
      <c r="L57" s="2">
        <f t="shared" si="14"/>
        <v>0.45000099999999987</v>
      </c>
      <c r="M57" s="25">
        <f t="shared" si="10"/>
        <v>1.0000009999999999</v>
      </c>
      <c r="O57" s="86">
        <v>40</v>
      </c>
      <c r="P57" s="86">
        <f>Curves!$N$15</f>
        <v>46.037185627458896</v>
      </c>
      <c r="Q57" s="86">
        <f>Curves!$N$14</f>
        <v>55.759291439929463</v>
      </c>
      <c r="R57" s="86">
        <f>Curves!$N$13</f>
        <v>32.986079962704629</v>
      </c>
      <c r="S57" s="86">
        <f>Curves!F62</f>
        <v>27.655000000000001</v>
      </c>
      <c r="T57" s="87">
        <f t="array" ref="T57">SUM(C57:G57*O57:S57)/$B57</f>
        <v>40.393238799832965</v>
      </c>
    </row>
    <row r="58" spans="1:20">
      <c r="A58" s="78">
        <f t="shared" si="11"/>
        <v>38504</v>
      </c>
      <c r="B58" s="79">
        <f t="shared" si="13"/>
        <v>35431</v>
      </c>
      <c r="C58" s="79">
        <f t="shared" si="13"/>
        <v>15000</v>
      </c>
      <c r="D58" s="79">
        <f t="shared" si="13"/>
        <v>5107.75</v>
      </c>
      <c r="E58" s="79">
        <f t="shared" si="13"/>
        <v>6129.3</v>
      </c>
      <c r="F58" s="79">
        <f t="shared" si="13"/>
        <v>0</v>
      </c>
      <c r="G58" s="79">
        <f t="shared" si="13"/>
        <v>9193.9704309999979</v>
      </c>
      <c r="I58" s="2">
        <f t="shared" si="14"/>
        <v>0.25</v>
      </c>
      <c r="J58" s="2">
        <f t="shared" si="14"/>
        <v>0.3</v>
      </c>
      <c r="K58" s="2">
        <f t="shared" si="14"/>
        <v>0</v>
      </c>
      <c r="L58" s="2">
        <f t="shared" si="14"/>
        <v>0.45000099999999987</v>
      </c>
      <c r="M58" s="25">
        <f t="shared" si="10"/>
        <v>1.0000009999999999</v>
      </c>
      <c r="O58" s="86">
        <v>40</v>
      </c>
      <c r="P58" s="86">
        <f>Curves!$N$15</f>
        <v>46.037185627458896</v>
      </c>
      <c r="Q58" s="86">
        <f>Curves!$N$14</f>
        <v>55.759291439929463</v>
      </c>
      <c r="R58" s="86">
        <f>Curves!$N$13</f>
        <v>32.986079962704629</v>
      </c>
      <c r="S58" s="86">
        <f>Curves!F63</f>
        <v>28.155000000000001</v>
      </c>
      <c r="T58" s="87">
        <f t="array" ref="T58">SUM(C58:G58*O58:S58)/$B58</f>
        <v>40.52293464469583</v>
      </c>
    </row>
    <row r="59" spans="1:20">
      <c r="A59" s="78">
        <f t="shared" si="11"/>
        <v>38534</v>
      </c>
      <c r="B59" s="79">
        <f t="shared" si="13"/>
        <v>38087</v>
      </c>
      <c r="C59" s="79">
        <f t="shared" si="13"/>
        <v>15000</v>
      </c>
      <c r="D59" s="79">
        <f t="shared" si="13"/>
        <v>5771.75</v>
      </c>
      <c r="E59" s="79">
        <f t="shared" si="13"/>
        <v>6926.0999999999995</v>
      </c>
      <c r="F59" s="79">
        <f t="shared" si="13"/>
        <v>8080.45</v>
      </c>
      <c r="G59" s="79">
        <f t="shared" si="13"/>
        <v>2308.7230869999958</v>
      </c>
      <c r="I59" s="2">
        <f t="shared" si="14"/>
        <v>0.25</v>
      </c>
      <c r="J59" s="2">
        <f t="shared" si="14"/>
        <v>0.3</v>
      </c>
      <c r="K59" s="2">
        <f t="shared" si="14"/>
        <v>0.35</v>
      </c>
      <c r="L59" s="2">
        <f t="shared" si="14"/>
        <v>0.10000099999999981</v>
      </c>
      <c r="M59" s="25">
        <f t="shared" si="10"/>
        <v>1.0000009999999999</v>
      </c>
      <c r="O59" s="86">
        <v>40</v>
      </c>
      <c r="P59" s="86">
        <f>Curves!$N$15</f>
        <v>46.037185627458896</v>
      </c>
      <c r="Q59" s="86">
        <f>Curves!$N$14</f>
        <v>55.759291439929463</v>
      </c>
      <c r="R59" s="86">
        <f>Curves!$N$13</f>
        <v>32.986079962704629</v>
      </c>
      <c r="S59" s="86">
        <f>Curves!F64</f>
        <v>40.155000000000001</v>
      </c>
      <c r="T59" s="87">
        <f t="array" ref="T59">SUM(C59:G59*O59:S59)/$B59</f>
        <v>42.302063695762413</v>
      </c>
    </row>
    <row r="60" spans="1:20">
      <c r="A60" s="78">
        <f t="shared" si="11"/>
        <v>38565</v>
      </c>
      <c r="B60" s="79">
        <f t="shared" si="13"/>
        <v>39246</v>
      </c>
      <c r="C60" s="79">
        <f t="shared" si="13"/>
        <v>15000</v>
      </c>
      <c r="D60" s="79">
        <f t="shared" si="13"/>
        <v>6061.5</v>
      </c>
      <c r="E60" s="79">
        <f t="shared" si="13"/>
        <v>7273.8</v>
      </c>
      <c r="F60" s="79">
        <f t="shared" si="13"/>
        <v>8486.1</v>
      </c>
      <c r="G60" s="79">
        <f t="shared" si="13"/>
        <v>2424.6242459999967</v>
      </c>
      <c r="I60" s="2">
        <f t="shared" si="14"/>
        <v>0.25</v>
      </c>
      <c r="J60" s="2">
        <f t="shared" si="14"/>
        <v>0.3</v>
      </c>
      <c r="K60" s="2">
        <f t="shared" si="14"/>
        <v>0.35</v>
      </c>
      <c r="L60" s="2">
        <f t="shared" si="14"/>
        <v>0.10000099999999985</v>
      </c>
      <c r="M60" s="25">
        <f t="shared" si="10"/>
        <v>1.0000009999999999</v>
      </c>
      <c r="O60" s="86">
        <v>40</v>
      </c>
      <c r="P60" s="86">
        <f>Curves!$N$15</f>
        <v>46.037185627458896</v>
      </c>
      <c r="Q60" s="86">
        <f>Curves!$N$14</f>
        <v>55.759291439929463</v>
      </c>
      <c r="R60" s="86">
        <f>Curves!$N$13</f>
        <v>32.986079962704629</v>
      </c>
      <c r="S60" s="86">
        <f>Curves!F65</f>
        <v>43.155000000000001</v>
      </c>
      <c r="T60" s="87">
        <f t="array" ref="T60">SUM(C60:G60*O60:S60)/$B60</f>
        <v>42.531574358259149</v>
      </c>
    </row>
    <row r="61" spans="1:20">
      <c r="A61" s="78">
        <f t="shared" si="11"/>
        <v>38596</v>
      </c>
      <c r="B61" s="79">
        <f t="shared" si="13"/>
        <v>37628</v>
      </c>
      <c r="C61" s="79">
        <f t="shared" si="13"/>
        <v>15000</v>
      </c>
      <c r="D61" s="79">
        <f t="shared" si="13"/>
        <v>5657</v>
      </c>
      <c r="E61" s="79">
        <f t="shared" si="13"/>
        <v>6788.4</v>
      </c>
      <c r="F61" s="79">
        <f t="shared" si="13"/>
        <v>7919.7999999999993</v>
      </c>
      <c r="G61" s="79">
        <f t="shared" si="13"/>
        <v>2262.8226279999953</v>
      </c>
      <c r="I61" s="2">
        <f t="shared" si="14"/>
        <v>0.25</v>
      </c>
      <c r="J61" s="2">
        <f t="shared" si="14"/>
        <v>0.3</v>
      </c>
      <c r="K61" s="2">
        <f t="shared" si="14"/>
        <v>0.35</v>
      </c>
      <c r="L61" s="2">
        <f t="shared" si="14"/>
        <v>0.1000009999999998</v>
      </c>
      <c r="M61" s="25">
        <f t="shared" si="10"/>
        <v>1.0000009999999999</v>
      </c>
      <c r="O61" s="86">
        <v>40</v>
      </c>
      <c r="P61" s="86">
        <f>Curves!$N$15</f>
        <v>46.037185627458896</v>
      </c>
      <c r="Q61" s="86">
        <f>Curves!$N$14</f>
        <v>55.759291439929463</v>
      </c>
      <c r="R61" s="86">
        <f>Curves!$N$13</f>
        <v>32.986079962704629</v>
      </c>
      <c r="S61" s="86">
        <f>Curves!F66</f>
        <v>40.655000000000001</v>
      </c>
      <c r="T61" s="87">
        <f t="array" ref="T61">SUM(C61:G61*O61:S61)/$B61</f>
        <v>42.313887082367387</v>
      </c>
    </row>
    <row r="62" spans="1:20">
      <c r="A62" s="78">
        <f t="shared" si="11"/>
        <v>38626</v>
      </c>
      <c r="B62" s="79">
        <f t="shared" si="13"/>
        <v>32596</v>
      </c>
      <c r="C62" s="79">
        <f t="shared" si="13"/>
        <v>15000</v>
      </c>
      <c r="D62" s="79">
        <f t="shared" si="13"/>
        <v>4399</v>
      </c>
      <c r="E62" s="79">
        <f t="shared" si="13"/>
        <v>5278.8</v>
      </c>
      <c r="F62" s="79">
        <f t="shared" si="13"/>
        <v>0</v>
      </c>
      <c r="G62" s="79">
        <f t="shared" si="13"/>
        <v>7918.2175959999959</v>
      </c>
      <c r="I62" s="2">
        <f t="shared" si="14"/>
        <v>0.25</v>
      </c>
      <c r="J62" s="2">
        <f t="shared" si="14"/>
        <v>0.3</v>
      </c>
      <c r="K62" s="2">
        <f t="shared" si="14"/>
        <v>0</v>
      </c>
      <c r="L62" s="2">
        <f t="shared" si="14"/>
        <v>0.45000099999999976</v>
      </c>
      <c r="M62" s="25">
        <f t="shared" si="10"/>
        <v>1.0000009999999997</v>
      </c>
      <c r="O62" s="86">
        <v>40</v>
      </c>
      <c r="P62" s="86">
        <f>Curves!$N$15</f>
        <v>46.037185627458896</v>
      </c>
      <c r="Q62" s="86">
        <f>Curves!$N$14</f>
        <v>55.759291439929463</v>
      </c>
      <c r="R62" s="86">
        <f>Curves!$N$13</f>
        <v>32.986079962704629</v>
      </c>
      <c r="S62" s="86">
        <f>Curves!F67</f>
        <v>33.655000000000001</v>
      </c>
      <c r="T62" s="87">
        <f t="array" ref="T62">SUM(C62:G62*O62:S62)/$B62</f>
        <v>41.825602540853822</v>
      </c>
    </row>
    <row r="63" spans="1:20">
      <c r="A63" s="78">
        <f t="shared" si="11"/>
        <v>38657</v>
      </c>
      <c r="B63" s="79">
        <f t="shared" si="13"/>
        <v>29621</v>
      </c>
      <c r="C63" s="79">
        <f t="shared" si="13"/>
        <v>15000</v>
      </c>
      <c r="D63" s="79">
        <f t="shared" si="13"/>
        <v>3655.25</v>
      </c>
      <c r="E63" s="79">
        <f t="shared" si="13"/>
        <v>4386.3</v>
      </c>
      <c r="F63" s="79">
        <f t="shared" si="13"/>
        <v>0</v>
      </c>
      <c r="G63" s="79">
        <f t="shared" si="13"/>
        <v>6579.4646209999964</v>
      </c>
      <c r="I63" s="2">
        <f t="shared" si="14"/>
        <v>0.25</v>
      </c>
      <c r="J63" s="2">
        <f t="shared" si="14"/>
        <v>0.3</v>
      </c>
      <c r="K63" s="2">
        <f t="shared" si="14"/>
        <v>0</v>
      </c>
      <c r="L63" s="2">
        <f t="shared" si="14"/>
        <v>0.45000099999999976</v>
      </c>
      <c r="M63" s="25">
        <f t="shared" si="10"/>
        <v>1.0000009999999997</v>
      </c>
      <c r="O63" s="86">
        <v>40</v>
      </c>
      <c r="P63" s="86">
        <f>Curves!$N$15</f>
        <v>46.037185627458896</v>
      </c>
      <c r="Q63" s="86">
        <f>Curves!$N$14</f>
        <v>55.759291439929463</v>
      </c>
      <c r="R63" s="86">
        <f>Curves!$N$13</f>
        <v>32.986079962704629</v>
      </c>
      <c r="S63" s="86">
        <f>Curves!F68</f>
        <v>29.655000000000001</v>
      </c>
      <c r="T63" s="87">
        <f t="array" ref="T63">SUM(C63:G63*O63:S63)/$B63</f>
        <v>40.780811793777616</v>
      </c>
    </row>
    <row r="64" spans="1:20">
      <c r="A64" s="78">
        <f t="shared" si="11"/>
        <v>38687</v>
      </c>
      <c r="B64" s="79">
        <f t="shared" si="13"/>
        <v>30813</v>
      </c>
      <c r="C64" s="79">
        <f t="shared" si="13"/>
        <v>15000</v>
      </c>
      <c r="D64" s="79">
        <f t="shared" si="13"/>
        <v>3953.25</v>
      </c>
      <c r="E64" s="79">
        <f t="shared" si="13"/>
        <v>4743.8999999999996</v>
      </c>
      <c r="F64" s="79">
        <f t="shared" si="13"/>
        <v>0</v>
      </c>
      <c r="G64" s="79">
        <f t="shared" si="13"/>
        <v>7115.8658129999976</v>
      </c>
      <c r="I64" s="2">
        <f t="shared" si="14"/>
        <v>0.25</v>
      </c>
      <c r="J64" s="2">
        <f t="shared" si="14"/>
        <v>0.3</v>
      </c>
      <c r="K64" s="2">
        <f t="shared" si="14"/>
        <v>0</v>
      </c>
      <c r="L64" s="2">
        <f t="shared" si="14"/>
        <v>0.45000099999999987</v>
      </c>
      <c r="M64" s="25">
        <f t="shared" si="10"/>
        <v>1.0000009999999999</v>
      </c>
      <c r="O64" s="86">
        <v>40</v>
      </c>
      <c r="P64" s="86">
        <f>Curves!$N$15</f>
        <v>46.037185627458896</v>
      </c>
      <c r="Q64" s="86">
        <f>Curves!$N$14</f>
        <v>55.759291439929463</v>
      </c>
      <c r="R64" s="86">
        <f>Curves!$N$13</f>
        <v>32.986079962704629</v>
      </c>
      <c r="S64" s="86">
        <f>Curves!F69</f>
        <v>29.655000000000001</v>
      </c>
      <c r="T64" s="87">
        <f t="array" ref="T64">SUM(C64:G64*O64:S64)/$B64</f>
        <v>40.811800455267203</v>
      </c>
    </row>
    <row r="65" spans="1:20">
      <c r="A65" s="78"/>
      <c r="B65" s="79"/>
      <c r="C65" s="79"/>
      <c r="D65" s="79"/>
      <c r="E65" s="79"/>
      <c r="F65" s="79"/>
      <c r="G65" s="79"/>
      <c r="I65" s="2"/>
      <c r="J65" s="2"/>
      <c r="K65" s="2"/>
      <c r="L65" s="2"/>
      <c r="M65" s="25"/>
      <c r="O65" s="86"/>
      <c r="P65" s="86"/>
      <c r="Q65" s="86"/>
      <c r="R65" s="86"/>
      <c r="S65" s="86"/>
      <c r="T65" s="87"/>
    </row>
    <row r="66" spans="1:20">
      <c r="A66" s="78"/>
      <c r="B66" s="79"/>
      <c r="C66" s="79"/>
      <c r="D66" s="79"/>
      <c r="E66" s="79"/>
      <c r="F66" s="79"/>
      <c r="G66" s="79"/>
      <c r="I66" s="2"/>
      <c r="J66" s="2"/>
      <c r="K66" s="2"/>
      <c r="L66" s="2"/>
      <c r="M66" s="25"/>
      <c r="O66" s="86"/>
      <c r="P66" s="86"/>
      <c r="Q66" s="86"/>
      <c r="R66" s="86"/>
      <c r="S66" s="86"/>
      <c r="T66" s="87"/>
    </row>
    <row r="67" spans="1:20">
      <c r="A67" s="78"/>
      <c r="B67" s="79"/>
      <c r="C67" s="79"/>
      <c r="D67" s="79"/>
      <c r="E67" s="79"/>
      <c r="F67" s="79"/>
      <c r="G67" s="79"/>
      <c r="I67" s="2"/>
      <c r="J67" s="2"/>
      <c r="K67" s="2"/>
      <c r="L67" s="2"/>
      <c r="M67" s="25"/>
      <c r="O67" s="86"/>
      <c r="P67" s="86"/>
      <c r="Q67" s="86"/>
      <c r="R67" s="86"/>
      <c r="S67" s="86"/>
      <c r="T67" s="87"/>
    </row>
    <row r="68" spans="1:20">
      <c r="A68" s="78"/>
      <c r="B68" s="79"/>
      <c r="C68" s="79"/>
      <c r="D68" s="79"/>
      <c r="E68" s="79"/>
      <c r="F68" s="79"/>
      <c r="G68" s="79"/>
      <c r="I68" s="2"/>
      <c r="J68" s="2"/>
      <c r="K68" s="2"/>
      <c r="L68" s="2"/>
      <c r="M68" s="25"/>
      <c r="O68" s="86"/>
      <c r="P68" s="86"/>
      <c r="Q68" s="86"/>
      <c r="R68" s="86"/>
      <c r="S68" s="86"/>
      <c r="T68" s="87"/>
    </row>
    <row r="69" spans="1:20">
      <c r="A69" s="78"/>
      <c r="B69" s="79"/>
      <c r="C69" s="79"/>
      <c r="D69" s="79"/>
      <c r="E69" s="79"/>
      <c r="F69" s="79"/>
      <c r="G69" s="79"/>
      <c r="I69" s="2"/>
      <c r="J69" s="2"/>
      <c r="K69" s="2"/>
      <c r="L69" s="2"/>
      <c r="M69" s="25"/>
      <c r="O69" s="86"/>
      <c r="P69" s="86"/>
      <c r="Q69" s="86"/>
      <c r="R69" s="86"/>
      <c r="S69" s="86"/>
      <c r="T69" s="87"/>
    </row>
    <row r="70" spans="1:20">
      <c r="A70" s="78"/>
      <c r="B70" s="79"/>
      <c r="C70" s="79"/>
      <c r="D70" s="79"/>
      <c r="E70" s="79"/>
      <c r="F70" s="79"/>
      <c r="G70" s="79"/>
      <c r="I70" s="2"/>
      <c r="J70" s="2"/>
      <c r="K70" s="2"/>
      <c r="L70" s="2"/>
      <c r="M70" s="25"/>
      <c r="O70" s="86"/>
      <c r="P70" s="86"/>
      <c r="Q70" s="86"/>
      <c r="R70" s="86"/>
      <c r="S70" s="86"/>
      <c r="T70" s="87"/>
    </row>
    <row r="71" spans="1:20">
      <c r="A71" s="78"/>
      <c r="B71" s="79"/>
      <c r="C71" s="79"/>
      <c r="D71" s="79"/>
      <c r="E71" s="79"/>
      <c r="F71" s="79"/>
      <c r="G71" s="79"/>
      <c r="I71" s="2"/>
      <c r="J71" s="2"/>
      <c r="K71" s="2"/>
      <c r="L71" s="2"/>
      <c r="M71" s="25"/>
      <c r="O71" s="86"/>
      <c r="P71" s="86"/>
      <c r="Q71" s="86"/>
      <c r="R71" s="86"/>
      <c r="S71" s="86"/>
      <c r="T71" s="87"/>
    </row>
    <row r="72" spans="1:20">
      <c r="A72" s="78"/>
      <c r="B72" s="79"/>
      <c r="C72" s="79"/>
      <c r="D72" s="79"/>
      <c r="E72" s="79"/>
      <c r="F72" s="79"/>
      <c r="G72" s="79"/>
      <c r="I72" s="2"/>
      <c r="J72" s="2"/>
      <c r="K72" s="2"/>
      <c r="L72" s="2"/>
      <c r="M72" s="25"/>
      <c r="O72" s="86"/>
      <c r="P72" s="86"/>
      <c r="Q72" s="86"/>
      <c r="R72" s="86"/>
      <c r="S72" s="86"/>
      <c r="T72" s="87"/>
    </row>
    <row r="73" spans="1:20">
      <c r="A73" s="78"/>
      <c r="B73" s="79"/>
      <c r="C73" s="79"/>
      <c r="D73" s="79"/>
      <c r="E73" s="79"/>
      <c r="F73" s="79"/>
      <c r="G73" s="79"/>
      <c r="I73" s="2"/>
      <c r="J73" s="2"/>
      <c r="K73" s="2"/>
      <c r="L73" s="2"/>
      <c r="M73" s="25"/>
      <c r="O73" s="86"/>
      <c r="P73" s="86"/>
      <c r="Q73" s="86"/>
      <c r="R73" s="86"/>
      <c r="S73" s="86"/>
      <c r="T73" s="87"/>
    </row>
    <row r="74" spans="1:20">
      <c r="A74" s="78"/>
      <c r="B74" s="79"/>
      <c r="C74" s="79"/>
      <c r="D74" s="79"/>
      <c r="E74" s="79"/>
      <c r="F74" s="79"/>
      <c r="G74" s="79"/>
      <c r="I74" s="2"/>
      <c r="J74" s="2"/>
      <c r="K74" s="2"/>
      <c r="L74" s="2"/>
      <c r="M74" s="25"/>
      <c r="O74" s="86"/>
      <c r="P74" s="86"/>
      <c r="Q74" s="86"/>
      <c r="R74" s="86"/>
      <c r="S74" s="86"/>
      <c r="T74" s="87"/>
    </row>
    <row r="75" spans="1:20">
      <c r="A75" s="78"/>
      <c r="B75" s="79"/>
      <c r="C75" s="79"/>
      <c r="D75" s="79"/>
      <c r="E75" s="79"/>
      <c r="F75" s="79"/>
      <c r="G75" s="79"/>
      <c r="I75" s="2"/>
      <c r="J75" s="2"/>
      <c r="K75" s="2"/>
      <c r="L75" s="2"/>
      <c r="M75" s="25"/>
      <c r="O75" s="86"/>
      <c r="P75" s="86"/>
      <c r="Q75" s="86"/>
      <c r="R75" s="86"/>
      <c r="S75" s="86"/>
      <c r="T75" s="87"/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Button 1">
              <controlPr defaultSize="0" print="0" autoFill="0" autoPict="0" macro="[0]!Macro3">
                <anchor moveWithCells="1" sizeWithCells="1">
                  <from>
                    <xdr:col>12</xdr:col>
                    <xdr:colOff>9525</xdr:colOff>
                    <xdr:row>1</xdr:row>
                    <xdr:rowOff>0</xdr:rowOff>
                  </from>
                  <to>
                    <xdr:col>12</xdr:col>
                    <xdr:colOff>600075</xdr:colOff>
                    <xdr:row>2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1:AC64"/>
  <sheetViews>
    <sheetView tabSelected="1" zoomScale="75" workbookViewId="0"/>
  </sheetViews>
  <sheetFormatPr defaultRowHeight="12.75"/>
  <cols>
    <col min="1" max="1" width="13" customWidth="1"/>
    <col min="8" max="8" width="9.28515625" customWidth="1"/>
    <col min="22" max="22" width="9.42578125" customWidth="1"/>
  </cols>
  <sheetData>
    <row r="1" spans="1:29">
      <c r="AC1" t="s">
        <v>67</v>
      </c>
    </row>
    <row r="5" spans="1:29">
      <c r="A5" s="5"/>
      <c r="B5" s="5"/>
      <c r="C5" s="5"/>
      <c r="D5" s="5"/>
    </row>
    <row r="6" spans="1:29">
      <c r="A6" s="5"/>
      <c r="B6" s="5"/>
      <c r="C6" s="5"/>
      <c r="D6" s="5"/>
    </row>
    <row r="7" spans="1:29">
      <c r="A7" s="5"/>
      <c r="B7" s="5"/>
      <c r="C7" s="5"/>
      <c r="D7" s="5"/>
    </row>
    <row r="8" spans="1:29">
      <c r="A8" s="5"/>
      <c r="B8" s="5"/>
      <c r="C8" s="5"/>
      <c r="D8" s="5"/>
    </row>
    <row r="9" spans="1:29">
      <c r="A9" s="5"/>
      <c r="B9" s="5"/>
      <c r="C9" s="5"/>
      <c r="D9" s="5"/>
    </row>
    <row r="10" spans="1:29">
      <c r="A10" s="5"/>
      <c r="B10" s="5"/>
      <c r="C10" s="5"/>
      <c r="D10" s="5"/>
    </row>
    <row r="11" spans="1:29">
      <c r="A11" s="5"/>
      <c r="B11" s="5"/>
      <c r="C11" s="5"/>
      <c r="D11" s="5"/>
    </row>
    <row r="12" spans="1:29">
      <c r="A12" s="5"/>
      <c r="B12" s="5"/>
      <c r="C12" s="5"/>
      <c r="D12" s="5"/>
    </row>
    <row r="13" spans="1:29">
      <c r="A13" s="5"/>
      <c r="B13" s="5"/>
      <c r="C13" s="5"/>
      <c r="D13" s="5"/>
    </row>
    <row r="14" spans="1:29">
      <c r="A14" s="5"/>
      <c r="B14" s="5"/>
      <c r="C14" s="5"/>
      <c r="D14" s="5"/>
    </row>
    <row r="15" spans="1:29">
      <c r="A15" s="5"/>
      <c r="B15" s="5"/>
      <c r="C15" s="5"/>
      <c r="D15" s="5"/>
    </row>
    <row r="16" spans="1:29">
      <c r="A16" s="5"/>
      <c r="B16" s="5"/>
      <c r="C16" s="5"/>
      <c r="D16" s="5"/>
    </row>
    <row r="57" spans="2:25" ht="15.75">
      <c r="I57" s="93"/>
      <c r="J57" s="93"/>
      <c r="K57" s="93"/>
      <c r="L57" s="93"/>
      <c r="M57" s="96" t="s">
        <v>71</v>
      </c>
      <c r="Y57" s="93"/>
    </row>
    <row r="58" spans="2:25" ht="12.75" customHeight="1">
      <c r="I58" s="94" t="s">
        <v>0</v>
      </c>
      <c r="J58" s="94"/>
      <c r="K58" s="94" t="s">
        <v>2</v>
      </c>
      <c r="L58" s="94"/>
      <c r="M58" s="97" t="s">
        <v>72</v>
      </c>
      <c r="Y58" s="93"/>
    </row>
    <row r="59" spans="2:25" ht="18.75" customHeight="1">
      <c r="B59" s="89" t="s">
        <v>68</v>
      </c>
      <c r="C59" s="89"/>
      <c r="D59" s="89"/>
      <c r="E59" s="89"/>
      <c r="F59" s="89"/>
      <c r="I59" s="95">
        <f>AVERAGE(PeakMonthlyAvg!$T$5:$T$16)</f>
        <v>86.292727271831311</v>
      </c>
      <c r="J59" s="89"/>
      <c r="K59" s="95">
        <f>AVERAGE(OffPeakMonthlyAvg!$T$5:$T$16)</f>
        <v>57.488140817182405</v>
      </c>
      <c r="M59" s="90">
        <f>(2*I59+K59)/3</f>
        <v>76.691198453615002</v>
      </c>
      <c r="O59" s="89"/>
      <c r="P59" s="89"/>
      <c r="Q59" s="89"/>
      <c r="R59" s="89"/>
      <c r="S59" s="89"/>
      <c r="W59" s="89"/>
    </row>
    <row r="60" spans="2:25" ht="18.75" customHeight="1">
      <c r="B60" s="89" t="s">
        <v>69</v>
      </c>
      <c r="C60" s="89"/>
      <c r="D60" s="89"/>
      <c r="E60" s="89"/>
      <c r="F60" s="89"/>
      <c r="I60" s="95">
        <f>AVERAGE(PeakMonthlyAvg!$T$5:$T$40)</f>
        <v>72.633958937061067</v>
      </c>
      <c r="J60" s="89"/>
      <c r="K60" s="95">
        <f>AVERAGE(OffPeakMonthlyAvg!$T$5:$T$40)</f>
        <v>48.830852081559883</v>
      </c>
      <c r="M60" s="90">
        <f>(2*I60+K60)/3</f>
        <v>64.699589985227348</v>
      </c>
      <c r="O60" s="89"/>
      <c r="P60" s="89"/>
      <c r="Q60" s="89"/>
      <c r="R60" s="89"/>
      <c r="S60" s="89"/>
      <c r="W60" s="89"/>
    </row>
    <row r="61" spans="2:25" ht="18.75" customHeight="1">
      <c r="B61" s="89" t="s">
        <v>70</v>
      </c>
      <c r="C61" s="89"/>
      <c r="D61" s="89"/>
      <c r="E61" s="89"/>
      <c r="F61" s="89"/>
      <c r="I61" s="95">
        <f>AVERAGE(PeakMonthlyAvg!$T$5:$T$64)</f>
        <v>67.545214880906528</v>
      </c>
      <c r="J61" s="89"/>
      <c r="K61" s="95">
        <f>AVERAGE(OffPeakMonthlyAvg!$T$5:$T$64)</f>
        <v>45.915702125213755</v>
      </c>
      <c r="M61" s="90">
        <f>(2*I61+K61)/3</f>
        <v>60.335377295675606</v>
      </c>
      <c r="O61" s="89"/>
      <c r="P61" s="89"/>
      <c r="Q61" s="89"/>
      <c r="R61" s="89"/>
      <c r="S61" s="89"/>
      <c r="W61" s="89"/>
    </row>
    <row r="62" spans="2:25" ht="18.75" customHeight="1"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</row>
    <row r="63" spans="2:25" ht="12.75" customHeight="1">
      <c r="B63" s="91" t="s">
        <v>61</v>
      </c>
    </row>
    <row r="64" spans="2:25">
      <c r="B64" s="88" t="s">
        <v>60</v>
      </c>
    </row>
  </sheetData>
  <printOptions horizontalCentered="1"/>
  <pageMargins left="0.5" right="0.5" top="0.75" bottom="0.5" header="0.5" footer="0.5"/>
  <pageSetup scale="48" orientation="landscape" horizontalDpi="355" verticalDpi="464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4" name="Button 14">
              <controlPr defaultSize="0" print="0" autoFill="0" autoPict="0" macro="[0]!Macro1">
                <anchor moveWithCells="1" sizeWithCells="1">
                  <from>
                    <xdr:col>0</xdr:col>
                    <xdr:colOff>76200</xdr:colOff>
                    <xdr:row>1</xdr:row>
                    <xdr:rowOff>28575</xdr:rowOff>
                  </from>
                  <to>
                    <xdr:col>0</xdr:col>
                    <xdr:colOff>790575</xdr:colOff>
                    <xdr:row>3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Curves</vt:lpstr>
      <vt:lpstr>DailyAvg</vt:lpstr>
      <vt:lpstr>PeakMonthlyAvg</vt:lpstr>
      <vt:lpstr>OffPeakMonthlyAvg</vt:lpstr>
      <vt:lpstr>graphs</vt:lpstr>
      <vt:lpstr>escalator</vt:lpstr>
      <vt:lpstr>mthbeg</vt:lpstr>
      <vt:lpstr>mthend</vt:lpstr>
      <vt:lpstr>printrange</vt:lpstr>
      <vt:lpstr>OffPeakMonthlyAvg!WtdAvgCost</vt:lpstr>
      <vt:lpstr>WtdAvgCost</vt:lpstr>
    </vt:vector>
  </TitlesOfParts>
  <Company>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sswain</dc:creator>
  <cp:lastModifiedBy>Jan Havlíček</cp:lastModifiedBy>
  <cp:lastPrinted>2000-12-05T20:59:03Z</cp:lastPrinted>
  <dcterms:created xsi:type="dcterms:W3CDTF">2000-12-05T00:57:24Z</dcterms:created>
  <dcterms:modified xsi:type="dcterms:W3CDTF">2023-09-15T16:08:42Z</dcterms:modified>
</cp:coreProperties>
</file>