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2741602-39AA-4839-B52F-4A0CB22BC295}" xr6:coauthVersionLast="47" xr6:coauthVersionMax="47" xr10:uidLastSave="{00000000-0000-0000-0000-000000000000}"/>
  <bookViews>
    <workbookView xWindow="-120" yWindow="-120" windowWidth="38640" windowHeight="15720" tabRatio="602"/>
  </bookViews>
  <sheets>
    <sheet name="5-4-00 Profile" sheetId="1" r:id="rId1"/>
    <sheet name="Notes on Reasons for Design" sheetId="2" r:id="rId2"/>
    <sheet name="Reports Needed" sheetId="3" r:id="rId3"/>
  </sheets>
  <definedNames>
    <definedName name="_xlnm.Print_Area" localSheetId="0">'5-4-00 Profile'!$A$1:$I$145</definedName>
  </definedNames>
  <calcPr calcId="0"/>
</workbook>
</file>

<file path=xl/calcChain.xml><?xml version="1.0" encoding="utf-8"?>
<calcChain xmlns="http://schemas.openxmlformats.org/spreadsheetml/2006/main">
  <c r="F22" i="1" l="1"/>
  <c r="F25" i="1"/>
  <c r="G36" i="1"/>
  <c r="H36" i="1"/>
  <c r="I36" i="1"/>
  <c r="G37" i="1"/>
  <c r="I37" i="1"/>
  <c r="G38" i="1"/>
  <c r="H38" i="1"/>
  <c r="I38" i="1"/>
  <c r="G39" i="1"/>
  <c r="I39" i="1"/>
  <c r="F40" i="1"/>
  <c r="G40" i="1"/>
  <c r="H40" i="1"/>
  <c r="I40" i="1"/>
  <c r="B92" i="1"/>
  <c r="C92" i="1"/>
  <c r="B93" i="1"/>
  <c r="C93" i="1"/>
  <c r="B94" i="1"/>
  <c r="C94" i="1"/>
  <c r="B95" i="1"/>
  <c r="C95" i="1"/>
  <c r="B46" i="3"/>
  <c r="B47" i="3"/>
  <c r="B48" i="3"/>
  <c r="B49" i="3"/>
  <c r="H69" i="3"/>
  <c r="H70" i="3"/>
  <c r="G71" i="3"/>
  <c r="H71" i="3"/>
</calcChain>
</file>

<file path=xl/sharedStrings.xml><?xml version="1.0" encoding="utf-8"?>
<sst xmlns="http://schemas.openxmlformats.org/spreadsheetml/2006/main" count="206" uniqueCount="158">
  <si>
    <t>(9/16/99 - 9/15/00)</t>
  </si>
  <si>
    <t>Employee Name:</t>
  </si>
  <si>
    <t>Job Title:</t>
  </si>
  <si>
    <t>Business Unit:</t>
  </si>
  <si>
    <t>Department Name:</t>
  </si>
  <si>
    <t>Hire Date:</t>
  </si>
  <si>
    <t>Current Salary</t>
  </si>
  <si>
    <t>1999 Performance Bonus (Gross)</t>
  </si>
  <si>
    <t>TOTAL REWARD</t>
  </si>
  <si>
    <t>TOTAL CASH REWARD</t>
  </si>
  <si>
    <t>Grant</t>
  </si>
  <si>
    <t>Date</t>
  </si>
  <si>
    <t>Term</t>
  </si>
  <si>
    <t>Shares</t>
  </si>
  <si>
    <t>Strike</t>
  </si>
  <si>
    <t>Price</t>
  </si>
  <si>
    <t>Black-Scholes</t>
  </si>
  <si>
    <t>Value</t>
  </si>
  <si>
    <t>Unvested</t>
  </si>
  <si>
    <t>Date Grant Becomes</t>
  </si>
  <si>
    <t>100% Vested</t>
  </si>
  <si>
    <t>Unvested Shares</t>
  </si>
  <si>
    <t>Type *</t>
  </si>
  <si>
    <t>Value **</t>
  </si>
  <si>
    <t xml:space="preserve">     RS = Restricted stock</t>
  </si>
  <si>
    <t>Santa Claus</t>
  </si>
  <si>
    <t>Toy Trading Systems</t>
  </si>
  <si>
    <t>Tinker Toys</t>
  </si>
  <si>
    <t>Annual</t>
  </si>
  <si>
    <t xml:space="preserve">   (750 Options X $10.50 BSV)</t>
  </si>
  <si>
    <t>Grant Date</t>
  </si>
  <si>
    <t xml:space="preserve">   (918 Options X $10.50 BSV)</t>
  </si>
  <si>
    <t>NQ</t>
  </si>
  <si>
    <t>Employee's 12-Month Direct Compensation Profile</t>
  </si>
  <si>
    <t>Dir Fun</t>
  </si>
  <si>
    <t>Equity Grant</t>
  </si>
  <si>
    <t>TOTALS</t>
  </si>
  <si>
    <t>12-Month Direct Compensation Profile</t>
  </si>
  <si>
    <t>Design Support</t>
  </si>
  <si>
    <t>*</t>
  </si>
  <si>
    <t>includes 9/1/00 IT Retention Equity granted</t>
  </si>
  <si>
    <t>includes 10/11/99 IT Retention Equity granted</t>
  </si>
  <si>
    <t>full 12 months</t>
  </si>
  <si>
    <t>All pay (e.g., Sign-on Bonus), excluding overtime, will be reported for the 12-mth period.</t>
  </si>
  <si>
    <t>Explicit and combined statement of all equity grants that have remaining amounts to vest.</t>
  </si>
  <si>
    <t>Shows the value of what the EE has unvested as of a particular stock closing price.</t>
  </si>
  <si>
    <t>This doesn't show the amount that vests each date; it would add more info than desired</t>
  </si>
  <si>
    <t>to communicate via this document.  It does indicate the value of equity an employee</t>
  </si>
  <si>
    <t>walks away from if he leave the company.</t>
  </si>
  <si>
    <t>Global IT HR does not want the equity grant description provided on what has been</t>
  </si>
  <si>
    <t>granted for the last 12 months and in the section of equity with vesting amounts remaining.</t>
  </si>
  <si>
    <t>Explicit statement of all payments and equity granted during the 12-mth period.</t>
  </si>
  <si>
    <t>Reasons for dates of data to be extracted:</t>
  </si>
  <si>
    <t>Job Level</t>
  </si>
  <si>
    <t>Departments</t>
  </si>
  <si>
    <t>Roll-Ups</t>
  </si>
  <si>
    <t>Reporting Needs from 12-Mth Profile Info.</t>
  </si>
  <si>
    <t>Add Reporting to Comp DB REPORTS:</t>
  </si>
  <si>
    <t>Report Type:</t>
  </si>
  <si>
    <t>Report Name:</t>
  </si>
  <si>
    <t>Add:</t>
  </si>
  <si>
    <t>Last Performance Rating Choices</t>
  </si>
  <si>
    <t>12-Month Direct Comp Profile</t>
  </si>
  <si>
    <t>Choices of Dates to Choose From</t>
  </si>
  <si>
    <t>Date of Stock Price to Compare Data to</t>
  </si>
  <si>
    <t>Individual Direct Comp Profile - Salaried</t>
  </si>
  <si>
    <t>Individual Direct Comp Profile - Hourly</t>
  </si>
  <si>
    <t>Direct Comp Profile Report - Salaried</t>
  </si>
  <si>
    <t>Direct Comp Profile Report - Hourly</t>
  </si>
  <si>
    <t>Direct Comp Profile Reports would include the following information:</t>
  </si>
  <si>
    <t>Employees</t>
  </si>
  <si>
    <t>EE Status</t>
  </si>
  <si>
    <t>Grant Description</t>
  </si>
  <si>
    <t>Grant Type</t>
  </si>
  <si>
    <t>Grant Term</t>
  </si>
  <si>
    <t>Grant Shares</t>
  </si>
  <si>
    <t>Strike Price</t>
  </si>
  <si>
    <t>Black-Scholes Value</t>
  </si>
  <si>
    <t xml:space="preserve">Unvested Shares Value </t>
  </si>
  <si>
    <t>Date Grant Becomes 100% Vested</t>
  </si>
  <si>
    <t>Last Perf Rating</t>
  </si>
  <si>
    <t>Last Perf Date</t>
  </si>
  <si>
    <t>Hire Date</t>
  </si>
  <si>
    <t>Job Title</t>
  </si>
  <si>
    <t>Allow the Report to be Exported to Excel</t>
  </si>
  <si>
    <t>Stock Price for Unvesting Value</t>
  </si>
  <si>
    <t>Stock Date for Unvesting Value</t>
  </si>
  <si>
    <t>Graph of 12-Mth Direct Compensation Profile</t>
  </si>
  <si>
    <t>Stock Closing Date / Price</t>
  </si>
  <si>
    <t>** DISCLAIMER:  The stock price of $84.50 on 9/14/00, is just a number for this example only!</t>
  </si>
  <si>
    <t>** actual price divided by 2 (stock split occurred in Aug '99)</t>
  </si>
  <si>
    <t>BSV = Black-Scholes Value is an option-pricing model used to determine the value of an option at time of grant.</t>
  </si>
  <si>
    <t>Original</t>
  </si>
  <si>
    <t>Options/</t>
  </si>
  <si>
    <t>Awards</t>
  </si>
  <si>
    <t>Option</t>
  </si>
  <si>
    <t>$0 if Type = RS</t>
  </si>
  <si>
    <r>
      <t xml:space="preserve">This Profile does not include any </t>
    </r>
    <r>
      <rPr>
        <b/>
        <u/>
        <sz val="9"/>
        <rFont val="Arial"/>
        <family val="2"/>
      </rPr>
      <t>exercised</t>
    </r>
    <r>
      <rPr>
        <sz val="9"/>
        <rFont val="Arial"/>
        <family val="2"/>
      </rPr>
      <t xml:space="preserve"> options/awards or values.</t>
    </r>
  </si>
  <si>
    <t>Vested &amp; Excercisable</t>
  </si>
  <si>
    <t>Global IT HR would like the "Date Grant Becomes 100% Vested" to be removed for spacing</t>
  </si>
  <si>
    <t>reasons and so the employee will need to look at original grant agreement to obtain that</t>
  </si>
  <si>
    <t xml:space="preserve">information (would be more advantageous not to remind them if the date is far into the </t>
  </si>
  <si>
    <t>future).</t>
  </si>
  <si>
    <t>**</t>
  </si>
  <si>
    <t xml:space="preserve"> *  NQ = Non-qualified stock option</t>
  </si>
  <si>
    <t>**  Value of shares utilizing the 9/14/00 closing stock price of $84.50, rounded to the nearest dollar.</t>
  </si>
  <si>
    <t>Need to add Legal DISCLAIMER.</t>
  </si>
  <si>
    <t>Sign-On Bonus would be included in "Additional Cash"; like year-end's stmts were done.</t>
  </si>
  <si>
    <r>
      <t xml:space="preserve">Equity Detail Profile - </t>
    </r>
    <r>
      <rPr>
        <b/>
        <u/>
        <sz val="12"/>
        <rFont val="Arial"/>
        <family val="2"/>
      </rPr>
      <t>Prior to September 1, 2000</t>
    </r>
  </si>
  <si>
    <t>The reason the September 2000 equity grants would not be included on the bottom of the</t>
  </si>
  <si>
    <t>Profile is because there is no good and easy way to communicate the real value of the</t>
  </si>
  <si>
    <t>equity for the grant just awarded.  The BSV would be the best way to value the unvested</t>
  </si>
  <si>
    <t>options/awards; however, the actual change (which could be "underwater") is the only</t>
  </si>
  <si>
    <t>appropriate way to communicate the vested options/awards.  Therefore, Global IT HR</t>
  </si>
  <si>
    <t>would like to exclude the September 2000 equity grants from the bottom part of the Profile.</t>
  </si>
  <si>
    <t>PBA</t>
  </si>
  <si>
    <t>Sign-On Bonus</t>
  </si>
  <si>
    <t>Fields to be included in Total Cash Reward:</t>
  </si>
  <si>
    <t>RTB</t>
  </si>
  <si>
    <t>Retention Bonus (paid from 9/16/99 - 9/15/00)</t>
  </si>
  <si>
    <t>Sign-on Bonus (paid from 9/16/99 - 9/15/00)</t>
  </si>
  <si>
    <t>Cost of Living (paid from 9/16/99 - 9/15/00)</t>
  </si>
  <si>
    <t>CLA</t>
  </si>
  <si>
    <t>SBN</t>
  </si>
  <si>
    <t>SGN</t>
  </si>
  <si>
    <t>Signing Bonus (paid from 9/16/99 - 9/15/00)</t>
  </si>
  <si>
    <t>BNO</t>
  </si>
  <si>
    <t>Other Bonus (paid from 9/16/99 - 9/15/00)</t>
  </si>
  <si>
    <t>Additional Payment (paid from 9/16/99 - 9/15/00)</t>
  </si>
  <si>
    <t>ADL</t>
  </si>
  <si>
    <t>BNS</t>
  </si>
  <si>
    <t>Bonus Criteria (paid from 9/16/99 - 9/15/00)</t>
  </si>
  <si>
    <t>Premium Pay (paid from 9/16/99 - 9/15/00)</t>
  </si>
  <si>
    <t>PRM</t>
  </si>
  <si>
    <t>SAL</t>
  </si>
  <si>
    <t>Fields NOT to be included in Total Cash Reward:</t>
  </si>
  <si>
    <t>Salary Increase (should be included in current salary)</t>
  </si>
  <si>
    <t>Analyst Expense</t>
  </si>
  <si>
    <t>ANL</t>
  </si>
  <si>
    <t>CLB</t>
  </si>
  <si>
    <t>Club Membership</t>
  </si>
  <si>
    <t>LTCP Cash Payment</t>
  </si>
  <si>
    <t>LTC</t>
  </si>
  <si>
    <t>RLO</t>
  </si>
  <si>
    <t>Relocation</t>
  </si>
  <si>
    <t>Severance Payment</t>
  </si>
  <si>
    <t>SEV</t>
  </si>
  <si>
    <t>VAC</t>
  </si>
  <si>
    <t>Vacation</t>
  </si>
  <si>
    <t>Personal Best Award (paid from 9/16/99 - 9/15/00)</t>
  </si>
  <si>
    <t>Project 50</t>
  </si>
  <si>
    <t>Keysop</t>
  </si>
  <si>
    <t>AESOP</t>
  </si>
  <si>
    <t xml:space="preserve">Retention </t>
  </si>
  <si>
    <t>Your current vested &amp; excercisable value along with you unvested value is indicated</t>
  </si>
  <si>
    <t>above and in the graph at various stock prices.</t>
  </si>
  <si>
    <t>Global IT HR wants the AESOP, Project 50 grants, and Bonus Deferral info included in</t>
  </si>
  <si>
    <t>both the current 12-mth and vesting sections.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</si>
</sst>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164" formatCode="&quot;$&quot;#,##0"/>
    <numFmt numFmtId="165" formatCode="&quot;$&quot;#,##0.00000"/>
    <numFmt numFmtId="166" formatCode="&quot;$&quot;#,##0.0000"/>
    <numFmt numFmtId="168" formatCode="&quot;$&quot;#,##0.00"/>
  </numFmts>
  <fonts count="17" x14ac:knownFonts="1">
    <font>
      <sz val="10"/>
      <name val="Arial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i/>
      <u/>
      <sz val="10"/>
      <name val="Arial"/>
      <family val="2"/>
    </font>
    <font>
      <i/>
      <sz val="8"/>
      <name val="Arial"/>
      <family val="2"/>
    </font>
    <font>
      <i/>
      <u/>
      <sz val="8"/>
      <name val="Arial"/>
      <family val="2"/>
    </font>
    <font>
      <sz val="10"/>
      <name val="Arial"/>
      <family val="2"/>
    </font>
    <font>
      <u/>
      <sz val="9"/>
      <name val="Arial"/>
      <family val="2"/>
    </font>
    <font>
      <b/>
      <u/>
      <sz val="10"/>
      <name val="Arial"/>
      <family val="2"/>
    </font>
    <font>
      <b/>
      <sz val="16"/>
      <name val="Arial"/>
      <family val="2"/>
    </font>
    <font>
      <b/>
      <u/>
      <sz val="9"/>
      <name val="Arial"/>
      <family val="2"/>
    </font>
    <font>
      <b/>
      <i/>
      <sz val="18"/>
      <name val="Arial"/>
      <family val="2"/>
    </font>
    <font>
      <b/>
      <sz val="14"/>
      <name val="Arial"/>
      <family val="2"/>
    </font>
    <font>
      <b/>
      <u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uble">
        <color indexed="64"/>
      </bottom>
      <diagonal/>
    </border>
    <border>
      <left/>
      <right style="dotted">
        <color indexed="64"/>
      </right>
      <top/>
      <bottom style="double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14" fontId="0" fillId="0" borderId="0" xfId="0" applyNumberFormat="1"/>
    <xf numFmtId="0" fontId="6" fillId="0" borderId="0" xfId="0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0" fillId="0" borderId="3" xfId="0" applyNumberFormat="1" applyBorder="1"/>
    <xf numFmtId="164" fontId="1" fillId="0" borderId="4" xfId="0" applyNumberFormat="1" applyFont="1" applyBorder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9" fillId="0" borderId="0" xfId="0" applyFont="1"/>
    <xf numFmtId="164" fontId="9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/>
    <xf numFmtId="166" fontId="2" fillId="0" borderId="0" xfId="0" applyNumberFormat="1" applyFont="1"/>
    <xf numFmtId="14" fontId="2" fillId="0" borderId="0" xfId="0" applyNumberFormat="1" applyFont="1" applyAlignment="1">
      <alignment horizontal="right"/>
    </xf>
    <xf numFmtId="0" fontId="10" fillId="0" borderId="0" xfId="0" applyFont="1"/>
    <xf numFmtId="164" fontId="2" fillId="0" borderId="0" xfId="0" applyNumberFormat="1" applyFont="1" applyFill="1"/>
    <xf numFmtId="164" fontId="10" fillId="0" borderId="0" xfId="0" applyNumberFormat="1" applyFont="1" applyFill="1"/>
    <xf numFmtId="0" fontId="2" fillId="0" borderId="0" xfId="0" applyFont="1" applyFill="1"/>
    <xf numFmtId="166" fontId="3" fillId="0" borderId="0" xfId="0" applyNumberFormat="1" applyFont="1" applyAlignment="1">
      <alignment horizontal="right"/>
    </xf>
    <xf numFmtId="165" fontId="3" fillId="0" borderId="0" xfId="0" applyNumberFormat="1" applyFont="1"/>
    <xf numFmtId="3" fontId="3" fillId="0" borderId="0" xfId="0" applyNumberFormat="1" applyFont="1"/>
    <xf numFmtId="164" fontId="3" fillId="0" borderId="5" xfId="0" applyNumberFormat="1" applyFont="1" applyBorder="1"/>
    <xf numFmtId="0" fontId="0" fillId="0" borderId="0" xfId="0" applyAlignment="1">
      <alignment horizontal="right"/>
    </xf>
    <xf numFmtId="0" fontId="12" fillId="0" borderId="0" xfId="0" applyFont="1"/>
    <xf numFmtId="0" fontId="11" fillId="0" borderId="0" xfId="0" applyFont="1"/>
    <xf numFmtId="166" fontId="0" fillId="0" borderId="0" xfId="0" applyNumberFormat="1"/>
    <xf numFmtId="164" fontId="0" fillId="0" borderId="0" xfId="0" applyNumberFormat="1" applyBorder="1"/>
    <xf numFmtId="164" fontId="1" fillId="0" borderId="0" xfId="0" applyNumberFormat="1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64" fontId="2" fillId="0" borderId="7" xfId="0" applyNumberFormat="1" applyFont="1" applyFill="1" applyBorder="1"/>
    <xf numFmtId="164" fontId="10" fillId="0" borderId="7" xfId="0" applyNumberFormat="1" applyFont="1" applyFill="1" applyBorder="1"/>
    <xf numFmtId="3" fontId="2" fillId="0" borderId="6" xfId="0" applyNumberFormat="1" applyFont="1" applyBorder="1"/>
    <xf numFmtId="3" fontId="10" fillId="0" borderId="6" xfId="0" applyNumberFormat="1" applyFont="1" applyBorder="1"/>
    <xf numFmtId="3" fontId="3" fillId="0" borderId="6" xfId="0" applyNumberFormat="1" applyFont="1" applyBorder="1" applyAlignment="1">
      <alignment horizontal="right"/>
    </xf>
    <xf numFmtId="164" fontId="3" fillId="0" borderId="5" xfId="0" applyNumberFormat="1" applyFont="1" applyBorder="1" applyAlignment="1">
      <alignment horizontal="right"/>
    </xf>
    <xf numFmtId="0" fontId="5" fillId="0" borderId="0" xfId="0" applyFont="1"/>
    <xf numFmtId="0" fontId="13" fillId="0" borderId="0" xfId="0" applyFont="1"/>
    <xf numFmtId="0" fontId="15" fillId="2" borderId="0" xfId="0" applyFont="1" applyFill="1"/>
    <xf numFmtId="0" fontId="2" fillId="2" borderId="0" xfId="0" applyFont="1" applyFill="1"/>
    <xf numFmtId="3" fontId="2" fillId="0" borderId="0" xfId="0" applyNumberFormat="1" applyFont="1"/>
    <xf numFmtId="14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center"/>
    </xf>
    <xf numFmtId="165" fontId="2" fillId="0" borderId="0" xfId="0" applyNumberFormat="1" applyFont="1" applyFill="1"/>
    <xf numFmtId="3" fontId="2" fillId="0" borderId="6" xfId="0" applyNumberFormat="1" applyFont="1" applyFill="1" applyBorder="1"/>
    <xf numFmtId="3" fontId="2" fillId="0" borderId="0" xfId="0" applyNumberFormat="1" applyFont="1" applyFill="1"/>
    <xf numFmtId="3" fontId="0" fillId="0" borderId="0" xfId="0" applyNumberFormat="1"/>
    <xf numFmtId="168" fontId="0" fillId="0" borderId="0" xfId="0" applyNumberFormat="1"/>
    <xf numFmtId="8" fontId="0" fillId="0" borderId="3" xfId="0" applyNumberFormat="1" applyBorder="1"/>
    <xf numFmtId="0" fontId="0" fillId="0" borderId="3" xfId="0" applyBorder="1"/>
    <xf numFmtId="0" fontId="15" fillId="0" borderId="0" xfId="0" applyFont="1"/>
    <xf numFmtId="0" fontId="1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Santa Claus' Equity Profile (prior to 9/1/2000)</a:t>
            </a:r>
          </a:p>
        </c:rich>
      </c:tx>
      <c:layout>
        <c:manualLayout>
          <c:xMode val="edge"/>
          <c:yMode val="edge"/>
          <c:x val="0.14951780226163888"/>
          <c:y val="2.32172846983906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98726699663618"/>
          <c:y val="0.14427884062571358"/>
          <c:w val="0.72829639166153137"/>
          <c:h val="0.733002845477763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'5-4-00 Profile'!$B$91</c:f>
              <c:strCache>
                <c:ptCount val="1"/>
                <c:pt idx="0">
                  <c:v>Vested &amp; Excercisable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'5-4-00 Profile'!$A$92:$A$95</c:f>
              <c:numCache>
                <c:formatCode>"$"#,##0.00</c:formatCode>
                <c:ptCount val="4"/>
                <c:pt idx="0">
                  <c:v>84.5</c:v>
                </c:pt>
                <c:pt idx="1">
                  <c:v>95</c:v>
                </c:pt>
                <c:pt idx="2">
                  <c:v>105</c:v>
                </c:pt>
                <c:pt idx="3">
                  <c:v>115</c:v>
                </c:pt>
              </c:numCache>
            </c:numRef>
          </c:cat>
          <c:val>
            <c:numRef>
              <c:f>'5-4-00 Profile'!$B$92:$B$95</c:f>
              <c:numCache>
                <c:formatCode>#,##0</c:formatCode>
                <c:ptCount val="4"/>
                <c:pt idx="0">
                  <c:v>346365.5</c:v>
                </c:pt>
                <c:pt idx="1">
                  <c:v>389405</c:v>
                </c:pt>
                <c:pt idx="2">
                  <c:v>430395</c:v>
                </c:pt>
                <c:pt idx="3">
                  <c:v>471385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2-4004-856B-7E0429917AFA}"/>
            </c:ext>
          </c:extLst>
        </c:ser>
        <c:ser>
          <c:idx val="1"/>
          <c:order val="1"/>
          <c:tx>
            <c:strRef>
              <c:f>'5-4-00 Profile'!$C$91</c:f>
              <c:strCache>
                <c:ptCount val="1"/>
                <c:pt idx="0">
                  <c:v>Unvested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'5-4-00 Profile'!$A$92:$A$95</c:f>
              <c:numCache>
                <c:formatCode>"$"#,##0.00</c:formatCode>
                <c:ptCount val="4"/>
                <c:pt idx="0">
                  <c:v>84.5</c:v>
                </c:pt>
                <c:pt idx="1">
                  <c:v>95</c:v>
                </c:pt>
                <c:pt idx="2">
                  <c:v>105</c:v>
                </c:pt>
                <c:pt idx="3">
                  <c:v>115</c:v>
                </c:pt>
              </c:numCache>
            </c:numRef>
          </c:cat>
          <c:val>
            <c:numRef>
              <c:f>'5-4-00 Profile'!$C$92:$C$95</c:f>
              <c:numCache>
                <c:formatCode>#,##0</c:formatCode>
                <c:ptCount val="4"/>
                <c:pt idx="0">
                  <c:v>195110.5</c:v>
                </c:pt>
                <c:pt idx="1">
                  <c:v>219355</c:v>
                </c:pt>
                <c:pt idx="2">
                  <c:v>242445</c:v>
                </c:pt>
                <c:pt idx="3">
                  <c:v>265535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02-4004-856B-7E0429917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6466335"/>
        <c:axId val="1"/>
      </c:barChart>
      <c:catAx>
        <c:axId val="1216466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Stock Price</a:t>
                </a:r>
              </a:p>
            </c:rich>
          </c:tx>
          <c:layout>
            <c:manualLayout>
              <c:xMode val="edge"/>
              <c:yMode val="edge"/>
              <c:x val="0.43729937865769652"/>
              <c:y val="0.9270330104571712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Stock Value</a:t>
                </a:r>
              </a:p>
            </c:rich>
          </c:tx>
          <c:layout>
            <c:manualLayout>
              <c:xMode val="edge"/>
              <c:yMode val="edge"/>
              <c:x val="2.0900337950551674E-2"/>
              <c:y val="0.4145943696141195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646633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76045075773930315"/>
          <c:y val="0.92039950054334541"/>
          <c:w val="0.2282959991521798"/>
          <c:h val="6.799347661671560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Stock Value</a:t>
            </a:r>
          </a:p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(value as of the end of the month)</a:t>
            </a:r>
          </a:p>
        </c:rich>
      </c:tx>
      <c:layout>
        <c:manualLayout>
          <c:xMode val="edge"/>
          <c:yMode val="edge"/>
          <c:x val="0.26035553107189019"/>
          <c:y val="3.4384002260927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274206565517455"/>
          <c:y val="0.27793735160916178"/>
          <c:w val="0.73964639509059704"/>
          <c:h val="0.3581666902179920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'Reports Needed'!$A$46:$A$57</c:f>
              <c:numCache>
                <c:formatCode>m/d/yyyy</c:formatCode>
                <c:ptCount val="12"/>
                <c:pt idx="0">
                  <c:v>36280</c:v>
                </c:pt>
                <c:pt idx="1">
                  <c:v>36308</c:v>
                </c:pt>
                <c:pt idx="2">
                  <c:v>36341</c:v>
                </c:pt>
                <c:pt idx="3">
                  <c:v>36371</c:v>
                </c:pt>
                <c:pt idx="4">
                  <c:v>36403</c:v>
                </c:pt>
                <c:pt idx="5">
                  <c:v>36433</c:v>
                </c:pt>
                <c:pt idx="6">
                  <c:v>36462</c:v>
                </c:pt>
                <c:pt idx="7">
                  <c:v>36494</c:v>
                </c:pt>
                <c:pt idx="8">
                  <c:v>36525</c:v>
                </c:pt>
                <c:pt idx="9">
                  <c:v>36556</c:v>
                </c:pt>
                <c:pt idx="10">
                  <c:v>36585</c:v>
                </c:pt>
                <c:pt idx="11">
                  <c:v>36616</c:v>
                </c:pt>
              </c:numCache>
            </c:numRef>
          </c:cat>
          <c:val>
            <c:numRef>
              <c:f>'Reports Needed'!$B$46:$B$57</c:f>
              <c:numCache>
                <c:formatCode>"$"#,##0.0000</c:formatCode>
                <c:ptCount val="12"/>
                <c:pt idx="0">
                  <c:v>37.625</c:v>
                </c:pt>
                <c:pt idx="1">
                  <c:v>35.6875</c:v>
                </c:pt>
                <c:pt idx="2">
                  <c:v>40.875</c:v>
                </c:pt>
                <c:pt idx="3">
                  <c:v>42.59375</c:v>
                </c:pt>
                <c:pt idx="4">
                  <c:v>41.875</c:v>
                </c:pt>
                <c:pt idx="5">
                  <c:v>41.0625</c:v>
                </c:pt>
                <c:pt idx="6">
                  <c:v>39.9375</c:v>
                </c:pt>
                <c:pt idx="7">
                  <c:v>38.0625</c:v>
                </c:pt>
                <c:pt idx="8">
                  <c:v>44.375</c:v>
                </c:pt>
                <c:pt idx="9">
                  <c:v>67.875</c:v>
                </c:pt>
                <c:pt idx="10">
                  <c:v>68.75</c:v>
                </c:pt>
                <c:pt idx="11">
                  <c:v>74.875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4-45FD-8DC4-9547F9D74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465855"/>
        <c:axId val="1"/>
      </c:lineChart>
      <c:dateAx>
        <c:axId val="1216465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6213126026885374"/>
              <c:y val="0.87392672413190053"/>
            </c:manualLayout>
          </c:layout>
          <c:overlay val="0"/>
          <c:spPr>
            <a:noFill/>
            <a:ln w="25400">
              <a:noFill/>
            </a:ln>
          </c:spPr>
        </c:title>
        <c:numFmt formatCode="m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Stock Value</a:t>
                </a:r>
              </a:p>
            </c:rich>
          </c:tx>
          <c:layout>
            <c:manualLayout>
              <c:xMode val="edge"/>
              <c:yMode val="edge"/>
              <c:x val="3.1558246190532144E-2"/>
              <c:y val="0.31805202091357687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646585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50</xdr:row>
      <xdr:rowOff>142875</xdr:rowOff>
    </xdr:from>
    <xdr:to>
      <xdr:col>7</xdr:col>
      <xdr:colOff>85725</xdr:colOff>
      <xdr:row>53</xdr:row>
      <xdr:rowOff>76200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E217B6BA-7630-654F-2F46-92DA08605749}"/>
            </a:ext>
          </a:extLst>
        </xdr:cNvPr>
        <xdr:cNvSpPr txBox="1">
          <a:spLocks noChangeArrowheads="1"/>
        </xdr:cNvSpPr>
      </xdr:nvSpPr>
      <xdr:spPr bwMode="auto">
        <a:xfrm>
          <a:off x="752475" y="8477250"/>
          <a:ext cx="402907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DISCLAIMER:  The stock price of $84.50 on 9/14/00, is just a number for this example only!</a:t>
          </a:r>
        </a:p>
      </xdr:txBody>
    </xdr:sp>
    <xdr:clientData/>
  </xdr:twoCellAnchor>
  <xdr:twoCellAnchor editAs="oneCell">
    <xdr:from>
      <xdr:col>0</xdr:col>
      <xdr:colOff>209550</xdr:colOff>
      <xdr:row>11</xdr:row>
      <xdr:rowOff>76200</xdr:rowOff>
    </xdr:from>
    <xdr:to>
      <xdr:col>8</xdr:col>
      <xdr:colOff>219075</xdr:colOff>
      <xdr:row>14</xdr:row>
      <xdr:rowOff>152400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AD9418A8-0330-16F8-A4C0-D3CF39DE701A}"/>
            </a:ext>
          </a:extLst>
        </xdr:cNvPr>
        <xdr:cNvSpPr txBox="1">
          <a:spLocks noChangeArrowheads="1"/>
        </xdr:cNvSpPr>
      </xdr:nvSpPr>
      <xdr:spPr bwMode="auto">
        <a:xfrm>
          <a:off x="209550" y="2057400"/>
          <a:ext cx="53530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NOTE: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Includes direct compensation received from 9/16/99 thru 9/15/00; excludes overtime earnings.  All amounts rounded to the nearest dollar. 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Equity reported are for those granted during the same time period.</a:t>
          </a: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333375</xdr:colOff>
      <xdr:row>39</xdr:row>
      <xdr:rowOff>228600</xdr:rowOff>
    </xdr:from>
    <xdr:to>
      <xdr:col>4</xdr:col>
      <xdr:colOff>333375</xdr:colOff>
      <xdr:row>42</xdr:row>
      <xdr:rowOff>19050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D6EFF22C-5AD6-06A8-C9E2-EBD6567A24DF}"/>
            </a:ext>
          </a:extLst>
        </xdr:cNvPr>
        <xdr:cNvSpPr>
          <a:spLocks noChangeShapeType="1"/>
        </xdr:cNvSpPr>
      </xdr:nvSpPr>
      <xdr:spPr bwMode="auto">
        <a:xfrm flipV="1">
          <a:off x="3057525" y="6800850"/>
          <a:ext cx="0" cy="3333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100</xdr:row>
      <xdr:rowOff>19050</xdr:rowOff>
    </xdr:from>
    <xdr:to>
      <xdr:col>8</xdr:col>
      <xdr:colOff>581025</xdr:colOff>
      <xdr:row>135</xdr:row>
      <xdr:rowOff>95250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EC4BF619-9824-316F-053F-5EB7D2F120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43</xdr:row>
      <xdr:rowOff>28575</xdr:rowOff>
    </xdr:from>
    <xdr:to>
      <xdr:col>9</xdr:col>
      <xdr:colOff>295275</xdr:colOff>
      <xdr:row>63</xdr:row>
      <xdr:rowOff>114300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A213925A-50B4-C14D-3966-26BDD9301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tabSelected="1" topLeftCell="A124" workbookViewId="0">
      <selection activeCell="A150" sqref="A150"/>
    </sheetView>
  </sheetViews>
  <sheetFormatPr defaultRowHeight="12.75" x14ac:dyDescent="0.2"/>
  <cols>
    <col min="1" max="1" width="11.140625" customWidth="1"/>
    <col min="2" max="2" width="11.42578125" customWidth="1"/>
    <col min="5" max="5" width="10.140625" bestFit="1" customWidth="1"/>
    <col min="6" max="9" width="9.7109375" customWidth="1"/>
  </cols>
  <sheetData>
    <row r="1" spans="1:9" ht="23.25" x14ac:dyDescent="0.35">
      <c r="A1" s="65" t="s">
        <v>33</v>
      </c>
      <c r="B1" s="65"/>
      <c r="C1" s="65"/>
      <c r="D1" s="65"/>
      <c r="E1" s="65"/>
      <c r="F1" s="65"/>
      <c r="G1" s="65"/>
      <c r="H1" s="65"/>
      <c r="I1" s="65"/>
    </row>
    <row r="2" spans="1:9" ht="15.75" x14ac:dyDescent="0.25">
      <c r="A2" s="66" t="s">
        <v>0</v>
      </c>
      <c r="B2" s="66"/>
      <c r="C2" s="66"/>
      <c r="D2" s="66"/>
      <c r="E2" s="66"/>
      <c r="F2" s="66"/>
      <c r="G2" s="66"/>
      <c r="H2" s="66"/>
      <c r="I2" s="66"/>
    </row>
    <row r="4" spans="1:9" ht="13.5" thickBot="1" x14ac:dyDescent="0.25">
      <c r="A4" s="7"/>
      <c r="B4" s="7"/>
      <c r="C4" s="7"/>
      <c r="D4" s="7"/>
      <c r="E4" s="7"/>
      <c r="F4" s="7"/>
      <c r="G4" s="7"/>
      <c r="H4" s="7"/>
      <c r="I4" s="7"/>
    </row>
    <row r="5" spans="1:9" ht="13.5" thickTop="1" x14ac:dyDescent="0.2">
      <c r="A5" s="6"/>
      <c r="B5" s="6"/>
      <c r="C5" s="6"/>
      <c r="D5" s="6"/>
      <c r="E5" s="6"/>
      <c r="F5" s="6"/>
      <c r="G5" s="6"/>
      <c r="H5" s="6"/>
      <c r="I5" s="6"/>
    </row>
    <row r="6" spans="1:9" x14ac:dyDescent="0.2">
      <c r="B6" t="s">
        <v>1</v>
      </c>
      <c r="E6" t="s">
        <v>25</v>
      </c>
    </row>
    <row r="7" spans="1:9" x14ac:dyDescent="0.2">
      <c r="B7" t="s">
        <v>2</v>
      </c>
      <c r="E7" t="s">
        <v>34</v>
      </c>
    </row>
    <row r="8" spans="1:9" x14ac:dyDescent="0.2">
      <c r="B8" t="s">
        <v>3</v>
      </c>
      <c r="E8" t="s">
        <v>26</v>
      </c>
    </row>
    <row r="9" spans="1:9" x14ac:dyDescent="0.2">
      <c r="B9" t="s">
        <v>4</v>
      </c>
      <c r="E9" t="s">
        <v>27</v>
      </c>
    </row>
    <row r="10" spans="1:9" x14ac:dyDescent="0.2">
      <c r="B10" t="s">
        <v>5</v>
      </c>
      <c r="E10" s="10">
        <v>35058</v>
      </c>
    </row>
    <row r="11" spans="1:9" ht="13.5" thickBot="1" x14ac:dyDescent="0.25">
      <c r="A11" s="7"/>
      <c r="B11" s="7"/>
      <c r="C11" s="7"/>
      <c r="D11" s="7"/>
      <c r="E11" s="7"/>
      <c r="F11" s="7"/>
      <c r="G11" s="7"/>
      <c r="H11" s="7"/>
      <c r="I11" s="7"/>
    </row>
    <row r="12" spans="1:9" ht="13.5" thickTop="1" x14ac:dyDescent="0.2">
      <c r="A12" s="6"/>
      <c r="B12" s="6"/>
      <c r="C12" s="6"/>
      <c r="D12" s="6"/>
      <c r="E12" s="6"/>
      <c r="F12" s="6"/>
      <c r="G12" s="6"/>
      <c r="H12" s="6"/>
      <c r="I12" s="6"/>
    </row>
    <row r="13" spans="1:9" x14ac:dyDescent="0.2">
      <c r="A13" s="6"/>
      <c r="B13" s="6"/>
      <c r="C13" s="6"/>
      <c r="D13" s="6"/>
      <c r="E13" s="6"/>
      <c r="F13" s="6"/>
      <c r="G13" s="6"/>
      <c r="H13" s="6"/>
      <c r="I13" s="6"/>
    </row>
    <row r="14" spans="1:9" x14ac:dyDescent="0.2">
      <c r="A14" s="6"/>
      <c r="B14" s="6"/>
      <c r="C14" s="6"/>
      <c r="D14" s="6"/>
      <c r="E14" s="6"/>
      <c r="F14" s="6"/>
      <c r="G14" s="6"/>
      <c r="H14" s="6"/>
      <c r="I14" s="6"/>
    </row>
    <row r="15" spans="1:9" x14ac:dyDescent="0.2">
      <c r="A15" s="6"/>
      <c r="B15" s="6"/>
      <c r="C15" s="6"/>
      <c r="D15" s="6"/>
      <c r="E15" s="6"/>
      <c r="F15" s="6"/>
      <c r="G15" s="6"/>
      <c r="H15" s="6"/>
      <c r="I15" s="6"/>
    </row>
    <row r="16" spans="1:9" x14ac:dyDescent="0.2">
      <c r="E16" s="16"/>
      <c r="F16" s="11" t="s">
        <v>28</v>
      </c>
      <c r="G16" s="11"/>
    </row>
    <row r="17" spans="1:9" x14ac:dyDescent="0.2">
      <c r="E17" s="17" t="s">
        <v>30</v>
      </c>
      <c r="F17" s="11" t="s">
        <v>17</v>
      </c>
      <c r="G17" s="11"/>
    </row>
    <row r="18" spans="1:9" x14ac:dyDescent="0.2">
      <c r="B18" t="s">
        <v>6</v>
      </c>
      <c r="E18" s="8"/>
      <c r="F18" s="12">
        <v>112350</v>
      </c>
      <c r="G18" s="12"/>
    </row>
    <row r="19" spans="1:9" x14ac:dyDescent="0.2">
      <c r="B19" t="s">
        <v>7</v>
      </c>
      <c r="E19" s="8"/>
      <c r="F19" s="38">
        <v>27000</v>
      </c>
      <c r="G19" s="38"/>
    </row>
    <row r="20" spans="1:9" x14ac:dyDescent="0.2">
      <c r="B20" t="s">
        <v>116</v>
      </c>
      <c r="E20" s="8"/>
      <c r="F20" s="38">
        <v>8000</v>
      </c>
      <c r="G20" s="38"/>
    </row>
    <row r="21" spans="1:9" x14ac:dyDescent="0.2">
      <c r="B21" t="s">
        <v>115</v>
      </c>
      <c r="E21" s="8"/>
      <c r="F21" s="14">
        <v>1000</v>
      </c>
      <c r="G21" s="38"/>
    </row>
    <row r="22" spans="1:9" s="1" customFormat="1" x14ac:dyDescent="0.2">
      <c r="B22" s="1" t="s">
        <v>9</v>
      </c>
      <c r="E22" s="18"/>
      <c r="F22" s="13">
        <f>SUM(F18:F21)</f>
        <v>148350</v>
      </c>
      <c r="G22" s="13"/>
    </row>
    <row r="23" spans="1:9" s="20" customFormat="1" x14ac:dyDescent="0.2">
      <c r="B23" s="20" t="s">
        <v>35</v>
      </c>
      <c r="E23" s="19">
        <v>36444</v>
      </c>
      <c r="F23" s="21">
        <v>9639</v>
      </c>
      <c r="G23" s="50" t="s">
        <v>31</v>
      </c>
    </row>
    <row r="24" spans="1:9" x14ac:dyDescent="0.2">
      <c r="B24" t="s">
        <v>35</v>
      </c>
      <c r="E24" s="19">
        <v>36543</v>
      </c>
      <c r="F24" s="14">
        <v>7875</v>
      </c>
      <c r="G24" s="50" t="s">
        <v>29</v>
      </c>
    </row>
    <row r="25" spans="1:9" s="1" customFormat="1" ht="13.5" thickBot="1" x14ac:dyDescent="0.25">
      <c r="B25" s="1" t="s">
        <v>8</v>
      </c>
      <c r="E25" s="18"/>
      <c r="F25" s="15">
        <f>SUM(F22:F24)</f>
        <v>165864</v>
      </c>
      <c r="G25" s="39"/>
    </row>
    <row r="26" spans="1:9" ht="13.5" thickTop="1" x14ac:dyDescent="0.2">
      <c r="F26" s="12"/>
      <c r="G26" s="12"/>
    </row>
    <row r="27" spans="1:9" x14ac:dyDescent="0.2">
      <c r="F27" s="12"/>
      <c r="G27" s="12"/>
    </row>
    <row r="28" spans="1:9" x14ac:dyDescent="0.2">
      <c r="F28" s="12"/>
      <c r="G28" s="12"/>
    </row>
    <row r="29" spans="1:9" x14ac:dyDescent="0.2">
      <c r="A29" s="71" t="s">
        <v>91</v>
      </c>
      <c r="B29" s="71"/>
      <c r="C29" s="71"/>
      <c r="D29" s="71"/>
      <c r="E29" s="71"/>
      <c r="F29" s="71"/>
      <c r="G29" s="71"/>
      <c r="H29" s="71"/>
      <c r="I29" s="71"/>
    </row>
    <row r="30" spans="1:9" ht="13.5" thickBot="1" x14ac:dyDescent="0.25">
      <c r="A30" s="7"/>
      <c r="B30" s="7"/>
      <c r="C30" s="7"/>
      <c r="D30" s="7"/>
      <c r="E30" s="7"/>
      <c r="F30" s="7"/>
      <c r="G30" s="7"/>
      <c r="H30" s="7"/>
      <c r="I30" s="7"/>
    </row>
    <row r="31" spans="1:9" ht="16.5" thickTop="1" x14ac:dyDescent="0.25">
      <c r="A31" s="69" t="s">
        <v>108</v>
      </c>
      <c r="B31" s="70"/>
      <c r="C31" s="70"/>
      <c r="D31" s="70"/>
      <c r="E31" s="70"/>
      <c r="F31" s="70"/>
      <c r="G31" s="70"/>
      <c r="H31" s="70"/>
      <c r="I31" s="70"/>
    </row>
    <row r="32" spans="1:9" x14ac:dyDescent="0.2">
      <c r="A32" s="9"/>
      <c r="B32" s="9"/>
      <c r="C32" s="9"/>
      <c r="D32" s="9"/>
      <c r="E32" s="9"/>
      <c r="F32" s="9"/>
      <c r="G32" s="9"/>
      <c r="H32" s="9"/>
      <c r="I32" s="9"/>
    </row>
    <row r="33" spans="1:12" x14ac:dyDescent="0.2">
      <c r="D33" s="4" t="s">
        <v>92</v>
      </c>
      <c r="F33" s="67" t="s">
        <v>98</v>
      </c>
      <c r="G33" s="68"/>
      <c r="H33" s="67" t="s">
        <v>18</v>
      </c>
      <c r="I33" s="68"/>
    </row>
    <row r="34" spans="1:12" s="3" customFormat="1" ht="12" x14ac:dyDescent="0.2">
      <c r="A34" s="4" t="s">
        <v>10</v>
      </c>
      <c r="B34" s="4"/>
      <c r="C34" s="4"/>
      <c r="D34" s="4" t="s">
        <v>93</v>
      </c>
      <c r="E34" s="4" t="s">
        <v>95</v>
      </c>
      <c r="F34" s="40" t="s">
        <v>93</v>
      </c>
      <c r="G34" s="41"/>
      <c r="H34" s="4" t="s">
        <v>93</v>
      </c>
      <c r="I34" s="41"/>
    </row>
    <row r="35" spans="1:12" s="3" customFormat="1" thickBot="1" x14ac:dyDescent="0.25">
      <c r="A35" s="5" t="s">
        <v>11</v>
      </c>
      <c r="B35" s="5" t="s">
        <v>22</v>
      </c>
      <c r="C35" s="5" t="s">
        <v>12</v>
      </c>
      <c r="D35" s="5" t="s">
        <v>94</v>
      </c>
      <c r="E35" s="5" t="s">
        <v>15</v>
      </c>
      <c r="F35" s="42" t="s">
        <v>94</v>
      </c>
      <c r="G35" s="43" t="s">
        <v>23</v>
      </c>
      <c r="H35" s="5" t="s">
        <v>94</v>
      </c>
      <c r="I35" s="43" t="s">
        <v>23</v>
      </c>
    </row>
    <row r="36" spans="1:12" s="29" customFormat="1" thickTop="1" x14ac:dyDescent="0.2">
      <c r="A36" s="55">
        <v>35064</v>
      </c>
      <c r="B36" s="56" t="s">
        <v>32</v>
      </c>
      <c r="C36" s="56">
        <v>10</v>
      </c>
      <c r="D36" s="29">
        <v>4690</v>
      </c>
      <c r="E36" s="57">
        <v>19.0625</v>
      </c>
      <c r="F36" s="58">
        <v>3752</v>
      </c>
      <c r="G36" s="44">
        <f>(K43-E36)*F36</f>
        <v>245521.5</v>
      </c>
      <c r="H36" s="59">
        <f>D36-F36</f>
        <v>938</v>
      </c>
      <c r="I36" s="44">
        <f>(K43-E36)*H36</f>
        <v>61380.375</v>
      </c>
      <c r="K36" s="29" t="s">
        <v>152</v>
      </c>
    </row>
    <row r="37" spans="1:12" s="2" customFormat="1" ht="12" x14ac:dyDescent="0.2">
      <c r="A37" s="25">
        <v>36444</v>
      </c>
      <c r="B37" s="22" t="s">
        <v>32</v>
      </c>
      <c r="C37" s="22">
        <v>10</v>
      </c>
      <c r="D37" s="2">
        <v>918</v>
      </c>
      <c r="E37" s="23">
        <v>38.875</v>
      </c>
      <c r="F37" s="46">
        <v>184</v>
      </c>
      <c r="G37" s="44">
        <f>(K43-E37)*F37</f>
        <v>8395</v>
      </c>
      <c r="H37" s="2">
        <v>734</v>
      </c>
      <c r="I37" s="44">
        <f>(K43-E37)*H37</f>
        <v>33488.75</v>
      </c>
      <c r="K37" s="2" t="s">
        <v>153</v>
      </c>
    </row>
    <row r="38" spans="1:12" s="2" customFormat="1" ht="12" x14ac:dyDescent="0.2">
      <c r="A38" s="25">
        <v>36543</v>
      </c>
      <c r="B38" s="22" t="s">
        <v>32</v>
      </c>
      <c r="C38" s="22">
        <v>10</v>
      </c>
      <c r="D38" s="2">
        <v>50</v>
      </c>
      <c r="E38" s="23">
        <v>55.5</v>
      </c>
      <c r="F38" s="46">
        <v>13</v>
      </c>
      <c r="G38" s="44">
        <f>(K43-E38)*F38</f>
        <v>377</v>
      </c>
      <c r="H38" s="54">
        <f>D38-F38</f>
        <v>37</v>
      </c>
      <c r="I38" s="44">
        <f>(K43-E38)*H38</f>
        <v>1073</v>
      </c>
      <c r="K38" s="2" t="s">
        <v>150</v>
      </c>
    </row>
    <row r="39" spans="1:12" s="2" customFormat="1" thickBot="1" x14ac:dyDescent="0.25">
      <c r="A39" s="25">
        <v>36543</v>
      </c>
      <c r="B39" s="22" t="s">
        <v>32</v>
      </c>
      <c r="C39" s="22">
        <v>10</v>
      </c>
      <c r="D39" s="2">
        <v>750</v>
      </c>
      <c r="E39" s="23">
        <v>55.5</v>
      </c>
      <c r="F39" s="47">
        <v>150</v>
      </c>
      <c r="G39" s="45">
        <f>(K43-E39)*F39</f>
        <v>4350</v>
      </c>
      <c r="H39" s="26">
        <v>600</v>
      </c>
      <c r="I39" s="45">
        <f>(K43-E39)*H39</f>
        <v>17400</v>
      </c>
      <c r="K39" s="2" t="s">
        <v>151</v>
      </c>
    </row>
    <row r="40" spans="1:12" s="3" customFormat="1" ht="18.75" customHeight="1" thickBot="1" x14ac:dyDescent="0.25">
      <c r="B40" s="4"/>
      <c r="C40" s="4"/>
      <c r="E40" s="31"/>
      <c r="F40" s="48">
        <f>SUM(F36:F39)</f>
        <v>4099</v>
      </c>
      <c r="G40" s="49">
        <f>SUM(G36:G39)</f>
        <v>258643.5</v>
      </c>
      <c r="H40" s="32">
        <f>SUM(H36:H39)</f>
        <v>2309</v>
      </c>
      <c r="I40" s="33">
        <f>SUM(I36:I39)</f>
        <v>113342.125</v>
      </c>
    </row>
    <row r="41" spans="1:12" s="2" customFormat="1" ht="12" x14ac:dyDescent="0.2">
      <c r="C41" s="22"/>
      <c r="D41" s="22"/>
      <c r="F41" s="23"/>
      <c r="G41" s="23"/>
      <c r="H41" s="24"/>
    </row>
    <row r="42" spans="1:12" s="2" customFormat="1" ht="12" x14ac:dyDescent="0.2">
      <c r="F42" s="23"/>
      <c r="G42" s="23"/>
      <c r="H42" s="24"/>
    </row>
    <row r="43" spans="1:12" s="2" customFormat="1" ht="12" x14ac:dyDescent="0.2">
      <c r="E43" s="22" t="s">
        <v>96</v>
      </c>
      <c r="K43" s="2">
        <v>84.5</v>
      </c>
    </row>
    <row r="44" spans="1:12" s="2" customFormat="1" ht="12" x14ac:dyDescent="0.2"/>
    <row r="45" spans="1:12" s="2" customFormat="1" ht="12" x14ac:dyDescent="0.2">
      <c r="D45" s="9"/>
      <c r="E45" s="9"/>
      <c r="F45" s="9"/>
      <c r="G45" s="9"/>
      <c r="H45" s="9"/>
      <c r="I45" s="9"/>
      <c r="J45" s="9"/>
      <c r="K45" s="9"/>
      <c r="L45" s="9"/>
    </row>
    <row r="46" spans="1:12" s="2" customFormat="1" ht="12" x14ac:dyDescent="0.2"/>
    <row r="47" spans="1:12" s="2" customFormat="1" ht="12" x14ac:dyDescent="0.2">
      <c r="A47" s="2" t="s">
        <v>104</v>
      </c>
      <c r="D47" s="29"/>
    </row>
    <row r="48" spans="1:12" s="2" customFormat="1" ht="12" x14ac:dyDescent="0.2">
      <c r="A48" s="2" t="s">
        <v>24</v>
      </c>
      <c r="D48" s="29"/>
    </row>
    <row r="49" spans="1:5" s="2" customFormat="1" ht="12" x14ac:dyDescent="0.2"/>
    <row r="50" spans="1:5" s="2" customFormat="1" ht="12" x14ac:dyDescent="0.2">
      <c r="A50" s="2" t="s">
        <v>105</v>
      </c>
    </row>
    <row r="51" spans="1:5" s="2" customFormat="1" ht="12" x14ac:dyDescent="0.2"/>
    <row r="52" spans="1:5" s="2" customFormat="1" ht="12" x14ac:dyDescent="0.2"/>
    <row r="53" spans="1:5" s="2" customFormat="1" ht="12" x14ac:dyDescent="0.2"/>
    <row r="54" spans="1:5" s="2" customFormat="1" ht="12" x14ac:dyDescent="0.2"/>
    <row r="55" spans="1:5" s="2" customFormat="1" ht="12" x14ac:dyDescent="0.2"/>
    <row r="56" spans="1:5" s="2" customFormat="1" ht="12" x14ac:dyDescent="0.2">
      <c r="A56" s="2" t="s">
        <v>97</v>
      </c>
    </row>
    <row r="57" spans="1:5" s="2" customFormat="1" ht="12" x14ac:dyDescent="0.2"/>
    <row r="58" spans="1:5" s="2" customFormat="1" ht="18" x14ac:dyDescent="0.25">
      <c r="A58" s="52" t="s">
        <v>106</v>
      </c>
      <c r="B58" s="53"/>
      <c r="C58" s="53"/>
      <c r="D58" s="53"/>
      <c r="E58" s="53"/>
    </row>
    <row r="59" spans="1:5" s="2" customFormat="1" ht="12" x14ac:dyDescent="0.2"/>
    <row r="60" spans="1:5" s="2" customFormat="1" ht="12" x14ac:dyDescent="0.2"/>
    <row r="61" spans="1:5" s="2" customFormat="1" ht="12" x14ac:dyDescent="0.2"/>
    <row r="62" spans="1:5" s="2" customFormat="1" ht="12" x14ac:dyDescent="0.2"/>
    <row r="63" spans="1:5" s="2" customFormat="1" ht="12" x14ac:dyDescent="0.2">
      <c r="A63" s="51" t="s">
        <v>117</v>
      </c>
    </row>
    <row r="64" spans="1:5" s="2" customFormat="1" ht="12" x14ac:dyDescent="0.2">
      <c r="B64" s="2" t="s">
        <v>6</v>
      </c>
    </row>
    <row r="65" spans="1:2" s="2" customFormat="1" ht="12" x14ac:dyDescent="0.2">
      <c r="B65" s="2" t="s">
        <v>7</v>
      </c>
    </row>
    <row r="66" spans="1:2" s="2" customFormat="1" ht="12" x14ac:dyDescent="0.2">
      <c r="A66" s="2" t="s">
        <v>118</v>
      </c>
      <c r="B66" s="2" t="s">
        <v>119</v>
      </c>
    </row>
    <row r="67" spans="1:2" s="2" customFormat="1" ht="12" x14ac:dyDescent="0.2">
      <c r="A67" s="2" t="s">
        <v>123</v>
      </c>
      <c r="B67" s="2" t="s">
        <v>120</v>
      </c>
    </row>
    <row r="68" spans="1:2" s="2" customFormat="1" ht="12" x14ac:dyDescent="0.2">
      <c r="A68" s="2" t="s">
        <v>122</v>
      </c>
      <c r="B68" s="2" t="s">
        <v>121</v>
      </c>
    </row>
    <row r="69" spans="1:2" s="2" customFormat="1" ht="12" x14ac:dyDescent="0.2">
      <c r="A69" s="2" t="s">
        <v>124</v>
      </c>
      <c r="B69" s="2" t="s">
        <v>125</v>
      </c>
    </row>
    <row r="70" spans="1:2" s="2" customFormat="1" ht="12" x14ac:dyDescent="0.2">
      <c r="A70" s="2" t="s">
        <v>126</v>
      </c>
      <c r="B70" s="2" t="s">
        <v>127</v>
      </c>
    </row>
    <row r="71" spans="1:2" s="2" customFormat="1" ht="12" x14ac:dyDescent="0.2">
      <c r="A71" s="2" t="s">
        <v>129</v>
      </c>
      <c r="B71" s="2" t="s">
        <v>128</v>
      </c>
    </row>
    <row r="72" spans="1:2" s="2" customFormat="1" ht="12" x14ac:dyDescent="0.2">
      <c r="A72" s="2" t="s">
        <v>130</v>
      </c>
      <c r="B72" s="2" t="s">
        <v>131</v>
      </c>
    </row>
    <row r="73" spans="1:2" s="2" customFormat="1" ht="12" x14ac:dyDescent="0.2">
      <c r="A73" s="2" t="s">
        <v>133</v>
      </c>
      <c r="B73" s="2" t="s">
        <v>132</v>
      </c>
    </row>
    <row r="74" spans="1:2" s="2" customFormat="1" ht="12" x14ac:dyDescent="0.2">
      <c r="A74" s="2" t="s">
        <v>115</v>
      </c>
      <c r="B74" s="2" t="s">
        <v>149</v>
      </c>
    </row>
    <row r="75" spans="1:2" s="2" customFormat="1" ht="12" x14ac:dyDescent="0.2"/>
    <row r="76" spans="1:2" s="2" customFormat="1" ht="12" x14ac:dyDescent="0.2"/>
    <row r="77" spans="1:2" s="2" customFormat="1" ht="12" x14ac:dyDescent="0.2">
      <c r="A77" s="51" t="s">
        <v>135</v>
      </c>
    </row>
    <row r="78" spans="1:2" s="2" customFormat="1" ht="12" x14ac:dyDescent="0.2">
      <c r="A78" s="2" t="s">
        <v>134</v>
      </c>
      <c r="B78" s="2" t="s">
        <v>136</v>
      </c>
    </row>
    <row r="79" spans="1:2" s="2" customFormat="1" ht="12" x14ac:dyDescent="0.2">
      <c r="A79" s="2" t="s">
        <v>138</v>
      </c>
      <c r="B79" s="2" t="s">
        <v>137</v>
      </c>
    </row>
    <row r="80" spans="1:2" s="2" customFormat="1" ht="12" x14ac:dyDescent="0.2">
      <c r="A80" s="2" t="s">
        <v>139</v>
      </c>
      <c r="B80" s="2" t="s">
        <v>140</v>
      </c>
    </row>
    <row r="81" spans="1:3" s="2" customFormat="1" ht="12" x14ac:dyDescent="0.2">
      <c r="A81" s="2" t="s">
        <v>142</v>
      </c>
      <c r="B81" s="2" t="s">
        <v>141</v>
      </c>
    </row>
    <row r="82" spans="1:3" s="2" customFormat="1" ht="12" x14ac:dyDescent="0.2">
      <c r="A82" s="2" t="s">
        <v>143</v>
      </c>
      <c r="B82" s="2" t="s">
        <v>144</v>
      </c>
    </row>
    <row r="83" spans="1:3" x14ac:dyDescent="0.2">
      <c r="A83" t="s">
        <v>146</v>
      </c>
      <c r="B83" t="s">
        <v>145</v>
      </c>
    </row>
    <row r="84" spans="1:3" x14ac:dyDescent="0.2">
      <c r="A84" t="s">
        <v>147</v>
      </c>
      <c r="B84" t="s">
        <v>148</v>
      </c>
    </row>
    <row r="87" spans="1:3" ht="18" x14ac:dyDescent="0.25">
      <c r="A87" t="s">
        <v>1</v>
      </c>
      <c r="C87" s="64" t="s">
        <v>25</v>
      </c>
    </row>
    <row r="91" spans="1:3" x14ac:dyDescent="0.2">
      <c r="A91" s="62"/>
      <c r="B91" s="63" t="s">
        <v>98</v>
      </c>
      <c r="C91" s="63" t="s">
        <v>18</v>
      </c>
    </row>
    <row r="92" spans="1:3" x14ac:dyDescent="0.2">
      <c r="A92" s="61">
        <v>84.5</v>
      </c>
      <c r="B92" s="60">
        <f>F40*A92</f>
        <v>346365.5</v>
      </c>
      <c r="C92" s="60">
        <f>H40*A92</f>
        <v>195110.5</v>
      </c>
    </row>
    <row r="93" spans="1:3" x14ac:dyDescent="0.2">
      <c r="A93" s="61">
        <v>95</v>
      </c>
      <c r="B93" s="60">
        <f>F40*A93</f>
        <v>389405</v>
      </c>
      <c r="C93" s="60">
        <f>H40*A93</f>
        <v>219355</v>
      </c>
    </row>
    <row r="94" spans="1:3" x14ac:dyDescent="0.2">
      <c r="A94" s="61">
        <v>105</v>
      </c>
      <c r="B94" s="60">
        <f>F40*A94</f>
        <v>430395</v>
      </c>
      <c r="C94" s="60">
        <f>H40*A94</f>
        <v>242445</v>
      </c>
    </row>
    <row r="95" spans="1:3" x14ac:dyDescent="0.2">
      <c r="A95" s="61">
        <v>115</v>
      </c>
      <c r="B95" s="60">
        <f>F40*A95</f>
        <v>471385</v>
      </c>
      <c r="C95" s="60">
        <f>H40*A95</f>
        <v>265535</v>
      </c>
    </row>
    <row r="98" spans="1:1" x14ac:dyDescent="0.2">
      <c r="A98" t="s">
        <v>154</v>
      </c>
    </row>
    <row r="99" spans="1:1" x14ac:dyDescent="0.2">
      <c r="A99" t="s">
        <v>155</v>
      </c>
    </row>
  </sheetData>
  <mergeCells count="6">
    <mergeCell ref="A1:I1"/>
    <mergeCell ref="A2:I2"/>
    <mergeCell ref="F33:G33"/>
    <mergeCell ref="H33:I33"/>
    <mergeCell ref="A31:I31"/>
    <mergeCell ref="A29:I29"/>
  </mergeCells>
  <printOptions horizontalCentered="1"/>
  <pageMargins left="0.1" right="0.1" top="0.5" bottom="0.25" header="0.25" footer="0.25"/>
  <pageSetup scale="90" orientation="portrait" horizontalDpi="0" r:id="rId1"/>
  <headerFooter alignWithMargins="0">
    <oddHeader>&amp;R&amp;"Arial,Bold Italic"&amp;12CONFIDENTIAL</oddHeader>
    <oddFooter>&amp;L&amp;8Prepared By:  ENA &amp;&amp; Global IT Comp&amp;R&amp;8s:/common/comp/Personal_Dir/koquinn/2000/&amp;F</oddFooter>
  </headerFooter>
  <rowBreaks count="2" manualBreakCount="2">
    <brk id="61" max="16383" man="1"/>
    <brk id="8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9" workbookViewId="0">
      <selection activeCell="B9" sqref="B9"/>
    </sheetView>
  </sheetViews>
  <sheetFormatPr defaultRowHeight="12.75" x14ac:dyDescent="0.2"/>
  <cols>
    <col min="1" max="1" width="2.28515625" customWidth="1"/>
    <col min="2" max="2" width="4.42578125" customWidth="1"/>
    <col min="3" max="3" width="71.7109375" customWidth="1"/>
  </cols>
  <sheetData>
    <row r="1" spans="1:3" ht="20.25" x14ac:dyDescent="0.3">
      <c r="A1" s="72" t="s">
        <v>37</v>
      </c>
      <c r="B1" s="72"/>
      <c r="C1" s="72"/>
    </row>
    <row r="2" spans="1:3" ht="20.25" x14ac:dyDescent="0.3">
      <c r="A2" s="72" t="s">
        <v>38</v>
      </c>
      <c r="B2" s="72"/>
      <c r="C2" s="72"/>
    </row>
    <row r="6" spans="1:3" x14ac:dyDescent="0.2">
      <c r="A6" s="34" t="s">
        <v>39</v>
      </c>
      <c r="B6" t="s">
        <v>52</v>
      </c>
    </row>
    <row r="7" spans="1:3" x14ac:dyDescent="0.2">
      <c r="B7" s="34" t="s">
        <v>39</v>
      </c>
      <c r="C7" t="s">
        <v>41</v>
      </c>
    </row>
    <row r="8" spans="1:3" x14ac:dyDescent="0.2">
      <c r="B8" s="34" t="s">
        <v>39</v>
      </c>
      <c r="C8" t="s">
        <v>40</v>
      </c>
    </row>
    <row r="9" spans="1:3" x14ac:dyDescent="0.2">
      <c r="B9" s="34" t="s">
        <v>39</v>
      </c>
      <c r="C9" t="s">
        <v>42</v>
      </c>
    </row>
    <row r="11" spans="1:3" x14ac:dyDescent="0.2">
      <c r="A11" s="34" t="s">
        <v>39</v>
      </c>
      <c r="B11" t="s">
        <v>43</v>
      </c>
    </row>
    <row r="12" spans="1:3" x14ac:dyDescent="0.2">
      <c r="A12" s="34"/>
      <c r="B12" t="s">
        <v>107</v>
      </c>
    </row>
    <row r="14" spans="1:3" x14ac:dyDescent="0.2">
      <c r="A14" s="34" t="s">
        <v>39</v>
      </c>
      <c r="B14" t="s">
        <v>51</v>
      </c>
    </row>
    <row r="16" spans="1:3" x14ac:dyDescent="0.2">
      <c r="A16" s="34" t="s">
        <v>39</v>
      </c>
      <c r="B16" t="s">
        <v>44</v>
      </c>
    </row>
    <row r="18" spans="1:2" x14ac:dyDescent="0.2">
      <c r="A18" s="34" t="s">
        <v>39</v>
      </c>
      <c r="B18" t="s">
        <v>45</v>
      </c>
    </row>
    <row r="20" spans="1:2" x14ac:dyDescent="0.2">
      <c r="A20" s="34" t="s">
        <v>39</v>
      </c>
      <c r="B20" t="s">
        <v>46</v>
      </c>
    </row>
    <row r="21" spans="1:2" x14ac:dyDescent="0.2">
      <c r="B21" t="s">
        <v>47</v>
      </c>
    </row>
    <row r="22" spans="1:2" x14ac:dyDescent="0.2">
      <c r="B22" t="s">
        <v>48</v>
      </c>
    </row>
    <row r="24" spans="1:2" x14ac:dyDescent="0.2">
      <c r="A24" s="34" t="s">
        <v>39</v>
      </c>
      <c r="B24" t="s">
        <v>49</v>
      </c>
    </row>
    <row r="25" spans="1:2" x14ac:dyDescent="0.2">
      <c r="B25" t="s">
        <v>50</v>
      </c>
    </row>
    <row r="27" spans="1:2" x14ac:dyDescent="0.2">
      <c r="A27" s="34" t="s">
        <v>39</v>
      </c>
      <c r="B27" t="s">
        <v>156</v>
      </c>
    </row>
    <row r="28" spans="1:2" x14ac:dyDescent="0.2">
      <c r="B28" t="s">
        <v>157</v>
      </c>
    </row>
    <row r="30" spans="1:2" x14ac:dyDescent="0.2">
      <c r="A30" s="34" t="s">
        <v>39</v>
      </c>
      <c r="B30" t="s">
        <v>99</v>
      </c>
    </row>
    <row r="31" spans="1:2" x14ac:dyDescent="0.2">
      <c r="B31" t="s">
        <v>100</v>
      </c>
    </row>
    <row r="32" spans="1:2" x14ac:dyDescent="0.2">
      <c r="B32" t="s">
        <v>101</v>
      </c>
    </row>
    <row r="33" spans="1:2" x14ac:dyDescent="0.2">
      <c r="B33" t="s">
        <v>102</v>
      </c>
    </row>
    <row r="35" spans="1:2" x14ac:dyDescent="0.2">
      <c r="A35" s="34" t="s">
        <v>39</v>
      </c>
      <c r="B35" t="s">
        <v>109</v>
      </c>
    </row>
    <row r="36" spans="1:2" x14ac:dyDescent="0.2">
      <c r="B36" t="s">
        <v>110</v>
      </c>
    </row>
    <row r="37" spans="1:2" x14ac:dyDescent="0.2">
      <c r="B37" t="s">
        <v>111</v>
      </c>
    </row>
    <row r="38" spans="1:2" x14ac:dyDescent="0.2">
      <c r="B38" t="s">
        <v>112</v>
      </c>
    </row>
    <row r="39" spans="1:2" x14ac:dyDescent="0.2">
      <c r="B39" t="s">
        <v>113</v>
      </c>
    </row>
    <row r="40" spans="1:2" x14ac:dyDescent="0.2">
      <c r="B40" t="s">
        <v>114</v>
      </c>
    </row>
  </sheetData>
  <mergeCells count="2">
    <mergeCell ref="A2:C2"/>
    <mergeCell ref="A1:C1"/>
  </mergeCells>
  <pageMargins left="0.75" right="0.75" top="1" bottom="1" header="0.5" footer="0.5"/>
  <pageSetup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opLeftCell="A26" workbookViewId="0">
      <selection activeCell="B42" sqref="B42"/>
    </sheetView>
  </sheetViews>
  <sheetFormatPr defaultRowHeight="12.75" x14ac:dyDescent="0.2"/>
  <cols>
    <col min="1" max="1" width="14.7109375" customWidth="1"/>
    <col min="2" max="2" width="13.7109375" customWidth="1"/>
    <col min="6" max="6" width="12.7109375" bestFit="1" customWidth="1"/>
    <col min="8" max="8" width="14.85546875" bestFit="1" customWidth="1"/>
    <col min="9" max="9" width="10" customWidth="1"/>
  </cols>
  <sheetData>
    <row r="1" spans="1:2" ht="20.25" x14ac:dyDescent="0.3">
      <c r="A1" s="35" t="s">
        <v>56</v>
      </c>
    </row>
    <row r="4" spans="1:2" x14ac:dyDescent="0.2">
      <c r="A4" s="36" t="s">
        <v>57</v>
      </c>
    </row>
    <row r="5" spans="1:2" x14ac:dyDescent="0.2">
      <c r="A5" s="1" t="s">
        <v>58</v>
      </c>
      <c r="B5" t="s">
        <v>62</v>
      </c>
    </row>
    <row r="6" spans="1:2" x14ac:dyDescent="0.2">
      <c r="A6" s="1" t="s">
        <v>59</v>
      </c>
      <c r="B6" t="s">
        <v>65</v>
      </c>
    </row>
    <row r="7" spans="1:2" x14ac:dyDescent="0.2">
      <c r="A7" s="1"/>
      <c r="B7" t="s">
        <v>66</v>
      </c>
    </row>
    <row r="8" spans="1:2" x14ac:dyDescent="0.2">
      <c r="A8" s="1"/>
      <c r="B8" t="s">
        <v>67</v>
      </c>
    </row>
    <row r="9" spans="1:2" x14ac:dyDescent="0.2">
      <c r="A9" s="1"/>
      <c r="B9" t="s">
        <v>68</v>
      </c>
    </row>
    <row r="10" spans="1:2" x14ac:dyDescent="0.2">
      <c r="A10" s="1" t="s">
        <v>60</v>
      </c>
      <c r="B10" t="s">
        <v>63</v>
      </c>
    </row>
    <row r="11" spans="1:2" x14ac:dyDescent="0.2">
      <c r="A11" s="1" t="s">
        <v>60</v>
      </c>
      <c r="B11" t="s">
        <v>64</v>
      </c>
    </row>
    <row r="12" spans="1:2" x14ac:dyDescent="0.2">
      <c r="A12" s="1" t="s">
        <v>60</v>
      </c>
      <c r="B12" t="s">
        <v>61</v>
      </c>
    </row>
    <row r="13" spans="1:2" x14ac:dyDescent="0.2">
      <c r="A13" s="1" t="s">
        <v>60</v>
      </c>
      <c r="B13" t="s">
        <v>72</v>
      </c>
    </row>
    <row r="17" spans="1:1" x14ac:dyDescent="0.2">
      <c r="A17" s="36" t="s">
        <v>69</v>
      </c>
    </row>
    <row r="18" spans="1:1" x14ac:dyDescent="0.2">
      <c r="A18" t="s">
        <v>55</v>
      </c>
    </row>
    <row r="19" spans="1:1" x14ac:dyDescent="0.2">
      <c r="A19" t="s">
        <v>54</v>
      </c>
    </row>
    <row r="20" spans="1:1" x14ac:dyDescent="0.2">
      <c r="A20" t="s">
        <v>70</v>
      </c>
    </row>
    <row r="21" spans="1:1" x14ac:dyDescent="0.2">
      <c r="A21" t="s">
        <v>53</v>
      </c>
    </row>
    <row r="22" spans="1:1" x14ac:dyDescent="0.2">
      <c r="A22" t="s">
        <v>83</v>
      </c>
    </row>
    <row r="23" spans="1:1" x14ac:dyDescent="0.2">
      <c r="A23" t="s">
        <v>71</v>
      </c>
    </row>
    <row r="24" spans="1:1" x14ac:dyDescent="0.2">
      <c r="A24" t="s">
        <v>82</v>
      </c>
    </row>
    <row r="25" spans="1:1" x14ac:dyDescent="0.2">
      <c r="A25" t="s">
        <v>81</v>
      </c>
    </row>
    <row r="26" spans="1:1" x14ac:dyDescent="0.2">
      <c r="A26" t="s">
        <v>80</v>
      </c>
    </row>
    <row r="27" spans="1:1" x14ac:dyDescent="0.2">
      <c r="A27" t="s">
        <v>30</v>
      </c>
    </row>
    <row r="28" spans="1:1" x14ac:dyDescent="0.2">
      <c r="A28" t="s">
        <v>72</v>
      </c>
    </row>
    <row r="29" spans="1:1" x14ac:dyDescent="0.2">
      <c r="A29" t="s">
        <v>73</v>
      </c>
    </row>
    <row r="30" spans="1:1" x14ac:dyDescent="0.2">
      <c r="A30" t="s">
        <v>74</v>
      </c>
    </row>
    <row r="31" spans="1:1" x14ac:dyDescent="0.2">
      <c r="A31" t="s">
        <v>75</v>
      </c>
    </row>
    <row r="32" spans="1:1" x14ac:dyDescent="0.2">
      <c r="A32" t="s">
        <v>76</v>
      </c>
    </row>
    <row r="33" spans="1:10" x14ac:dyDescent="0.2">
      <c r="A33" t="s">
        <v>77</v>
      </c>
    </row>
    <row r="34" spans="1:10" x14ac:dyDescent="0.2">
      <c r="A34" t="s">
        <v>21</v>
      </c>
    </row>
    <row r="35" spans="1:10" x14ac:dyDescent="0.2">
      <c r="A35" t="s">
        <v>78</v>
      </c>
    </row>
    <row r="36" spans="1:10" x14ac:dyDescent="0.2">
      <c r="A36" t="s">
        <v>86</v>
      </c>
    </row>
    <row r="37" spans="1:10" x14ac:dyDescent="0.2">
      <c r="A37" t="s">
        <v>85</v>
      </c>
    </row>
    <row r="38" spans="1:10" x14ac:dyDescent="0.2">
      <c r="A38" t="s">
        <v>79</v>
      </c>
    </row>
    <row r="41" spans="1:10" x14ac:dyDescent="0.2">
      <c r="A41" s="1" t="s">
        <v>84</v>
      </c>
    </row>
    <row r="43" spans="1:10" ht="20.25" x14ac:dyDescent="0.3">
      <c r="A43" s="72" t="s">
        <v>87</v>
      </c>
      <c r="B43" s="74"/>
      <c r="C43" s="74"/>
      <c r="D43" s="74"/>
      <c r="E43" s="74"/>
      <c r="F43" s="74"/>
      <c r="G43" s="74"/>
      <c r="H43" s="74"/>
      <c r="I43" s="74"/>
      <c r="J43" s="74"/>
    </row>
    <row r="45" spans="1:10" x14ac:dyDescent="0.2">
      <c r="A45" s="36" t="s">
        <v>88</v>
      </c>
    </row>
    <row r="46" spans="1:10" x14ac:dyDescent="0.2">
      <c r="A46" s="10">
        <v>36280</v>
      </c>
      <c r="B46" s="37">
        <f>75.25/2</f>
        <v>37.625</v>
      </c>
      <c r="C46" t="s">
        <v>103</v>
      </c>
    </row>
    <row r="47" spans="1:10" x14ac:dyDescent="0.2">
      <c r="A47" s="10">
        <v>36308</v>
      </c>
      <c r="B47" s="37">
        <f>71.375/2</f>
        <v>35.6875</v>
      </c>
      <c r="C47" t="s">
        <v>103</v>
      </c>
    </row>
    <row r="48" spans="1:10" x14ac:dyDescent="0.2">
      <c r="A48" s="10">
        <v>36341</v>
      </c>
      <c r="B48" s="37">
        <f>81.75/2</f>
        <v>40.875</v>
      </c>
      <c r="C48" t="s">
        <v>103</v>
      </c>
    </row>
    <row r="49" spans="1:3" x14ac:dyDescent="0.2">
      <c r="A49" s="10">
        <v>36371</v>
      </c>
      <c r="B49" s="37">
        <f>85.1875/2</f>
        <v>42.59375</v>
      </c>
      <c r="C49" t="s">
        <v>103</v>
      </c>
    </row>
    <row r="50" spans="1:3" x14ac:dyDescent="0.2">
      <c r="A50" s="10">
        <v>36403</v>
      </c>
      <c r="B50" s="37">
        <v>41.875</v>
      </c>
    </row>
    <row r="51" spans="1:3" x14ac:dyDescent="0.2">
      <c r="A51" s="10">
        <v>36433</v>
      </c>
      <c r="B51" s="37">
        <v>41.0625</v>
      </c>
    </row>
    <row r="52" spans="1:3" x14ac:dyDescent="0.2">
      <c r="A52" s="10">
        <v>36462</v>
      </c>
      <c r="B52" s="37">
        <v>39.9375</v>
      </c>
    </row>
    <row r="53" spans="1:3" x14ac:dyDescent="0.2">
      <c r="A53" s="10">
        <v>36494</v>
      </c>
      <c r="B53" s="37">
        <v>38.0625</v>
      </c>
    </row>
    <row r="54" spans="1:3" x14ac:dyDescent="0.2">
      <c r="A54" s="10">
        <v>36525</v>
      </c>
      <c r="B54" s="37">
        <v>44.375</v>
      </c>
    </row>
    <row r="55" spans="1:3" x14ac:dyDescent="0.2">
      <c r="A55" s="10">
        <v>36556</v>
      </c>
      <c r="B55" s="37">
        <v>67.875</v>
      </c>
    </row>
    <row r="56" spans="1:3" x14ac:dyDescent="0.2">
      <c r="A56" s="10">
        <v>36585</v>
      </c>
      <c r="B56" s="37">
        <v>68.75</v>
      </c>
    </row>
    <row r="57" spans="1:3" x14ac:dyDescent="0.2">
      <c r="A57" s="10">
        <v>36616</v>
      </c>
      <c r="B57" s="37">
        <v>74.875</v>
      </c>
    </row>
    <row r="65" spans="1:10" x14ac:dyDescent="0.2">
      <c r="A65" t="s">
        <v>90</v>
      </c>
    </row>
    <row r="67" spans="1:10" s="3" customFormat="1" x14ac:dyDescent="0.2">
      <c r="A67" s="4" t="s">
        <v>10</v>
      </c>
      <c r="B67" s="4"/>
      <c r="C67" s="4"/>
      <c r="D67" s="4"/>
      <c r="E67" s="4" t="s">
        <v>14</v>
      </c>
      <c r="F67" s="4" t="s">
        <v>16</v>
      </c>
      <c r="G67" s="4" t="s">
        <v>18</v>
      </c>
      <c r="H67" s="4" t="s">
        <v>21</v>
      </c>
      <c r="I67" s="73" t="s">
        <v>19</v>
      </c>
      <c r="J67" s="74"/>
    </row>
    <row r="68" spans="1:10" s="3" customFormat="1" ht="13.5" thickBot="1" x14ac:dyDescent="0.25">
      <c r="A68" s="5" t="s">
        <v>11</v>
      </c>
      <c r="B68" s="5" t="s">
        <v>22</v>
      </c>
      <c r="C68" s="5" t="s">
        <v>12</v>
      </c>
      <c r="D68" s="5" t="s">
        <v>13</v>
      </c>
      <c r="E68" s="5" t="s">
        <v>15</v>
      </c>
      <c r="F68" s="5" t="s">
        <v>17</v>
      </c>
      <c r="G68" s="5" t="s">
        <v>13</v>
      </c>
      <c r="H68" s="5" t="s">
        <v>23</v>
      </c>
      <c r="I68" s="75" t="s">
        <v>20</v>
      </c>
      <c r="J68" s="76"/>
    </row>
    <row r="69" spans="1:10" s="2" customFormat="1" thickTop="1" x14ac:dyDescent="0.2">
      <c r="A69" s="25">
        <v>36444</v>
      </c>
      <c r="B69" s="22" t="s">
        <v>32</v>
      </c>
      <c r="C69" s="22">
        <v>10</v>
      </c>
      <c r="D69" s="2">
        <v>918</v>
      </c>
      <c r="E69" s="23">
        <v>38.875</v>
      </c>
      <c r="F69" s="24">
        <v>10.5</v>
      </c>
      <c r="G69" s="2">
        <v>734</v>
      </c>
      <c r="H69" s="27">
        <f>(84.5-E69)*G69</f>
        <v>33488.75</v>
      </c>
      <c r="I69" s="25">
        <v>37905</v>
      </c>
    </row>
    <row r="70" spans="1:10" s="2" customFormat="1" thickBot="1" x14ac:dyDescent="0.25">
      <c r="A70" s="25">
        <v>36543</v>
      </c>
      <c r="B70" s="22" t="s">
        <v>32</v>
      </c>
      <c r="C70" s="22">
        <v>10</v>
      </c>
      <c r="D70" s="2">
        <v>750</v>
      </c>
      <c r="E70" s="23">
        <v>55.5</v>
      </c>
      <c r="F70" s="24">
        <v>10.5</v>
      </c>
      <c r="G70" s="26">
        <v>600</v>
      </c>
      <c r="H70" s="28">
        <f>(84.5-E70)*G70</f>
        <v>17400</v>
      </c>
      <c r="I70" s="25">
        <v>38004</v>
      </c>
    </row>
    <row r="71" spans="1:10" s="3" customFormat="1" ht="18.75" customHeight="1" thickBot="1" x14ac:dyDescent="0.25">
      <c r="B71" s="4"/>
      <c r="C71" s="4"/>
      <c r="E71" s="31"/>
      <c r="F71" s="30" t="s">
        <v>36</v>
      </c>
      <c r="G71" s="32">
        <f>SUM(G69:G70)</f>
        <v>1334</v>
      </c>
      <c r="H71" s="33">
        <f>SUM(H69:H70)</f>
        <v>50888.75</v>
      </c>
    </row>
    <row r="73" spans="1:10" x14ac:dyDescent="0.2">
      <c r="A73" s="1" t="s">
        <v>89</v>
      </c>
    </row>
  </sheetData>
  <mergeCells count="3">
    <mergeCell ref="I67:J67"/>
    <mergeCell ref="I68:J68"/>
    <mergeCell ref="A43:J43"/>
  </mergeCells>
  <printOptions horizontalCentered="1"/>
  <pageMargins left="0.1" right="0.1" top="0.5" bottom="0.25" header="0.5" footer="0.25"/>
  <pageSetup orientation="landscape" horizontalDpi="0" r:id="rId1"/>
  <headerFooter alignWithMargins="0"/>
  <rowBreaks count="1" manualBreakCount="1">
    <brk id="4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5-4-00 Profile</vt:lpstr>
      <vt:lpstr>Notes on Reasons for Design</vt:lpstr>
      <vt:lpstr>Reports Needed</vt:lpstr>
      <vt:lpstr>'5-4-00 Profile'!Print_Area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koquinn</dc:creator>
  <cp:lastModifiedBy>Jan Havlíček</cp:lastModifiedBy>
  <cp:lastPrinted>2000-05-04T20:44:54Z</cp:lastPrinted>
  <dcterms:created xsi:type="dcterms:W3CDTF">2000-04-07T21:21:16Z</dcterms:created>
  <dcterms:modified xsi:type="dcterms:W3CDTF">2023-09-15T16:20:15Z</dcterms:modified>
</cp:coreProperties>
</file>