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C64F36-26A4-4B8F-8727-396E47233259}" xr6:coauthVersionLast="47" xr6:coauthVersionMax="47" xr10:uidLastSave="{00000000-0000-0000-0000-000000000000}"/>
  <bookViews>
    <workbookView xWindow="-120" yWindow="-120" windowWidth="38640" windowHeight="15720" activeTab="3"/>
  </bookViews>
  <sheets>
    <sheet name="Badger Wash - Entrada" sheetId="7" r:id="rId1"/>
    <sheet name="Badger Wash - Dakota" sheetId="9" r:id="rId2"/>
    <sheet name="San Arroyo  Entrada" sheetId="1" r:id="rId3"/>
    <sheet name="San Arroyo  Dakota" sheetId="10" r:id="rId4"/>
  </sheets>
  <definedNames>
    <definedName name="_xlnm.Print_Area" localSheetId="1">'Badger Wash - Dakota'!$B$2:$K$40</definedName>
    <definedName name="_xlnm.Print_Area" localSheetId="0">'Badger Wash - Entrada'!$B$2:$K$40</definedName>
    <definedName name="_xlnm.Print_Area" localSheetId="3">'San Arroyo  Dakota'!$B$2:$K$40</definedName>
    <definedName name="_xlnm.Print_Area" localSheetId="2">'San Arroyo  Entrada'!$B$2:$K$40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9" l="1"/>
  <c r="D15" i="9"/>
  <c r="I15" i="9"/>
  <c r="D16" i="9"/>
  <c r="I16" i="9"/>
  <c r="I17" i="9"/>
  <c r="D18" i="9"/>
  <c r="I18" i="9"/>
  <c r="I19" i="9"/>
  <c r="D20" i="9"/>
  <c r="I20" i="9"/>
  <c r="C21" i="9"/>
  <c r="D21" i="9"/>
  <c r="D22" i="9"/>
  <c r="D24" i="9"/>
  <c r="D25" i="9"/>
  <c r="D27" i="9"/>
  <c r="J29" i="9"/>
  <c r="D30" i="9"/>
  <c r="I13" i="7"/>
  <c r="D15" i="7"/>
  <c r="I15" i="7"/>
  <c r="I16" i="7"/>
  <c r="I17" i="7"/>
  <c r="D18" i="7"/>
  <c r="I18" i="7"/>
  <c r="I19" i="7"/>
  <c r="D20" i="7"/>
  <c r="I20" i="7"/>
  <c r="C21" i="7"/>
  <c r="D21" i="7"/>
  <c r="D22" i="7"/>
  <c r="D24" i="7"/>
  <c r="D25" i="7"/>
  <c r="D27" i="7"/>
  <c r="J29" i="7"/>
  <c r="D30" i="7"/>
  <c r="I13" i="10"/>
  <c r="D15" i="10"/>
  <c r="I15" i="10"/>
  <c r="D16" i="10"/>
  <c r="I16" i="10"/>
  <c r="I17" i="10"/>
  <c r="D18" i="10"/>
  <c r="I18" i="10"/>
  <c r="I19" i="10"/>
  <c r="D20" i="10"/>
  <c r="I20" i="10"/>
  <c r="C21" i="10"/>
  <c r="D21" i="10"/>
  <c r="D22" i="10"/>
  <c r="D24" i="10"/>
  <c r="D25" i="10"/>
  <c r="D27" i="10"/>
  <c r="J29" i="10"/>
  <c r="D30" i="10"/>
  <c r="I13" i="1"/>
  <c r="D15" i="1"/>
  <c r="I15" i="1"/>
  <c r="D16" i="1"/>
  <c r="I16" i="1"/>
  <c r="I17" i="1"/>
  <c r="D18" i="1"/>
  <c r="I18" i="1"/>
  <c r="I19" i="1"/>
  <c r="D20" i="1"/>
  <c r="I20" i="1"/>
  <c r="C21" i="1"/>
  <c r="D21" i="1"/>
  <c r="D22" i="1"/>
  <c r="D24" i="1"/>
  <c r="D25" i="1"/>
  <c r="D27" i="1"/>
  <c r="J29" i="1"/>
  <c r="D30" i="1"/>
</calcChain>
</file>

<file path=xl/sharedStrings.xml><?xml version="1.0" encoding="utf-8"?>
<sst xmlns="http://schemas.openxmlformats.org/spreadsheetml/2006/main" count="184" uniqueCount="38">
  <si>
    <t>CURRENT PRICING CALCULATIONS</t>
  </si>
  <si>
    <t>Flow Rate</t>
  </si>
  <si>
    <t>MMSCFD</t>
  </si>
  <si>
    <t>BTU Content</t>
  </si>
  <si>
    <t>MMBTU/MSCF</t>
  </si>
  <si>
    <t>MMBTU/D</t>
  </si>
  <si>
    <t>Sales Price</t>
  </si>
  <si>
    <t>/MMBTU</t>
  </si>
  <si>
    <t>MMBTU</t>
  </si>
  <si>
    <t>Processing Fee</t>
  </si>
  <si>
    <t>/MSCF (INLET)</t>
  </si>
  <si>
    <t>/MSCF (OUTLET)</t>
  </si>
  <si>
    <t>/MMBTU (INLET)</t>
  </si>
  <si>
    <t>Gathering Fee</t>
  </si>
  <si>
    <t>MMBTU/DAY</t>
  </si>
  <si>
    <t>Adjusted Sale Price</t>
  </si>
  <si>
    <t>/MSCF</t>
  </si>
  <si>
    <t>Fuel Gas Adjustment</t>
  </si>
  <si>
    <t>Net Back to Producer</t>
  </si>
  <si>
    <t>Revenue per Day</t>
  </si>
  <si>
    <t>/DAY</t>
  </si>
  <si>
    <t>CALCULATED FROM INLET SIDE</t>
  </si>
  <si>
    <t>FL&amp;U and Plant Shrink</t>
  </si>
  <si>
    <t xml:space="preserve">  (includes gathering/processing)</t>
  </si>
  <si>
    <t>Field Name:</t>
  </si>
  <si>
    <t>Production Zone:</t>
  </si>
  <si>
    <t>Company:</t>
  </si>
  <si>
    <t>Entrada</t>
  </si>
  <si>
    <t>San Arroyo</t>
  </si>
  <si>
    <t>Dakota</t>
  </si>
  <si>
    <t>Gathering FL&amp;U</t>
  </si>
  <si>
    <t>Plant Shrink</t>
  </si>
  <si>
    <t>Plant Fuel Gas</t>
  </si>
  <si>
    <t>Total FL&amp;U and Plant Shrink</t>
  </si>
  <si>
    <t>Badger Wash</t>
  </si>
  <si>
    <t>Dakota / Morrison</t>
  </si>
  <si>
    <t>Crescendo Energy</t>
  </si>
  <si>
    <t>Crescendo Energy,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</si>
</sst>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.0_);_(* \(#,##0.0\);_(* &quot;-&quot;??_);_(@_)"/>
    <numFmt numFmtId="166" formatCode="0.0"/>
    <numFmt numFmtId="167" formatCode="0.0%"/>
    <numFmt numFmtId="168" formatCode="_(&quot;$&quot;* #,##0.000_);_(&quot;$&quot;* \(#,##0.000\);_(&quot;$&quot;* &quot;-&quot;??_);_(@_)"/>
    <numFmt numFmtId="169" formatCode="0.0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166" fontId="0" fillId="0" borderId="0" xfId="0" applyNumberFormat="1"/>
    <xf numFmtId="43" fontId="0" fillId="0" borderId="0" xfId="0" applyNumberFormat="1"/>
    <xf numFmtId="44" fontId="1" fillId="0" borderId="0" xfId="2"/>
    <xf numFmtId="44" fontId="0" fillId="0" borderId="0" xfId="0" applyNumberFormat="1"/>
    <xf numFmtId="0" fontId="0" fillId="0" borderId="0" xfId="0" quotePrefix="1"/>
    <xf numFmtId="9" fontId="1" fillId="0" borderId="0" xfId="3"/>
    <xf numFmtId="165" fontId="1" fillId="0" borderId="0" xfId="1" applyNumberFormat="1"/>
    <xf numFmtId="43" fontId="1" fillId="0" borderId="0" xfId="1"/>
    <xf numFmtId="43" fontId="1" fillId="0" borderId="0" xfId="1" applyNumberFormat="1"/>
    <xf numFmtId="164" fontId="0" fillId="0" borderId="0" xfId="0" applyNumberFormat="1"/>
    <xf numFmtId="44" fontId="1" fillId="0" borderId="0" xfId="2" applyFont="1"/>
    <xf numFmtId="167" fontId="1" fillId="0" borderId="0" xfId="3" applyNumberFormat="1"/>
    <xf numFmtId="0" fontId="0" fillId="0" borderId="1" xfId="0" applyBorder="1"/>
    <xf numFmtId="0" fontId="0" fillId="0" borderId="2" xfId="0" applyBorder="1"/>
    <xf numFmtId="10" fontId="0" fillId="0" borderId="3" xfId="3" applyNumberFormat="1" applyFont="1" applyBorder="1"/>
    <xf numFmtId="0" fontId="0" fillId="0" borderId="4" xfId="0" applyBorder="1"/>
    <xf numFmtId="0" fontId="0" fillId="0" borderId="0" xfId="0" applyBorder="1"/>
    <xf numFmtId="10" fontId="0" fillId="0" borderId="5" xfId="3" applyNumberFormat="1" applyFont="1" applyBorder="1"/>
    <xf numFmtId="0" fontId="0" fillId="0" borderId="6" xfId="0" applyBorder="1"/>
    <xf numFmtId="0" fontId="0" fillId="0" borderId="7" xfId="0" applyBorder="1"/>
    <xf numFmtId="10" fontId="0" fillId="0" borderId="8" xfId="3" applyNumberFormat="1" applyFont="1" applyBorder="1"/>
    <xf numFmtId="10" fontId="1" fillId="0" borderId="3" xfId="3" applyNumberFormat="1" applyBorder="1"/>
    <xf numFmtId="10" fontId="1" fillId="0" borderId="5" xfId="3" applyNumberFormat="1" applyBorder="1"/>
    <xf numFmtId="10" fontId="1" fillId="0" borderId="8" xfId="3" applyNumberFormat="1" applyBorder="1"/>
    <xf numFmtId="168" fontId="0" fillId="0" borderId="0" xfId="0" applyNumberFormat="1"/>
    <xf numFmtId="44" fontId="2" fillId="0" borderId="0" xfId="2" applyFont="1"/>
    <xf numFmtId="169" fontId="0" fillId="0" borderId="0" xfId="0" applyNumberFormat="1"/>
    <xf numFmtId="0" fontId="3" fillId="0" borderId="0" xfId="0" applyFont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17</xdr:row>
      <xdr:rowOff>76200</xdr:rowOff>
    </xdr:from>
    <xdr:to>
      <xdr:col>7</xdr:col>
      <xdr:colOff>333375</xdr:colOff>
      <xdr:row>17</xdr:row>
      <xdr:rowOff>76200</xdr:rowOff>
    </xdr:to>
    <xdr:sp macro="" textlink="">
      <xdr:nvSpPr>
        <xdr:cNvPr id="7169" name="Line 1">
          <a:extLst>
            <a:ext uri="{FF2B5EF4-FFF2-40B4-BE49-F238E27FC236}">
              <a16:creationId xmlns:a16="http://schemas.microsoft.com/office/drawing/2014/main" id="{F064B65C-E679-A43A-1A0A-102CD90B9D1A}"/>
            </a:ext>
          </a:extLst>
        </xdr:cNvPr>
        <xdr:cNvSpPr>
          <a:spLocks noChangeShapeType="1"/>
        </xdr:cNvSpPr>
      </xdr:nvSpPr>
      <xdr:spPr bwMode="auto">
        <a:xfrm>
          <a:off x="4819650" y="3086100"/>
          <a:ext cx="876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66675</xdr:colOff>
      <xdr:row>19</xdr:row>
      <xdr:rowOff>76200</xdr:rowOff>
    </xdr:from>
    <xdr:to>
      <xdr:col>7</xdr:col>
      <xdr:colOff>333375</xdr:colOff>
      <xdr:row>19</xdr:row>
      <xdr:rowOff>76200</xdr:rowOff>
    </xdr:to>
    <xdr:sp macro="" textlink="">
      <xdr:nvSpPr>
        <xdr:cNvPr id="7170" name="Line 2">
          <a:extLst>
            <a:ext uri="{FF2B5EF4-FFF2-40B4-BE49-F238E27FC236}">
              <a16:creationId xmlns:a16="http://schemas.microsoft.com/office/drawing/2014/main" id="{7D98D247-3E6F-BE26-AFC9-31DBB826B048}"/>
            </a:ext>
          </a:extLst>
        </xdr:cNvPr>
        <xdr:cNvSpPr>
          <a:spLocks noChangeShapeType="1"/>
        </xdr:cNvSpPr>
      </xdr:nvSpPr>
      <xdr:spPr bwMode="auto">
        <a:xfrm>
          <a:off x="4819650" y="3409950"/>
          <a:ext cx="876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5</xdr:col>
      <xdr:colOff>409575</xdr:colOff>
      <xdr:row>8</xdr:row>
      <xdr:rowOff>9525</xdr:rowOff>
    </xdr:from>
    <xdr:to>
      <xdr:col>7</xdr:col>
      <xdr:colOff>514350</xdr:colOff>
      <xdr:row>11</xdr:row>
      <xdr:rowOff>57150</xdr:rowOff>
    </xdr:to>
    <xdr:sp macro="" textlink="">
      <xdr:nvSpPr>
        <xdr:cNvPr id="7171" name="Text Box 3">
          <a:extLst>
            <a:ext uri="{FF2B5EF4-FFF2-40B4-BE49-F238E27FC236}">
              <a16:creationId xmlns:a16="http://schemas.microsoft.com/office/drawing/2014/main" id="{7E3CF2F1-F91D-5809-2C99-FF6F542989E0}"/>
            </a:ext>
          </a:extLst>
        </xdr:cNvPr>
        <xdr:cNvSpPr txBox="1">
          <a:spLocks noChangeArrowheads="1"/>
        </xdr:cNvSpPr>
      </xdr:nvSpPr>
      <xdr:spPr bwMode="auto">
        <a:xfrm>
          <a:off x="4552950" y="1562100"/>
          <a:ext cx="1323975" cy="533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PROCESSING PLANT</a:t>
          </a:r>
        </a:p>
      </xdr:txBody>
    </xdr:sp>
    <xdr:clientData/>
  </xdr:twoCellAnchor>
  <xdr:twoCellAnchor>
    <xdr:from>
      <xdr:col>3</xdr:col>
      <xdr:colOff>0</xdr:colOff>
      <xdr:row>9</xdr:row>
      <xdr:rowOff>104775</xdr:rowOff>
    </xdr:from>
    <xdr:to>
      <xdr:col>5</xdr:col>
      <xdr:colOff>409575</xdr:colOff>
      <xdr:row>9</xdr:row>
      <xdr:rowOff>104775</xdr:rowOff>
    </xdr:to>
    <xdr:sp macro="" textlink="">
      <xdr:nvSpPr>
        <xdr:cNvPr id="7172" name="Line 4">
          <a:extLst>
            <a:ext uri="{FF2B5EF4-FFF2-40B4-BE49-F238E27FC236}">
              <a16:creationId xmlns:a16="http://schemas.microsoft.com/office/drawing/2014/main" id="{587D7DEE-996A-9CB6-3A07-C311A5EE03CC}"/>
            </a:ext>
          </a:extLst>
        </xdr:cNvPr>
        <xdr:cNvSpPr>
          <a:spLocks noChangeShapeType="1"/>
        </xdr:cNvSpPr>
      </xdr:nvSpPr>
      <xdr:spPr bwMode="auto">
        <a:xfrm flipH="1">
          <a:off x="2790825" y="1819275"/>
          <a:ext cx="1762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533400</xdr:colOff>
      <xdr:row>9</xdr:row>
      <xdr:rowOff>95250</xdr:rowOff>
    </xdr:from>
    <xdr:to>
      <xdr:col>10</xdr:col>
      <xdr:colOff>247650</xdr:colOff>
      <xdr:row>9</xdr:row>
      <xdr:rowOff>95250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421AD9FB-F18A-8D77-58B3-04CFBA1E091A}"/>
            </a:ext>
          </a:extLst>
        </xdr:cNvPr>
        <xdr:cNvSpPr>
          <a:spLocks noChangeShapeType="1"/>
        </xdr:cNvSpPr>
      </xdr:nvSpPr>
      <xdr:spPr bwMode="auto">
        <a:xfrm>
          <a:off x="5895975" y="1809750"/>
          <a:ext cx="1657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8</xdr:row>
      <xdr:rowOff>66675</xdr:rowOff>
    </xdr:from>
    <xdr:ext cx="762000" cy="200025"/>
    <xdr:sp macro="" textlink="">
      <xdr:nvSpPr>
        <xdr:cNvPr id="7174" name="Text Box 6">
          <a:extLst>
            <a:ext uri="{FF2B5EF4-FFF2-40B4-BE49-F238E27FC236}">
              <a16:creationId xmlns:a16="http://schemas.microsoft.com/office/drawing/2014/main" id="{DE4EE4DD-021B-D657-20FE-C877590D7A04}"/>
            </a:ext>
          </a:extLst>
        </xdr:cNvPr>
        <xdr:cNvSpPr txBox="1">
          <a:spLocks noChangeArrowheads="1"/>
        </xdr:cNvSpPr>
      </xdr:nvSpPr>
      <xdr:spPr bwMode="auto">
        <a:xfrm>
          <a:off x="3105150" y="1619250"/>
          <a:ext cx="7620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WELLHEAD</a:t>
          </a:r>
        </a:p>
      </xdr:txBody>
    </xdr:sp>
    <xdr:clientData/>
  </xdr:oneCellAnchor>
  <xdr:oneCellAnchor>
    <xdr:from>
      <xdr:col>8</xdr:col>
      <xdr:colOff>266700</xdr:colOff>
      <xdr:row>8</xdr:row>
      <xdr:rowOff>76200</xdr:rowOff>
    </xdr:from>
    <xdr:ext cx="809625" cy="200025"/>
    <xdr:sp macro="" textlink="">
      <xdr:nvSpPr>
        <xdr:cNvPr id="7175" name="Text Box 7">
          <a:extLst>
            <a:ext uri="{FF2B5EF4-FFF2-40B4-BE49-F238E27FC236}">
              <a16:creationId xmlns:a16="http://schemas.microsoft.com/office/drawing/2014/main" id="{6B39BD6F-13B1-92F9-7B73-E7A80E6B99FA}"/>
            </a:ext>
          </a:extLst>
        </xdr:cNvPr>
        <xdr:cNvSpPr txBox="1">
          <a:spLocks noChangeArrowheads="1"/>
        </xdr:cNvSpPr>
      </xdr:nvSpPr>
      <xdr:spPr bwMode="auto">
        <a:xfrm>
          <a:off x="6238875" y="1628775"/>
          <a:ext cx="8096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SALES SIDE</a:t>
          </a:r>
        </a:p>
      </xdr:txBody>
    </xdr:sp>
    <xdr:clientData/>
  </xdr:oneCellAnchor>
  <xdr:twoCellAnchor editAs="oneCell">
    <xdr:from>
      <xdr:col>6</xdr:col>
      <xdr:colOff>95250</xdr:colOff>
      <xdr:row>33</xdr:row>
      <xdr:rowOff>66675</xdr:rowOff>
    </xdr:from>
    <xdr:to>
      <xdr:col>10</xdr:col>
      <xdr:colOff>542925</xdr:colOff>
      <xdr:row>39</xdr:row>
      <xdr:rowOff>95250</xdr:rowOff>
    </xdr:to>
    <xdr:sp macro="" textlink="">
      <xdr:nvSpPr>
        <xdr:cNvPr id="7176" name="Text Box 8">
          <a:extLst>
            <a:ext uri="{FF2B5EF4-FFF2-40B4-BE49-F238E27FC236}">
              <a16:creationId xmlns:a16="http://schemas.microsoft.com/office/drawing/2014/main" id="{2C891A05-8F32-04C1-64C6-E6FF0C8B8229}"/>
            </a:ext>
          </a:extLst>
        </xdr:cNvPr>
        <xdr:cNvSpPr txBox="1">
          <a:spLocks noChangeArrowheads="1"/>
        </xdr:cNvSpPr>
      </xdr:nvSpPr>
      <xdr:spPr bwMode="auto">
        <a:xfrm>
          <a:off x="4848225" y="5667375"/>
          <a:ext cx="3000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information in this spreadsheet is being provided as a guide in calculating producer net-back wellhead price.  In no way should this information be interpreted as a guaranteed net-back to producer for this project.  Actual netback may differ based on actual operating conditions and pricing.  Producer should perform own calculations in evaluation of this project.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17</xdr:row>
      <xdr:rowOff>76200</xdr:rowOff>
    </xdr:from>
    <xdr:to>
      <xdr:col>7</xdr:col>
      <xdr:colOff>333375</xdr:colOff>
      <xdr:row>17</xdr:row>
      <xdr:rowOff>76200</xdr:rowOff>
    </xdr:to>
    <xdr:sp macro="" textlink="">
      <xdr:nvSpPr>
        <xdr:cNvPr id="9217" name="Line 1">
          <a:extLst>
            <a:ext uri="{FF2B5EF4-FFF2-40B4-BE49-F238E27FC236}">
              <a16:creationId xmlns:a16="http://schemas.microsoft.com/office/drawing/2014/main" id="{3F9B467F-CA64-0687-E2CC-80560604E9C8}"/>
            </a:ext>
          </a:extLst>
        </xdr:cNvPr>
        <xdr:cNvSpPr>
          <a:spLocks noChangeShapeType="1"/>
        </xdr:cNvSpPr>
      </xdr:nvSpPr>
      <xdr:spPr bwMode="auto">
        <a:xfrm>
          <a:off x="4819650" y="3086100"/>
          <a:ext cx="876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66675</xdr:colOff>
      <xdr:row>19</xdr:row>
      <xdr:rowOff>76200</xdr:rowOff>
    </xdr:from>
    <xdr:to>
      <xdr:col>7</xdr:col>
      <xdr:colOff>333375</xdr:colOff>
      <xdr:row>19</xdr:row>
      <xdr:rowOff>76200</xdr:rowOff>
    </xdr:to>
    <xdr:sp macro="" textlink="">
      <xdr:nvSpPr>
        <xdr:cNvPr id="9218" name="Line 2">
          <a:extLst>
            <a:ext uri="{FF2B5EF4-FFF2-40B4-BE49-F238E27FC236}">
              <a16:creationId xmlns:a16="http://schemas.microsoft.com/office/drawing/2014/main" id="{7FC2091C-A920-5A79-9780-DA78DE7D4142}"/>
            </a:ext>
          </a:extLst>
        </xdr:cNvPr>
        <xdr:cNvSpPr>
          <a:spLocks noChangeShapeType="1"/>
        </xdr:cNvSpPr>
      </xdr:nvSpPr>
      <xdr:spPr bwMode="auto">
        <a:xfrm>
          <a:off x="4819650" y="3409950"/>
          <a:ext cx="876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5</xdr:col>
      <xdr:colOff>409575</xdr:colOff>
      <xdr:row>8</xdr:row>
      <xdr:rowOff>9525</xdr:rowOff>
    </xdr:from>
    <xdr:to>
      <xdr:col>7</xdr:col>
      <xdr:colOff>514350</xdr:colOff>
      <xdr:row>11</xdr:row>
      <xdr:rowOff>57150</xdr:rowOff>
    </xdr:to>
    <xdr:sp macro="" textlink="">
      <xdr:nvSpPr>
        <xdr:cNvPr id="9219" name="Text Box 3">
          <a:extLst>
            <a:ext uri="{FF2B5EF4-FFF2-40B4-BE49-F238E27FC236}">
              <a16:creationId xmlns:a16="http://schemas.microsoft.com/office/drawing/2014/main" id="{289C2C38-B334-0752-2232-494244BDD10E}"/>
            </a:ext>
          </a:extLst>
        </xdr:cNvPr>
        <xdr:cNvSpPr txBox="1">
          <a:spLocks noChangeArrowheads="1"/>
        </xdr:cNvSpPr>
      </xdr:nvSpPr>
      <xdr:spPr bwMode="auto">
        <a:xfrm>
          <a:off x="4552950" y="1562100"/>
          <a:ext cx="1323975" cy="533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PROCESSING PLANT</a:t>
          </a:r>
        </a:p>
      </xdr:txBody>
    </xdr:sp>
    <xdr:clientData/>
  </xdr:twoCellAnchor>
  <xdr:twoCellAnchor>
    <xdr:from>
      <xdr:col>3</xdr:col>
      <xdr:colOff>0</xdr:colOff>
      <xdr:row>9</xdr:row>
      <xdr:rowOff>104775</xdr:rowOff>
    </xdr:from>
    <xdr:to>
      <xdr:col>5</xdr:col>
      <xdr:colOff>409575</xdr:colOff>
      <xdr:row>9</xdr:row>
      <xdr:rowOff>104775</xdr:rowOff>
    </xdr:to>
    <xdr:sp macro="" textlink="">
      <xdr:nvSpPr>
        <xdr:cNvPr id="9220" name="Line 4">
          <a:extLst>
            <a:ext uri="{FF2B5EF4-FFF2-40B4-BE49-F238E27FC236}">
              <a16:creationId xmlns:a16="http://schemas.microsoft.com/office/drawing/2014/main" id="{C93CBE39-5C5B-E911-0734-CF5ECE7864A3}"/>
            </a:ext>
          </a:extLst>
        </xdr:cNvPr>
        <xdr:cNvSpPr>
          <a:spLocks noChangeShapeType="1"/>
        </xdr:cNvSpPr>
      </xdr:nvSpPr>
      <xdr:spPr bwMode="auto">
        <a:xfrm flipH="1">
          <a:off x="2790825" y="1819275"/>
          <a:ext cx="1762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533400</xdr:colOff>
      <xdr:row>9</xdr:row>
      <xdr:rowOff>95250</xdr:rowOff>
    </xdr:from>
    <xdr:to>
      <xdr:col>10</xdr:col>
      <xdr:colOff>247650</xdr:colOff>
      <xdr:row>9</xdr:row>
      <xdr:rowOff>95250</xdr:rowOff>
    </xdr:to>
    <xdr:sp macro="" textlink="">
      <xdr:nvSpPr>
        <xdr:cNvPr id="9221" name="Line 5">
          <a:extLst>
            <a:ext uri="{FF2B5EF4-FFF2-40B4-BE49-F238E27FC236}">
              <a16:creationId xmlns:a16="http://schemas.microsoft.com/office/drawing/2014/main" id="{87F63BAF-8C4A-BD2E-45E4-73EB012C1A4D}"/>
            </a:ext>
          </a:extLst>
        </xdr:cNvPr>
        <xdr:cNvSpPr>
          <a:spLocks noChangeShapeType="1"/>
        </xdr:cNvSpPr>
      </xdr:nvSpPr>
      <xdr:spPr bwMode="auto">
        <a:xfrm>
          <a:off x="5895975" y="1809750"/>
          <a:ext cx="1657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8</xdr:row>
      <xdr:rowOff>66675</xdr:rowOff>
    </xdr:from>
    <xdr:ext cx="762000" cy="200025"/>
    <xdr:sp macro="" textlink="">
      <xdr:nvSpPr>
        <xdr:cNvPr id="9222" name="Text Box 6">
          <a:extLst>
            <a:ext uri="{FF2B5EF4-FFF2-40B4-BE49-F238E27FC236}">
              <a16:creationId xmlns:a16="http://schemas.microsoft.com/office/drawing/2014/main" id="{3A45AF31-43F3-1CCD-9681-87910156643C}"/>
            </a:ext>
          </a:extLst>
        </xdr:cNvPr>
        <xdr:cNvSpPr txBox="1">
          <a:spLocks noChangeArrowheads="1"/>
        </xdr:cNvSpPr>
      </xdr:nvSpPr>
      <xdr:spPr bwMode="auto">
        <a:xfrm>
          <a:off x="3105150" y="1619250"/>
          <a:ext cx="7620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WELLHEAD</a:t>
          </a:r>
        </a:p>
      </xdr:txBody>
    </xdr:sp>
    <xdr:clientData/>
  </xdr:oneCellAnchor>
  <xdr:oneCellAnchor>
    <xdr:from>
      <xdr:col>8</xdr:col>
      <xdr:colOff>266700</xdr:colOff>
      <xdr:row>8</xdr:row>
      <xdr:rowOff>76200</xdr:rowOff>
    </xdr:from>
    <xdr:ext cx="809625" cy="200025"/>
    <xdr:sp macro="" textlink="">
      <xdr:nvSpPr>
        <xdr:cNvPr id="9223" name="Text Box 7">
          <a:extLst>
            <a:ext uri="{FF2B5EF4-FFF2-40B4-BE49-F238E27FC236}">
              <a16:creationId xmlns:a16="http://schemas.microsoft.com/office/drawing/2014/main" id="{EE2ACB55-1EC2-535B-BED7-4991706D7678}"/>
            </a:ext>
          </a:extLst>
        </xdr:cNvPr>
        <xdr:cNvSpPr txBox="1">
          <a:spLocks noChangeArrowheads="1"/>
        </xdr:cNvSpPr>
      </xdr:nvSpPr>
      <xdr:spPr bwMode="auto">
        <a:xfrm>
          <a:off x="6238875" y="1628775"/>
          <a:ext cx="8096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SALES SIDE</a:t>
          </a:r>
        </a:p>
      </xdr:txBody>
    </xdr:sp>
    <xdr:clientData/>
  </xdr:oneCellAnchor>
  <xdr:twoCellAnchor editAs="oneCell">
    <xdr:from>
      <xdr:col>6</xdr:col>
      <xdr:colOff>95250</xdr:colOff>
      <xdr:row>33</xdr:row>
      <xdr:rowOff>66675</xdr:rowOff>
    </xdr:from>
    <xdr:to>
      <xdr:col>10</xdr:col>
      <xdr:colOff>542925</xdr:colOff>
      <xdr:row>39</xdr:row>
      <xdr:rowOff>95250</xdr:rowOff>
    </xdr:to>
    <xdr:sp macro="" textlink="">
      <xdr:nvSpPr>
        <xdr:cNvPr id="9224" name="Text Box 8">
          <a:extLst>
            <a:ext uri="{FF2B5EF4-FFF2-40B4-BE49-F238E27FC236}">
              <a16:creationId xmlns:a16="http://schemas.microsoft.com/office/drawing/2014/main" id="{52D367E2-167C-9DE3-765A-F0C9670A05C0}"/>
            </a:ext>
          </a:extLst>
        </xdr:cNvPr>
        <xdr:cNvSpPr txBox="1">
          <a:spLocks noChangeArrowheads="1"/>
        </xdr:cNvSpPr>
      </xdr:nvSpPr>
      <xdr:spPr bwMode="auto">
        <a:xfrm>
          <a:off x="4848225" y="5667375"/>
          <a:ext cx="3000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information in this spreadsheet is being provided as a guide in calculating producer net-back wellhead price.  In no way should this information be interpreted as a guaranteed net-back to producer for this project.  Actual netback may differ based on actual operating conditions and pricing.  Producer should perform own calculations in evaluation of this project.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17</xdr:row>
      <xdr:rowOff>76200</xdr:rowOff>
    </xdr:from>
    <xdr:to>
      <xdr:col>7</xdr:col>
      <xdr:colOff>333375</xdr:colOff>
      <xdr:row>17</xdr:row>
      <xdr:rowOff>76200</xdr:rowOff>
    </xdr:to>
    <xdr:sp macro="" textlink="">
      <xdr:nvSpPr>
        <xdr:cNvPr id="1034" name="Line 10">
          <a:extLst>
            <a:ext uri="{FF2B5EF4-FFF2-40B4-BE49-F238E27FC236}">
              <a16:creationId xmlns:a16="http://schemas.microsoft.com/office/drawing/2014/main" id="{7DEA10B7-9959-C36F-0172-7F3711709AED}"/>
            </a:ext>
          </a:extLst>
        </xdr:cNvPr>
        <xdr:cNvSpPr>
          <a:spLocks noChangeShapeType="1"/>
        </xdr:cNvSpPr>
      </xdr:nvSpPr>
      <xdr:spPr bwMode="auto">
        <a:xfrm>
          <a:off x="4819650" y="3086100"/>
          <a:ext cx="876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66675</xdr:colOff>
      <xdr:row>19</xdr:row>
      <xdr:rowOff>76200</xdr:rowOff>
    </xdr:from>
    <xdr:to>
      <xdr:col>7</xdr:col>
      <xdr:colOff>333375</xdr:colOff>
      <xdr:row>19</xdr:row>
      <xdr:rowOff>76200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D3F568B7-AB8B-0147-D751-C93351DC93A1}"/>
            </a:ext>
          </a:extLst>
        </xdr:cNvPr>
        <xdr:cNvSpPr>
          <a:spLocks noChangeShapeType="1"/>
        </xdr:cNvSpPr>
      </xdr:nvSpPr>
      <xdr:spPr bwMode="auto">
        <a:xfrm>
          <a:off x="4819650" y="3409950"/>
          <a:ext cx="876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5</xdr:col>
      <xdr:colOff>409575</xdr:colOff>
      <xdr:row>8</xdr:row>
      <xdr:rowOff>9525</xdr:rowOff>
    </xdr:from>
    <xdr:to>
      <xdr:col>7</xdr:col>
      <xdr:colOff>514350</xdr:colOff>
      <xdr:row>11</xdr:row>
      <xdr:rowOff>57150</xdr:rowOff>
    </xdr:to>
    <xdr:sp macro="" textlink="">
      <xdr:nvSpPr>
        <xdr:cNvPr id="1036" name="Text Box 12">
          <a:extLst>
            <a:ext uri="{FF2B5EF4-FFF2-40B4-BE49-F238E27FC236}">
              <a16:creationId xmlns:a16="http://schemas.microsoft.com/office/drawing/2014/main" id="{6DCD3EF7-9A9A-F1CF-F4B7-143B5078D1F0}"/>
            </a:ext>
          </a:extLst>
        </xdr:cNvPr>
        <xdr:cNvSpPr txBox="1">
          <a:spLocks noChangeArrowheads="1"/>
        </xdr:cNvSpPr>
      </xdr:nvSpPr>
      <xdr:spPr bwMode="auto">
        <a:xfrm>
          <a:off x="4552950" y="1562100"/>
          <a:ext cx="1323975" cy="533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PROCESSING PLANT</a:t>
          </a:r>
        </a:p>
      </xdr:txBody>
    </xdr:sp>
    <xdr:clientData/>
  </xdr:twoCellAnchor>
  <xdr:twoCellAnchor>
    <xdr:from>
      <xdr:col>3</xdr:col>
      <xdr:colOff>0</xdr:colOff>
      <xdr:row>9</xdr:row>
      <xdr:rowOff>104775</xdr:rowOff>
    </xdr:from>
    <xdr:to>
      <xdr:col>5</xdr:col>
      <xdr:colOff>409575</xdr:colOff>
      <xdr:row>9</xdr:row>
      <xdr:rowOff>104775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61745533-1EB6-1D60-A54E-C44DE5974D13}"/>
            </a:ext>
          </a:extLst>
        </xdr:cNvPr>
        <xdr:cNvSpPr>
          <a:spLocks noChangeShapeType="1"/>
        </xdr:cNvSpPr>
      </xdr:nvSpPr>
      <xdr:spPr bwMode="auto">
        <a:xfrm flipH="1">
          <a:off x="2790825" y="1819275"/>
          <a:ext cx="1762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533400</xdr:colOff>
      <xdr:row>9</xdr:row>
      <xdr:rowOff>95250</xdr:rowOff>
    </xdr:from>
    <xdr:to>
      <xdr:col>10</xdr:col>
      <xdr:colOff>247650</xdr:colOff>
      <xdr:row>9</xdr:row>
      <xdr:rowOff>95250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3C1044C0-583A-698E-11E0-8ABAF71C657A}"/>
            </a:ext>
          </a:extLst>
        </xdr:cNvPr>
        <xdr:cNvSpPr>
          <a:spLocks noChangeShapeType="1"/>
        </xdr:cNvSpPr>
      </xdr:nvSpPr>
      <xdr:spPr bwMode="auto">
        <a:xfrm>
          <a:off x="5895975" y="1809750"/>
          <a:ext cx="1657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8</xdr:row>
      <xdr:rowOff>66675</xdr:rowOff>
    </xdr:from>
    <xdr:ext cx="762000" cy="200025"/>
    <xdr:sp macro="" textlink="">
      <xdr:nvSpPr>
        <xdr:cNvPr id="1039" name="Text Box 15">
          <a:extLst>
            <a:ext uri="{FF2B5EF4-FFF2-40B4-BE49-F238E27FC236}">
              <a16:creationId xmlns:a16="http://schemas.microsoft.com/office/drawing/2014/main" id="{48CF246D-E064-8EA1-7B5C-3E99FA71ED38}"/>
            </a:ext>
          </a:extLst>
        </xdr:cNvPr>
        <xdr:cNvSpPr txBox="1">
          <a:spLocks noChangeArrowheads="1"/>
        </xdr:cNvSpPr>
      </xdr:nvSpPr>
      <xdr:spPr bwMode="auto">
        <a:xfrm>
          <a:off x="3105150" y="1619250"/>
          <a:ext cx="7620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WELLHEAD</a:t>
          </a:r>
        </a:p>
      </xdr:txBody>
    </xdr:sp>
    <xdr:clientData/>
  </xdr:oneCellAnchor>
  <xdr:oneCellAnchor>
    <xdr:from>
      <xdr:col>8</xdr:col>
      <xdr:colOff>266700</xdr:colOff>
      <xdr:row>8</xdr:row>
      <xdr:rowOff>76200</xdr:rowOff>
    </xdr:from>
    <xdr:ext cx="809625" cy="200025"/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1162416B-EB39-FFA3-7907-33824BCE8A80}"/>
            </a:ext>
          </a:extLst>
        </xdr:cNvPr>
        <xdr:cNvSpPr txBox="1">
          <a:spLocks noChangeArrowheads="1"/>
        </xdr:cNvSpPr>
      </xdr:nvSpPr>
      <xdr:spPr bwMode="auto">
        <a:xfrm>
          <a:off x="6238875" y="1628775"/>
          <a:ext cx="8096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SALES SIDE</a:t>
          </a:r>
        </a:p>
      </xdr:txBody>
    </xdr:sp>
    <xdr:clientData/>
  </xdr:oneCellAnchor>
  <xdr:twoCellAnchor editAs="oneCell">
    <xdr:from>
      <xdr:col>6</xdr:col>
      <xdr:colOff>95250</xdr:colOff>
      <xdr:row>33</xdr:row>
      <xdr:rowOff>66675</xdr:rowOff>
    </xdr:from>
    <xdr:to>
      <xdr:col>10</xdr:col>
      <xdr:colOff>542925</xdr:colOff>
      <xdr:row>39</xdr:row>
      <xdr:rowOff>95250</xdr:rowOff>
    </xdr:to>
    <xdr:sp macro="" textlink="">
      <xdr:nvSpPr>
        <xdr:cNvPr id="1050" name="Text Box 26">
          <a:extLst>
            <a:ext uri="{FF2B5EF4-FFF2-40B4-BE49-F238E27FC236}">
              <a16:creationId xmlns:a16="http://schemas.microsoft.com/office/drawing/2014/main" id="{E603AAA8-06D0-27CF-EB49-156F6F015D86}"/>
            </a:ext>
          </a:extLst>
        </xdr:cNvPr>
        <xdr:cNvSpPr txBox="1">
          <a:spLocks noChangeArrowheads="1"/>
        </xdr:cNvSpPr>
      </xdr:nvSpPr>
      <xdr:spPr bwMode="auto">
        <a:xfrm>
          <a:off x="4848225" y="5667375"/>
          <a:ext cx="3000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information in this spreadsheet is being provided as a guide in calculating producer net-back wellhead price.  In no way should this information be interpreted as a guaranteed net-back to producer for this project.  Actual netback may differ based on actual operating conditions and pricing.  Producer should perform own calculations in evaluation of this project.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17</xdr:row>
      <xdr:rowOff>76200</xdr:rowOff>
    </xdr:from>
    <xdr:to>
      <xdr:col>7</xdr:col>
      <xdr:colOff>333375</xdr:colOff>
      <xdr:row>17</xdr:row>
      <xdr:rowOff>76200</xdr:rowOff>
    </xdr:to>
    <xdr:sp macro="" textlink="">
      <xdr:nvSpPr>
        <xdr:cNvPr id="10241" name="Line 1">
          <a:extLst>
            <a:ext uri="{FF2B5EF4-FFF2-40B4-BE49-F238E27FC236}">
              <a16:creationId xmlns:a16="http://schemas.microsoft.com/office/drawing/2014/main" id="{2A4FAE2A-5B10-2A77-6A9A-E5E5149DFCE8}"/>
            </a:ext>
          </a:extLst>
        </xdr:cNvPr>
        <xdr:cNvSpPr>
          <a:spLocks noChangeShapeType="1"/>
        </xdr:cNvSpPr>
      </xdr:nvSpPr>
      <xdr:spPr bwMode="auto">
        <a:xfrm>
          <a:off x="4819650" y="3086100"/>
          <a:ext cx="876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66675</xdr:colOff>
      <xdr:row>19</xdr:row>
      <xdr:rowOff>76200</xdr:rowOff>
    </xdr:from>
    <xdr:to>
      <xdr:col>7</xdr:col>
      <xdr:colOff>333375</xdr:colOff>
      <xdr:row>19</xdr:row>
      <xdr:rowOff>76200</xdr:rowOff>
    </xdr:to>
    <xdr:sp macro="" textlink="">
      <xdr:nvSpPr>
        <xdr:cNvPr id="10242" name="Line 2">
          <a:extLst>
            <a:ext uri="{FF2B5EF4-FFF2-40B4-BE49-F238E27FC236}">
              <a16:creationId xmlns:a16="http://schemas.microsoft.com/office/drawing/2014/main" id="{D7F8EFF6-A95A-4944-23E4-1E6FC05EFBFE}"/>
            </a:ext>
          </a:extLst>
        </xdr:cNvPr>
        <xdr:cNvSpPr>
          <a:spLocks noChangeShapeType="1"/>
        </xdr:cNvSpPr>
      </xdr:nvSpPr>
      <xdr:spPr bwMode="auto">
        <a:xfrm>
          <a:off x="4819650" y="3409950"/>
          <a:ext cx="876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5</xdr:col>
      <xdr:colOff>409575</xdr:colOff>
      <xdr:row>8</xdr:row>
      <xdr:rowOff>9525</xdr:rowOff>
    </xdr:from>
    <xdr:to>
      <xdr:col>7</xdr:col>
      <xdr:colOff>514350</xdr:colOff>
      <xdr:row>11</xdr:row>
      <xdr:rowOff>57150</xdr:rowOff>
    </xdr:to>
    <xdr:sp macro="" textlink="">
      <xdr:nvSpPr>
        <xdr:cNvPr id="10243" name="Text Box 3">
          <a:extLst>
            <a:ext uri="{FF2B5EF4-FFF2-40B4-BE49-F238E27FC236}">
              <a16:creationId xmlns:a16="http://schemas.microsoft.com/office/drawing/2014/main" id="{7579AA4B-6A70-805F-D9AB-B718A284C037}"/>
            </a:ext>
          </a:extLst>
        </xdr:cNvPr>
        <xdr:cNvSpPr txBox="1">
          <a:spLocks noChangeArrowheads="1"/>
        </xdr:cNvSpPr>
      </xdr:nvSpPr>
      <xdr:spPr bwMode="auto">
        <a:xfrm>
          <a:off x="4552950" y="1562100"/>
          <a:ext cx="1323975" cy="533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PROCESSING PLANT</a:t>
          </a:r>
        </a:p>
      </xdr:txBody>
    </xdr:sp>
    <xdr:clientData/>
  </xdr:twoCellAnchor>
  <xdr:twoCellAnchor>
    <xdr:from>
      <xdr:col>3</xdr:col>
      <xdr:colOff>0</xdr:colOff>
      <xdr:row>9</xdr:row>
      <xdr:rowOff>104775</xdr:rowOff>
    </xdr:from>
    <xdr:to>
      <xdr:col>5</xdr:col>
      <xdr:colOff>409575</xdr:colOff>
      <xdr:row>9</xdr:row>
      <xdr:rowOff>104775</xdr:rowOff>
    </xdr:to>
    <xdr:sp macro="" textlink="">
      <xdr:nvSpPr>
        <xdr:cNvPr id="10244" name="Line 4">
          <a:extLst>
            <a:ext uri="{FF2B5EF4-FFF2-40B4-BE49-F238E27FC236}">
              <a16:creationId xmlns:a16="http://schemas.microsoft.com/office/drawing/2014/main" id="{4BD68CD5-8925-048E-9929-FA427A8F12D8}"/>
            </a:ext>
          </a:extLst>
        </xdr:cNvPr>
        <xdr:cNvSpPr>
          <a:spLocks noChangeShapeType="1"/>
        </xdr:cNvSpPr>
      </xdr:nvSpPr>
      <xdr:spPr bwMode="auto">
        <a:xfrm flipH="1">
          <a:off x="2790825" y="1819275"/>
          <a:ext cx="1762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533400</xdr:colOff>
      <xdr:row>9</xdr:row>
      <xdr:rowOff>95250</xdr:rowOff>
    </xdr:from>
    <xdr:to>
      <xdr:col>10</xdr:col>
      <xdr:colOff>247650</xdr:colOff>
      <xdr:row>9</xdr:row>
      <xdr:rowOff>95250</xdr:rowOff>
    </xdr:to>
    <xdr:sp macro="" textlink="">
      <xdr:nvSpPr>
        <xdr:cNvPr id="10245" name="Line 5">
          <a:extLst>
            <a:ext uri="{FF2B5EF4-FFF2-40B4-BE49-F238E27FC236}">
              <a16:creationId xmlns:a16="http://schemas.microsoft.com/office/drawing/2014/main" id="{11F373DC-B10E-BA4A-C70C-0AC9A72BF8C1}"/>
            </a:ext>
          </a:extLst>
        </xdr:cNvPr>
        <xdr:cNvSpPr>
          <a:spLocks noChangeShapeType="1"/>
        </xdr:cNvSpPr>
      </xdr:nvSpPr>
      <xdr:spPr bwMode="auto">
        <a:xfrm>
          <a:off x="5895975" y="1809750"/>
          <a:ext cx="1657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8</xdr:row>
      <xdr:rowOff>66675</xdr:rowOff>
    </xdr:from>
    <xdr:ext cx="762000" cy="200025"/>
    <xdr:sp macro="" textlink="">
      <xdr:nvSpPr>
        <xdr:cNvPr id="10246" name="Text Box 6">
          <a:extLst>
            <a:ext uri="{FF2B5EF4-FFF2-40B4-BE49-F238E27FC236}">
              <a16:creationId xmlns:a16="http://schemas.microsoft.com/office/drawing/2014/main" id="{967569C4-9B0B-BD0B-7BD0-203E10971C4D}"/>
            </a:ext>
          </a:extLst>
        </xdr:cNvPr>
        <xdr:cNvSpPr txBox="1">
          <a:spLocks noChangeArrowheads="1"/>
        </xdr:cNvSpPr>
      </xdr:nvSpPr>
      <xdr:spPr bwMode="auto">
        <a:xfrm>
          <a:off x="3105150" y="1619250"/>
          <a:ext cx="7620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WELLHEAD</a:t>
          </a:r>
        </a:p>
      </xdr:txBody>
    </xdr:sp>
    <xdr:clientData/>
  </xdr:oneCellAnchor>
  <xdr:oneCellAnchor>
    <xdr:from>
      <xdr:col>8</xdr:col>
      <xdr:colOff>266700</xdr:colOff>
      <xdr:row>8</xdr:row>
      <xdr:rowOff>76200</xdr:rowOff>
    </xdr:from>
    <xdr:ext cx="809625" cy="200025"/>
    <xdr:sp macro="" textlink="">
      <xdr:nvSpPr>
        <xdr:cNvPr id="10247" name="Text Box 7">
          <a:extLst>
            <a:ext uri="{FF2B5EF4-FFF2-40B4-BE49-F238E27FC236}">
              <a16:creationId xmlns:a16="http://schemas.microsoft.com/office/drawing/2014/main" id="{BD670824-1B62-6826-80A6-AC774C725C27}"/>
            </a:ext>
          </a:extLst>
        </xdr:cNvPr>
        <xdr:cNvSpPr txBox="1">
          <a:spLocks noChangeArrowheads="1"/>
        </xdr:cNvSpPr>
      </xdr:nvSpPr>
      <xdr:spPr bwMode="auto">
        <a:xfrm>
          <a:off x="6238875" y="1628775"/>
          <a:ext cx="8096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SALES SIDE</a:t>
          </a:r>
        </a:p>
      </xdr:txBody>
    </xdr:sp>
    <xdr:clientData/>
  </xdr:oneCellAnchor>
  <xdr:twoCellAnchor editAs="oneCell">
    <xdr:from>
      <xdr:col>6</xdr:col>
      <xdr:colOff>95250</xdr:colOff>
      <xdr:row>33</xdr:row>
      <xdr:rowOff>66675</xdr:rowOff>
    </xdr:from>
    <xdr:to>
      <xdr:col>10</xdr:col>
      <xdr:colOff>542925</xdr:colOff>
      <xdr:row>39</xdr:row>
      <xdr:rowOff>95250</xdr:rowOff>
    </xdr:to>
    <xdr:sp macro="" textlink="">
      <xdr:nvSpPr>
        <xdr:cNvPr id="10248" name="Text Box 8">
          <a:extLst>
            <a:ext uri="{FF2B5EF4-FFF2-40B4-BE49-F238E27FC236}">
              <a16:creationId xmlns:a16="http://schemas.microsoft.com/office/drawing/2014/main" id="{8C14B5D6-964F-9D50-18F8-68314943C47B}"/>
            </a:ext>
          </a:extLst>
        </xdr:cNvPr>
        <xdr:cNvSpPr txBox="1">
          <a:spLocks noChangeArrowheads="1"/>
        </xdr:cNvSpPr>
      </xdr:nvSpPr>
      <xdr:spPr bwMode="auto">
        <a:xfrm>
          <a:off x="4848225" y="5667375"/>
          <a:ext cx="3000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information in this spreadsheet is being provided as a guide in calculating producer net-back wellhead price.  In no way should this information be interpreted as a guaranteed net-back to producer for this project.  Actual netback may differ based on actual operating conditions and pricing.  Producer should perform own calculations in evaluation of this project.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7"/>
  <sheetViews>
    <sheetView view="pageBreakPreview" zoomScaleNormal="100" workbookViewId="0">
      <selection activeCell="C5" sqref="C5"/>
    </sheetView>
  </sheetViews>
  <sheetFormatPr defaultRowHeight="12.75" x14ac:dyDescent="0.2"/>
  <cols>
    <col min="2" max="2" width="23.5703125" bestFit="1" customWidth="1"/>
    <col min="4" max="4" width="11.140625" customWidth="1"/>
    <col min="9" max="9" width="10.85546875" bestFit="1" customWidth="1"/>
  </cols>
  <sheetData>
    <row r="1" spans="2:10" x14ac:dyDescent="0.2">
      <c r="B1" t="s">
        <v>0</v>
      </c>
    </row>
    <row r="3" spans="2:10" ht="20.100000000000001" customHeight="1" x14ac:dyDescent="0.2">
      <c r="B3" t="s">
        <v>24</v>
      </c>
      <c r="C3" t="s">
        <v>34</v>
      </c>
    </row>
    <row r="4" spans="2:10" ht="20.100000000000001" customHeight="1" x14ac:dyDescent="0.2">
      <c r="B4" t="s">
        <v>25</v>
      </c>
      <c r="C4" t="s">
        <v>27</v>
      </c>
    </row>
    <row r="5" spans="2:10" ht="20.100000000000001" customHeight="1" x14ac:dyDescent="0.2">
      <c r="B5" t="s">
        <v>26</v>
      </c>
      <c r="C5" t="s">
        <v>36</v>
      </c>
    </row>
    <row r="11" spans="2:10" x14ac:dyDescent="0.2">
      <c r="B11" s="1" t="s">
        <v>21</v>
      </c>
    </row>
    <row r="13" spans="2:10" x14ac:dyDescent="0.2">
      <c r="B13" t="s">
        <v>1</v>
      </c>
      <c r="D13" s="2">
        <v>8</v>
      </c>
      <c r="E13" t="s">
        <v>2</v>
      </c>
      <c r="I13" s="2">
        <f>I15/1000/I14</f>
        <v>4.0330275229357797</v>
      </c>
      <c r="J13" t="s">
        <v>2</v>
      </c>
    </row>
    <row r="14" spans="2:10" x14ac:dyDescent="0.2">
      <c r="B14" t="s">
        <v>3</v>
      </c>
      <c r="D14">
        <v>0.628</v>
      </c>
      <c r="E14" t="s">
        <v>4</v>
      </c>
      <c r="I14">
        <v>1.0900000000000001</v>
      </c>
      <c r="J14" t="s">
        <v>4</v>
      </c>
    </row>
    <row r="15" spans="2:10" x14ac:dyDescent="0.2">
      <c r="B15" t="s">
        <v>1</v>
      </c>
      <c r="D15">
        <f>D13*1000*D14</f>
        <v>5024</v>
      </c>
      <c r="E15" t="s">
        <v>5</v>
      </c>
      <c r="I15" s="3">
        <f>D15-D22</f>
        <v>4396</v>
      </c>
      <c r="J15" t="s">
        <v>5</v>
      </c>
    </row>
    <row r="16" spans="2:10" x14ac:dyDescent="0.2">
      <c r="B16" t="s">
        <v>6</v>
      </c>
      <c r="D16" s="27">
        <v>3.25</v>
      </c>
      <c r="E16" t="s">
        <v>7</v>
      </c>
      <c r="I16" s="4">
        <f>D16</f>
        <v>3.25</v>
      </c>
      <c r="J16" t="s">
        <v>8</v>
      </c>
    </row>
    <row r="17" spans="2:10" x14ac:dyDescent="0.2">
      <c r="B17" t="s">
        <v>9</v>
      </c>
      <c r="D17" s="12">
        <v>0.62</v>
      </c>
      <c r="E17" t="s">
        <v>10</v>
      </c>
      <c r="I17" s="5">
        <f>I18*I14</f>
        <v>1.0761146496815288</v>
      </c>
      <c r="J17" t="s">
        <v>11</v>
      </c>
    </row>
    <row r="18" spans="2:10" x14ac:dyDescent="0.2">
      <c r="D18" s="5">
        <f>D17/D14</f>
        <v>0.98726114649681529</v>
      </c>
      <c r="E18" s="6" t="s">
        <v>12</v>
      </c>
      <c r="I18" s="5">
        <f>D18</f>
        <v>0.98726114649681529</v>
      </c>
      <c r="J18" s="6" t="s">
        <v>12</v>
      </c>
    </row>
    <row r="19" spans="2:10" x14ac:dyDescent="0.2">
      <c r="B19" t="s">
        <v>13</v>
      </c>
      <c r="D19" s="4">
        <v>8.5000000000000006E-2</v>
      </c>
      <c r="E19" t="s">
        <v>10</v>
      </c>
      <c r="I19" s="5">
        <f>I20*I14</f>
        <v>0.14753184713375797</v>
      </c>
      <c r="J19" t="s">
        <v>10</v>
      </c>
    </row>
    <row r="20" spans="2:10" x14ac:dyDescent="0.2">
      <c r="D20" s="4">
        <f>D19/D14</f>
        <v>0.13535031847133758</v>
      </c>
      <c r="E20" t="s">
        <v>12</v>
      </c>
      <c r="I20" s="5">
        <f>D20</f>
        <v>0.13535031847133758</v>
      </c>
      <c r="J20" t="s">
        <v>12</v>
      </c>
    </row>
    <row r="21" spans="2:10" x14ac:dyDescent="0.2">
      <c r="B21" t="s">
        <v>22</v>
      </c>
      <c r="C21" s="13">
        <f>J29</f>
        <v>0.125</v>
      </c>
      <c r="D21" s="8">
        <f>C21*D13</f>
        <v>1</v>
      </c>
      <c r="E21" t="s">
        <v>2</v>
      </c>
      <c r="H21" s="7"/>
      <c r="I21" s="9"/>
    </row>
    <row r="22" spans="2:10" x14ac:dyDescent="0.2">
      <c r="B22" t="s">
        <v>23</v>
      </c>
      <c r="C22" s="7"/>
      <c r="D22" s="8">
        <f>D21*D14*1000</f>
        <v>628</v>
      </c>
      <c r="E22" t="s">
        <v>14</v>
      </c>
      <c r="H22" s="7"/>
      <c r="I22" s="10"/>
    </row>
    <row r="24" spans="2:10" x14ac:dyDescent="0.2">
      <c r="B24" t="s">
        <v>15</v>
      </c>
      <c r="D24" s="5">
        <f>D16*D14</f>
        <v>2.0409999999999999</v>
      </c>
      <c r="E24" s="6" t="s">
        <v>16</v>
      </c>
      <c r="I24" s="5"/>
      <c r="J24" s="6"/>
    </row>
    <row r="25" spans="2:10" x14ac:dyDescent="0.2">
      <c r="B25" t="s">
        <v>17</v>
      </c>
      <c r="D25" s="5">
        <f>(D21/D13)*(D24-D17)</f>
        <v>0.17762499999999998</v>
      </c>
      <c r="E25" s="6" t="s">
        <v>16</v>
      </c>
      <c r="I25" s="5"/>
      <c r="J25" s="6"/>
    </row>
    <row r="26" spans="2:10" x14ac:dyDescent="0.2">
      <c r="G26" s="14" t="s">
        <v>30</v>
      </c>
      <c r="H26" s="15"/>
      <c r="I26" s="15"/>
      <c r="J26" s="23">
        <v>5.0000000000000001E-3</v>
      </c>
    </row>
    <row r="27" spans="2:10" x14ac:dyDescent="0.2">
      <c r="B27" t="s">
        <v>18</v>
      </c>
      <c r="D27" s="5">
        <f>D24-D17-D19-D25</f>
        <v>1.1583749999999999</v>
      </c>
      <c r="E27" s="6" t="s">
        <v>16</v>
      </c>
      <c r="G27" s="17" t="s">
        <v>31</v>
      </c>
      <c r="H27" s="18"/>
      <c r="I27" s="18"/>
      <c r="J27" s="24">
        <v>0.02</v>
      </c>
    </row>
    <row r="28" spans="2:10" x14ac:dyDescent="0.2">
      <c r="G28" s="20" t="s">
        <v>32</v>
      </c>
      <c r="H28" s="21"/>
      <c r="I28" s="21"/>
      <c r="J28" s="25">
        <v>0.1</v>
      </c>
    </row>
    <row r="29" spans="2:10" x14ac:dyDescent="0.2">
      <c r="G29" s="20" t="s">
        <v>33</v>
      </c>
      <c r="H29" s="21"/>
      <c r="I29" s="21"/>
      <c r="J29" s="25">
        <f>SUM(J26:J28)</f>
        <v>0.125</v>
      </c>
    </row>
    <row r="30" spans="2:10" x14ac:dyDescent="0.2">
      <c r="B30" t="s">
        <v>19</v>
      </c>
      <c r="D30" s="11">
        <f>(D13)*D27*1000</f>
        <v>9267</v>
      </c>
      <c r="E30" s="6" t="s">
        <v>20</v>
      </c>
      <c r="I30" s="11"/>
      <c r="J30" s="6"/>
    </row>
    <row r="37" spans="2:10" x14ac:dyDescent="0.2">
      <c r="B37" s="1"/>
    </row>
    <row r="39" spans="2:10" x14ac:dyDescent="0.2">
      <c r="D39" s="2"/>
      <c r="I39" s="2"/>
    </row>
    <row r="41" spans="2:10" x14ac:dyDescent="0.2">
      <c r="I41" s="3"/>
    </row>
    <row r="42" spans="2:10" x14ac:dyDescent="0.2">
      <c r="D42" s="4"/>
      <c r="I42" s="4"/>
    </row>
    <row r="43" spans="2:10" x14ac:dyDescent="0.2">
      <c r="D43" s="4"/>
      <c r="I43" s="5"/>
    </row>
    <row r="44" spans="2:10" x14ac:dyDescent="0.2">
      <c r="D44" s="5"/>
      <c r="E44" s="6"/>
      <c r="I44" s="5"/>
      <c r="J44" s="6"/>
    </row>
    <row r="45" spans="2:10" x14ac:dyDescent="0.2">
      <c r="D45" s="4"/>
      <c r="I45" s="5"/>
    </row>
    <row r="46" spans="2:10" x14ac:dyDescent="0.2">
      <c r="D46" s="4"/>
      <c r="I46" s="5"/>
    </row>
    <row r="47" spans="2:10" x14ac:dyDescent="0.2">
      <c r="C47" s="7"/>
      <c r="D47" s="8"/>
      <c r="H47" s="7"/>
      <c r="I47" s="9"/>
    </row>
    <row r="48" spans="2:10" x14ac:dyDescent="0.2">
      <c r="C48" s="7"/>
      <c r="D48" s="8"/>
      <c r="H48" s="7"/>
      <c r="I48" s="10"/>
    </row>
    <row r="49" spans="2:10" ht="20.25" customHeight="1" x14ac:dyDescent="0.2"/>
    <row r="50" spans="2:10" x14ac:dyDescent="0.2">
      <c r="D50" s="5"/>
      <c r="E50" s="6"/>
      <c r="I50" s="5"/>
      <c r="J50" s="6"/>
    </row>
    <row r="51" spans="2:10" x14ac:dyDescent="0.2">
      <c r="D51" s="5"/>
      <c r="E51" s="6"/>
      <c r="I51" s="5"/>
      <c r="J51" s="6"/>
    </row>
    <row r="53" spans="2:10" x14ac:dyDescent="0.2">
      <c r="D53" s="5"/>
      <c r="E53" s="6"/>
      <c r="I53" s="5"/>
      <c r="J53" s="6"/>
    </row>
    <row r="56" spans="2:10" x14ac:dyDescent="0.2">
      <c r="D56" s="11"/>
      <c r="E56" s="6"/>
      <c r="I56" s="11"/>
      <c r="J56" s="6"/>
    </row>
    <row r="58" spans="2:10" x14ac:dyDescent="0.2">
      <c r="B58" s="1"/>
    </row>
    <row r="59" spans="2:10" x14ac:dyDescent="0.2">
      <c r="H59" s="3"/>
    </row>
    <row r="60" spans="2:10" x14ac:dyDescent="0.2">
      <c r="D60" s="2"/>
      <c r="I60" s="2"/>
    </row>
    <row r="62" spans="2:10" x14ac:dyDescent="0.2">
      <c r="I62" s="3"/>
    </row>
    <row r="63" spans="2:10" x14ac:dyDescent="0.2">
      <c r="D63" s="4"/>
      <c r="I63" s="4"/>
    </row>
    <row r="64" spans="2:10" x14ac:dyDescent="0.2">
      <c r="D64" s="4"/>
      <c r="I64" s="5"/>
    </row>
    <row r="65" spans="3:11" x14ac:dyDescent="0.2">
      <c r="D65" s="5"/>
      <c r="E65" s="6"/>
      <c r="I65" s="5"/>
      <c r="J65" s="6"/>
    </row>
    <row r="66" spans="3:11" x14ac:dyDescent="0.2">
      <c r="D66" s="4"/>
      <c r="I66" s="5"/>
    </row>
    <row r="67" spans="3:11" x14ac:dyDescent="0.2">
      <c r="D67" s="4"/>
      <c r="I67" s="5"/>
    </row>
    <row r="68" spans="3:11" x14ac:dyDescent="0.2">
      <c r="C68" s="7"/>
      <c r="D68" s="8"/>
      <c r="H68" s="7"/>
      <c r="I68" s="7"/>
    </row>
    <row r="69" spans="3:11" x14ac:dyDescent="0.2">
      <c r="C69" s="7"/>
      <c r="D69" s="8"/>
      <c r="H69" s="7"/>
      <c r="I69" s="7"/>
    </row>
    <row r="71" spans="3:11" x14ac:dyDescent="0.2">
      <c r="D71" s="5"/>
      <c r="E71" s="6"/>
      <c r="I71" s="5"/>
      <c r="J71" s="6"/>
    </row>
    <row r="72" spans="3:11" x14ac:dyDescent="0.2">
      <c r="D72" s="5"/>
      <c r="E72" s="6"/>
      <c r="I72" s="5"/>
      <c r="J72" s="6"/>
    </row>
    <row r="73" spans="3:11" x14ac:dyDescent="0.2">
      <c r="D73" s="5"/>
      <c r="E73" s="6"/>
      <c r="I73" s="5"/>
      <c r="J73" s="6"/>
    </row>
    <row r="74" spans="3:11" x14ac:dyDescent="0.2">
      <c r="D74" s="5"/>
      <c r="E74" s="6"/>
      <c r="I74" s="5"/>
      <c r="J74" s="6"/>
      <c r="K74" s="29"/>
    </row>
    <row r="75" spans="3:11" x14ac:dyDescent="0.2">
      <c r="K75" s="29"/>
    </row>
    <row r="77" spans="3:11" x14ac:dyDescent="0.2">
      <c r="D77" s="11"/>
      <c r="E77" s="6"/>
      <c r="I77" s="11"/>
      <c r="J77" s="6"/>
    </row>
  </sheetData>
  <mergeCells count="1">
    <mergeCell ref="K74:K75"/>
  </mergeCells>
  <phoneticPr fontId="0" type="noConversion"/>
  <printOptions horizontalCentered="1" verticalCentered="1"/>
  <pageMargins left="0.75" right="0.75" top="1.6" bottom="0.64" header="0.79" footer="0.5"/>
  <pageSetup scale="77" orientation="landscape" horizontalDpi="300" verticalDpi="300" r:id="rId1"/>
  <headerFooter alignWithMargins="0">
    <oddHeader>&amp;C&amp;"Arial,Bold"&amp;12LOW BTU GAS GATHERING &amp;&amp; PROCESSING PROJECT
WESTERN COLORADO &amp;&amp; EASTERN UTAH
ESTIMATED PRODUCER NET-BACK CALCULATION</oddHeader>
    <oddFooter>&amp;L&amp;8&amp;D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7"/>
  <sheetViews>
    <sheetView view="pageBreakPreview" zoomScaleNormal="100" workbookViewId="0">
      <selection activeCell="G14" sqref="G14"/>
    </sheetView>
  </sheetViews>
  <sheetFormatPr defaultRowHeight="12.75" x14ac:dyDescent="0.2"/>
  <cols>
    <col min="2" max="2" width="23.5703125" bestFit="1" customWidth="1"/>
    <col min="4" max="4" width="11.140625" customWidth="1"/>
    <col min="9" max="9" width="10.85546875" bestFit="1" customWidth="1"/>
  </cols>
  <sheetData>
    <row r="1" spans="2:10" x14ac:dyDescent="0.2">
      <c r="B1" t="s">
        <v>0</v>
      </c>
    </row>
    <row r="3" spans="2:10" ht="20.100000000000001" customHeight="1" x14ac:dyDescent="0.2">
      <c r="B3" t="s">
        <v>24</v>
      </c>
      <c r="C3" t="s">
        <v>34</v>
      </c>
    </row>
    <row r="4" spans="2:10" ht="20.100000000000001" customHeight="1" x14ac:dyDescent="0.2">
      <c r="B4" t="s">
        <v>25</v>
      </c>
      <c r="C4" t="s">
        <v>35</v>
      </c>
    </row>
    <row r="5" spans="2:10" ht="20.100000000000001" customHeight="1" x14ac:dyDescent="0.2">
      <c r="B5" t="s">
        <v>26</v>
      </c>
      <c r="C5" t="s">
        <v>37</v>
      </c>
    </row>
    <row r="11" spans="2:10" x14ac:dyDescent="0.2">
      <c r="B11" s="1" t="s">
        <v>21</v>
      </c>
    </row>
    <row r="13" spans="2:10" x14ac:dyDescent="0.2">
      <c r="B13" t="s">
        <v>1</v>
      </c>
      <c r="D13" s="2">
        <v>0.15</v>
      </c>
      <c r="E13" t="s">
        <v>2</v>
      </c>
      <c r="I13" s="2">
        <f>I15/1000/I14</f>
        <v>9.4524082568807344E-2</v>
      </c>
      <c r="J13" t="s">
        <v>2</v>
      </c>
    </row>
    <row r="14" spans="2:10" x14ac:dyDescent="0.2">
      <c r="B14" t="s">
        <v>3</v>
      </c>
      <c r="D14" s="28">
        <v>0.78500000000000003</v>
      </c>
      <c r="E14" t="s">
        <v>4</v>
      </c>
      <c r="I14">
        <v>1.0900000000000001</v>
      </c>
      <c r="J14" t="s">
        <v>4</v>
      </c>
    </row>
    <row r="15" spans="2:10" x14ac:dyDescent="0.2">
      <c r="B15" t="s">
        <v>1</v>
      </c>
      <c r="D15">
        <f>D13*1000*D14</f>
        <v>117.75</v>
      </c>
      <c r="E15" t="s">
        <v>5</v>
      </c>
      <c r="I15" s="3">
        <f>D15-D22</f>
        <v>103.03125</v>
      </c>
      <c r="J15" t="s">
        <v>5</v>
      </c>
    </row>
    <row r="16" spans="2:10" x14ac:dyDescent="0.2">
      <c r="B16" t="s">
        <v>6</v>
      </c>
      <c r="D16" s="27">
        <f>'Badger Wash - Entrada'!D16</f>
        <v>3.25</v>
      </c>
      <c r="E16" t="s">
        <v>7</v>
      </c>
      <c r="I16" s="4">
        <f>D16</f>
        <v>3.25</v>
      </c>
      <c r="J16" t="s">
        <v>8</v>
      </c>
    </row>
    <row r="17" spans="2:10" x14ac:dyDescent="0.2">
      <c r="B17" t="s">
        <v>9</v>
      </c>
      <c r="D17" s="12">
        <v>0.62</v>
      </c>
      <c r="E17" t="s">
        <v>10</v>
      </c>
      <c r="I17" s="5">
        <f>I18*I14</f>
        <v>0.86089171974522294</v>
      </c>
      <c r="J17" t="s">
        <v>11</v>
      </c>
    </row>
    <row r="18" spans="2:10" x14ac:dyDescent="0.2">
      <c r="D18" s="5">
        <f>D17/D14</f>
        <v>0.78980891719745216</v>
      </c>
      <c r="E18" s="6" t="s">
        <v>12</v>
      </c>
      <c r="I18" s="5">
        <f>D18</f>
        <v>0.78980891719745216</v>
      </c>
      <c r="J18" s="6" t="s">
        <v>12</v>
      </c>
    </row>
    <row r="19" spans="2:10" x14ac:dyDescent="0.2">
      <c r="B19" t="s">
        <v>13</v>
      </c>
      <c r="D19" s="4">
        <v>8.5000000000000006E-2</v>
      </c>
      <c r="E19" t="s">
        <v>10</v>
      </c>
      <c r="I19" s="5">
        <f>I20*I14</f>
        <v>0.11802547770700639</v>
      </c>
      <c r="J19" t="s">
        <v>10</v>
      </c>
    </row>
    <row r="20" spans="2:10" x14ac:dyDescent="0.2">
      <c r="D20" s="4">
        <f>D19/D14</f>
        <v>0.10828025477707007</v>
      </c>
      <c r="E20" t="s">
        <v>12</v>
      </c>
      <c r="I20" s="5">
        <f>D20</f>
        <v>0.10828025477707007</v>
      </c>
      <c r="J20" t="s">
        <v>12</v>
      </c>
    </row>
    <row r="21" spans="2:10" x14ac:dyDescent="0.2">
      <c r="B21" t="s">
        <v>22</v>
      </c>
      <c r="C21" s="13">
        <f>J29</f>
        <v>0.125</v>
      </c>
      <c r="D21" s="8">
        <f>C21*D13</f>
        <v>1.8749999999999999E-2</v>
      </c>
      <c r="E21" t="s">
        <v>2</v>
      </c>
      <c r="H21" s="7"/>
      <c r="I21" s="9"/>
    </row>
    <row r="22" spans="2:10" x14ac:dyDescent="0.2">
      <c r="B22" t="s">
        <v>23</v>
      </c>
      <c r="C22" s="7"/>
      <c r="D22" s="8">
        <f>D21*D14*1000</f>
        <v>14.71875</v>
      </c>
      <c r="E22" t="s">
        <v>14</v>
      </c>
      <c r="H22" s="7"/>
      <c r="I22" s="10"/>
    </row>
    <row r="24" spans="2:10" x14ac:dyDescent="0.2">
      <c r="B24" t="s">
        <v>15</v>
      </c>
      <c r="D24" s="5">
        <f>D16*D14</f>
        <v>2.55125</v>
      </c>
      <c r="E24" s="6" t="s">
        <v>16</v>
      </c>
      <c r="I24" s="5"/>
      <c r="J24" s="6"/>
    </row>
    <row r="25" spans="2:10" x14ac:dyDescent="0.2">
      <c r="B25" t="s">
        <v>17</v>
      </c>
      <c r="D25" s="5">
        <f>(D21/D13)*(D24-D17)</f>
        <v>0.24140624999999999</v>
      </c>
      <c r="E25" s="6" t="s">
        <v>16</v>
      </c>
      <c r="I25" s="5"/>
      <c r="J25" s="6"/>
    </row>
    <row r="26" spans="2:10" x14ac:dyDescent="0.2">
      <c r="G26" s="14" t="s">
        <v>30</v>
      </c>
      <c r="H26" s="15"/>
      <c r="I26" s="15"/>
      <c r="J26" s="23">
        <v>5.0000000000000001E-3</v>
      </c>
    </row>
    <row r="27" spans="2:10" x14ac:dyDescent="0.2">
      <c r="B27" t="s">
        <v>18</v>
      </c>
      <c r="D27" s="26">
        <f>D24-D17-D19-D25</f>
        <v>1.6048437499999999</v>
      </c>
      <c r="E27" s="6" t="s">
        <v>16</v>
      </c>
      <c r="G27" s="17" t="s">
        <v>31</v>
      </c>
      <c r="H27" s="18"/>
      <c r="I27" s="18"/>
      <c r="J27" s="24">
        <v>0.02</v>
      </c>
    </row>
    <row r="28" spans="2:10" x14ac:dyDescent="0.2">
      <c r="G28" s="20" t="s">
        <v>32</v>
      </c>
      <c r="H28" s="21"/>
      <c r="I28" s="21"/>
      <c r="J28" s="25">
        <v>0.1</v>
      </c>
    </row>
    <row r="29" spans="2:10" x14ac:dyDescent="0.2">
      <c r="G29" s="20" t="s">
        <v>33</v>
      </c>
      <c r="H29" s="21"/>
      <c r="I29" s="21"/>
      <c r="J29" s="25">
        <f>SUM(J26:J28)</f>
        <v>0.125</v>
      </c>
    </row>
    <row r="30" spans="2:10" x14ac:dyDescent="0.2">
      <c r="B30" t="s">
        <v>19</v>
      </c>
      <c r="D30" s="11">
        <f>(D13)*D27*1000</f>
        <v>240.72656249999997</v>
      </c>
      <c r="E30" s="6" t="s">
        <v>20</v>
      </c>
      <c r="I30" s="11"/>
      <c r="J30" s="6"/>
    </row>
    <row r="37" spans="2:10" x14ac:dyDescent="0.2">
      <c r="B37" s="1"/>
    </row>
    <row r="39" spans="2:10" x14ac:dyDescent="0.2">
      <c r="D39" s="2"/>
      <c r="I39" s="2"/>
    </row>
    <row r="41" spans="2:10" x14ac:dyDescent="0.2">
      <c r="I41" s="3"/>
    </row>
    <row r="42" spans="2:10" x14ac:dyDescent="0.2">
      <c r="D42" s="4"/>
      <c r="I42" s="4"/>
    </row>
    <row r="43" spans="2:10" x14ac:dyDescent="0.2">
      <c r="D43" s="4"/>
      <c r="I43" s="5"/>
    </row>
    <row r="44" spans="2:10" x14ac:dyDescent="0.2">
      <c r="D44" s="5"/>
      <c r="E44" s="6"/>
      <c r="I44" s="5"/>
      <c r="J44" s="6"/>
    </row>
    <row r="45" spans="2:10" x14ac:dyDescent="0.2">
      <c r="D45" s="4"/>
      <c r="I45" s="5"/>
    </row>
    <row r="46" spans="2:10" x14ac:dyDescent="0.2">
      <c r="D46" s="4"/>
      <c r="I46" s="5"/>
    </row>
    <row r="47" spans="2:10" x14ac:dyDescent="0.2">
      <c r="C47" s="7"/>
      <c r="D47" s="8"/>
      <c r="H47" s="7"/>
      <c r="I47" s="9"/>
    </row>
    <row r="48" spans="2:10" x14ac:dyDescent="0.2">
      <c r="C48" s="7"/>
      <c r="D48" s="8"/>
      <c r="H48" s="7"/>
      <c r="I48" s="10"/>
    </row>
    <row r="49" spans="2:10" ht="20.25" customHeight="1" x14ac:dyDescent="0.2"/>
    <row r="50" spans="2:10" x14ac:dyDescent="0.2">
      <c r="D50" s="5"/>
      <c r="E50" s="6"/>
      <c r="I50" s="5"/>
      <c r="J50" s="6"/>
    </row>
    <row r="51" spans="2:10" x14ac:dyDescent="0.2">
      <c r="D51" s="5"/>
      <c r="E51" s="6"/>
      <c r="I51" s="5"/>
      <c r="J51" s="6"/>
    </row>
    <row r="53" spans="2:10" x14ac:dyDescent="0.2">
      <c r="D53" s="5"/>
      <c r="E53" s="6"/>
      <c r="I53" s="5"/>
      <c r="J53" s="6"/>
    </row>
    <row r="56" spans="2:10" x14ac:dyDescent="0.2">
      <c r="D56" s="11"/>
      <c r="E56" s="6"/>
      <c r="I56" s="11"/>
      <c r="J56" s="6"/>
    </row>
    <row r="58" spans="2:10" x14ac:dyDescent="0.2">
      <c r="B58" s="1"/>
    </row>
    <row r="59" spans="2:10" x14ac:dyDescent="0.2">
      <c r="H59" s="3"/>
    </row>
    <row r="60" spans="2:10" x14ac:dyDescent="0.2">
      <c r="D60" s="2"/>
      <c r="I60" s="2"/>
    </row>
    <row r="62" spans="2:10" x14ac:dyDescent="0.2">
      <c r="I62" s="3"/>
    </row>
    <row r="63" spans="2:10" x14ac:dyDescent="0.2">
      <c r="D63" s="4"/>
      <c r="I63" s="4"/>
    </row>
    <row r="64" spans="2:10" x14ac:dyDescent="0.2">
      <c r="D64" s="4"/>
      <c r="I64" s="5"/>
    </row>
    <row r="65" spans="3:11" x14ac:dyDescent="0.2">
      <c r="D65" s="5"/>
      <c r="E65" s="6"/>
      <c r="I65" s="5"/>
      <c r="J65" s="6"/>
    </row>
    <row r="66" spans="3:11" x14ac:dyDescent="0.2">
      <c r="D66" s="4"/>
      <c r="I66" s="5"/>
    </row>
    <row r="67" spans="3:11" x14ac:dyDescent="0.2">
      <c r="D67" s="4"/>
      <c r="I67" s="5"/>
    </row>
    <row r="68" spans="3:11" x14ac:dyDescent="0.2">
      <c r="C68" s="7"/>
      <c r="D68" s="8"/>
      <c r="H68" s="7"/>
      <c r="I68" s="7"/>
    </row>
    <row r="69" spans="3:11" x14ac:dyDescent="0.2">
      <c r="C69" s="7"/>
      <c r="D69" s="8"/>
      <c r="H69" s="7"/>
      <c r="I69" s="7"/>
    </row>
    <row r="71" spans="3:11" x14ac:dyDescent="0.2">
      <c r="D71" s="5"/>
      <c r="E71" s="6"/>
      <c r="I71" s="5"/>
      <c r="J71" s="6"/>
    </row>
    <row r="72" spans="3:11" x14ac:dyDescent="0.2">
      <c r="D72" s="5"/>
      <c r="E72" s="6"/>
      <c r="I72" s="5"/>
      <c r="J72" s="6"/>
    </row>
    <row r="73" spans="3:11" x14ac:dyDescent="0.2">
      <c r="D73" s="5"/>
      <c r="E73" s="6"/>
      <c r="I73" s="5"/>
      <c r="J73" s="6"/>
    </row>
    <row r="74" spans="3:11" x14ac:dyDescent="0.2">
      <c r="D74" s="5"/>
      <c r="E74" s="6"/>
      <c r="I74" s="5"/>
      <c r="J74" s="6"/>
      <c r="K74" s="29"/>
    </row>
    <row r="75" spans="3:11" x14ac:dyDescent="0.2">
      <c r="K75" s="29"/>
    </row>
    <row r="77" spans="3:11" x14ac:dyDescent="0.2">
      <c r="D77" s="11"/>
      <c r="E77" s="6"/>
      <c r="I77" s="11"/>
      <c r="J77" s="6"/>
    </row>
  </sheetData>
  <mergeCells count="1">
    <mergeCell ref="K74:K75"/>
  </mergeCells>
  <phoneticPr fontId="0" type="noConversion"/>
  <printOptions horizontalCentered="1" verticalCentered="1"/>
  <pageMargins left="0.75" right="0.75" top="1.55" bottom="0.64" header="0.75" footer="0.5"/>
  <pageSetup scale="77" orientation="landscape" horizontalDpi="300" verticalDpi="300" r:id="rId1"/>
  <headerFooter alignWithMargins="0">
    <oddHeader>&amp;C&amp;"Arial,Bold"&amp;12LOW BTU GAS GATHERING &amp;&amp; PROCESSING PROJECT
WESTERN COLORADO &amp;&amp; EASTERN UTAH
ESTIMATED PRODUCER NET-BACK CALCULATION</oddHeader>
    <oddFooter>&amp;L&amp;8&amp;D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7"/>
  <sheetViews>
    <sheetView view="pageBreakPreview" zoomScaleNormal="100" workbookViewId="0">
      <selection activeCell="C5" sqref="C5"/>
    </sheetView>
  </sheetViews>
  <sheetFormatPr defaultRowHeight="12.75" x14ac:dyDescent="0.2"/>
  <cols>
    <col min="2" max="2" width="23.5703125" bestFit="1" customWidth="1"/>
    <col min="4" max="4" width="11.140625" customWidth="1"/>
    <col min="9" max="9" width="10.85546875" bestFit="1" customWidth="1"/>
  </cols>
  <sheetData>
    <row r="1" spans="2:10" x14ac:dyDescent="0.2">
      <c r="B1" t="s">
        <v>0</v>
      </c>
    </row>
    <row r="3" spans="2:10" ht="20.100000000000001" customHeight="1" x14ac:dyDescent="0.2">
      <c r="B3" t="s">
        <v>24</v>
      </c>
      <c r="C3" t="s">
        <v>28</v>
      </c>
    </row>
    <row r="4" spans="2:10" ht="20.100000000000001" customHeight="1" x14ac:dyDescent="0.2">
      <c r="B4" t="s">
        <v>25</v>
      </c>
      <c r="C4" t="s">
        <v>27</v>
      </c>
    </row>
    <row r="5" spans="2:10" ht="20.100000000000001" customHeight="1" x14ac:dyDescent="0.2">
      <c r="B5" t="s">
        <v>26</v>
      </c>
      <c r="C5" t="s">
        <v>37</v>
      </c>
    </row>
    <row r="11" spans="2:10" x14ac:dyDescent="0.2">
      <c r="B11" s="1" t="s">
        <v>21</v>
      </c>
    </row>
    <row r="13" spans="2:10" x14ac:dyDescent="0.2">
      <c r="B13" t="s">
        <v>1</v>
      </c>
      <c r="D13" s="2">
        <v>10</v>
      </c>
      <c r="E13" t="s">
        <v>2</v>
      </c>
      <c r="I13" s="2">
        <f>I15/1000/I14</f>
        <v>5.3963302752293583</v>
      </c>
      <c r="J13" t="s">
        <v>2</v>
      </c>
    </row>
    <row r="14" spans="2:10" x14ac:dyDescent="0.2">
      <c r="B14" t="s">
        <v>3</v>
      </c>
      <c r="D14" s="28">
        <v>0.68</v>
      </c>
      <c r="E14" t="s">
        <v>4</v>
      </c>
      <c r="I14">
        <v>1.0900000000000001</v>
      </c>
      <c r="J14" t="s">
        <v>4</v>
      </c>
    </row>
    <row r="15" spans="2:10" x14ac:dyDescent="0.2">
      <c r="B15" t="s">
        <v>1</v>
      </c>
      <c r="D15">
        <f>D13*1000*D14</f>
        <v>6800.0000000000009</v>
      </c>
      <c r="E15" t="s">
        <v>5</v>
      </c>
      <c r="I15" s="3">
        <f>D15-D22</f>
        <v>5882.0000000000009</v>
      </c>
      <c r="J15" t="s">
        <v>5</v>
      </c>
    </row>
    <row r="16" spans="2:10" x14ac:dyDescent="0.2">
      <c r="B16" t="s">
        <v>6</v>
      </c>
      <c r="D16" s="27">
        <f>'Badger Wash - Entrada'!D16</f>
        <v>3.25</v>
      </c>
      <c r="E16" t="s">
        <v>7</v>
      </c>
      <c r="I16" s="4">
        <f>D16</f>
        <v>3.25</v>
      </c>
      <c r="J16" t="s">
        <v>8</v>
      </c>
    </row>
    <row r="17" spans="2:10" x14ac:dyDescent="0.2">
      <c r="B17" t="s">
        <v>9</v>
      </c>
      <c r="D17" s="12">
        <v>0.62</v>
      </c>
      <c r="E17" t="s">
        <v>10</v>
      </c>
      <c r="I17" s="5">
        <f>I18*I14</f>
        <v>0.99382352941176477</v>
      </c>
      <c r="J17" t="s">
        <v>11</v>
      </c>
    </row>
    <row r="18" spans="2:10" x14ac:dyDescent="0.2">
      <c r="D18" s="5">
        <f>D17/D14</f>
        <v>0.91176470588235292</v>
      </c>
      <c r="E18" s="6" t="s">
        <v>12</v>
      </c>
      <c r="I18" s="5">
        <f>D18</f>
        <v>0.91176470588235292</v>
      </c>
      <c r="J18" s="6" t="s">
        <v>12</v>
      </c>
    </row>
    <row r="19" spans="2:10" x14ac:dyDescent="0.2">
      <c r="B19" t="s">
        <v>13</v>
      </c>
      <c r="D19" s="4">
        <v>0.27500000000000002</v>
      </c>
      <c r="E19" t="s">
        <v>10</v>
      </c>
      <c r="I19" s="5">
        <f>I20*I14</f>
        <v>0.44080882352941181</v>
      </c>
      <c r="J19" t="s">
        <v>10</v>
      </c>
    </row>
    <row r="20" spans="2:10" x14ac:dyDescent="0.2">
      <c r="D20" s="4">
        <f>D19/D14</f>
        <v>0.40441176470588236</v>
      </c>
      <c r="E20" t="s">
        <v>12</v>
      </c>
      <c r="I20" s="5">
        <f>D20</f>
        <v>0.40441176470588236</v>
      </c>
      <c r="J20" t="s">
        <v>12</v>
      </c>
    </row>
    <row r="21" spans="2:10" x14ac:dyDescent="0.2">
      <c r="B21" t="s">
        <v>22</v>
      </c>
      <c r="C21" s="13">
        <f>J29</f>
        <v>0.13500000000000001</v>
      </c>
      <c r="D21" s="8">
        <f>C21*D13</f>
        <v>1.35</v>
      </c>
      <c r="E21" t="s">
        <v>2</v>
      </c>
      <c r="H21" s="7"/>
      <c r="I21" s="9"/>
    </row>
    <row r="22" spans="2:10" x14ac:dyDescent="0.2">
      <c r="B22" t="s">
        <v>23</v>
      </c>
      <c r="C22" s="7"/>
      <c r="D22" s="8">
        <f>D21*D14*1000</f>
        <v>918.00000000000011</v>
      </c>
      <c r="E22" t="s">
        <v>14</v>
      </c>
      <c r="H22" s="7"/>
      <c r="I22" s="10"/>
    </row>
    <row r="24" spans="2:10" x14ac:dyDescent="0.2">
      <c r="B24" t="s">
        <v>15</v>
      </c>
      <c r="D24" s="5">
        <f>D16*D14</f>
        <v>2.21</v>
      </c>
      <c r="E24" s="6" t="s">
        <v>16</v>
      </c>
      <c r="I24" s="5"/>
      <c r="J24" s="6"/>
    </row>
    <row r="25" spans="2:10" x14ac:dyDescent="0.2">
      <c r="B25" t="s">
        <v>17</v>
      </c>
      <c r="D25" s="5">
        <f>(D21/D13)*(D24-D17)*1</f>
        <v>0.21465000000000001</v>
      </c>
      <c r="E25" s="6" t="s">
        <v>16</v>
      </c>
      <c r="I25" s="5"/>
      <c r="J25" s="6"/>
    </row>
    <row r="26" spans="2:10" x14ac:dyDescent="0.2">
      <c r="G26" s="14" t="s">
        <v>30</v>
      </c>
      <c r="H26" s="15"/>
      <c r="I26" s="15"/>
      <c r="J26" s="16">
        <v>1.4999999999999999E-2</v>
      </c>
    </row>
    <row r="27" spans="2:10" x14ac:dyDescent="0.2">
      <c r="B27" t="s">
        <v>18</v>
      </c>
      <c r="D27" s="5">
        <f>D24-D17-D19-D25</f>
        <v>1.1003499999999999</v>
      </c>
      <c r="E27" s="6" t="s">
        <v>16</v>
      </c>
      <c r="G27" s="17" t="s">
        <v>31</v>
      </c>
      <c r="H27" s="18"/>
      <c r="I27" s="18"/>
      <c r="J27" s="19">
        <v>0.02</v>
      </c>
    </row>
    <row r="28" spans="2:10" x14ac:dyDescent="0.2">
      <c r="G28" s="20" t="s">
        <v>32</v>
      </c>
      <c r="H28" s="21"/>
      <c r="I28" s="21"/>
      <c r="J28" s="22">
        <v>0.1</v>
      </c>
    </row>
    <row r="29" spans="2:10" x14ac:dyDescent="0.2">
      <c r="G29" s="20" t="s">
        <v>33</v>
      </c>
      <c r="H29" s="21"/>
      <c r="I29" s="21"/>
      <c r="J29" s="22">
        <f>SUM(J26:J28)</f>
        <v>0.13500000000000001</v>
      </c>
    </row>
    <row r="30" spans="2:10" x14ac:dyDescent="0.2">
      <c r="B30" t="s">
        <v>19</v>
      </c>
      <c r="D30" s="11">
        <f>(D13)*D27*1000</f>
        <v>11003.499999999998</v>
      </c>
      <c r="E30" s="6" t="s">
        <v>20</v>
      </c>
      <c r="I30" s="11"/>
      <c r="J30" s="6"/>
    </row>
    <row r="37" spans="2:10" x14ac:dyDescent="0.2">
      <c r="B37" s="1"/>
    </row>
    <row r="39" spans="2:10" x14ac:dyDescent="0.2">
      <c r="D39" s="2"/>
      <c r="I39" s="2"/>
    </row>
    <row r="41" spans="2:10" x14ac:dyDescent="0.2">
      <c r="I41" s="3"/>
    </row>
    <row r="42" spans="2:10" x14ac:dyDescent="0.2">
      <c r="D42" s="4"/>
      <c r="I42" s="4"/>
    </row>
    <row r="43" spans="2:10" x14ac:dyDescent="0.2">
      <c r="D43" s="4"/>
      <c r="I43" s="5"/>
    </row>
    <row r="44" spans="2:10" x14ac:dyDescent="0.2">
      <c r="D44" s="5"/>
      <c r="E44" s="6"/>
      <c r="I44" s="5"/>
      <c r="J44" s="6"/>
    </row>
    <row r="45" spans="2:10" x14ac:dyDescent="0.2">
      <c r="D45" s="4"/>
      <c r="I45" s="5"/>
    </row>
    <row r="46" spans="2:10" x14ac:dyDescent="0.2">
      <c r="D46" s="4"/>
      <c r="I46" s="5"/>
    </row>
    <row r="47" spans="2:10" x14ac:dyDescent="0.2">
      <c r="C47" s="7"/>
      <c r="D47" s="8"/>
      <c r="H47" s="7"/>
      <c r="I47" s="9"/>
    </row>
    <row r="48" spans="2:10" x14ac:dyDescent="0.2">
      <c r="C48" s="7"/>
      <c r="D48" s="8"/>
      <c r="H48" s="7"/>
      <c r="I48" s="10"/>
    </row>
    <row r="49" spans="2:10" ht="20.25" customHeight="1" x14ac:dyDescent="0.2"/>
    <row r="50" spans="2:10" x14ac:dyDescent="0.2">
      <c r="D50" s="5"/>
      <c r="E50" s="6"/>
      <c r="I50" s="5"/>
      <c r="J50" s="6"/>
    </row>
    <row r="51" spans="2:10" x14ac:dyDescent="0.2">
      <c r="D51" s="5"/>
      <c r="E51" s="6"/>
      <c r="I51" s="5"/>
      <c r="J51" s="6"/>
    </row>
    <row r="53" spans="2:10" x14ac:dyDescent="0.2">
      <c r="D53" s="5"/>
      <c r="E53" s="6"/>
      <c r="I53" s="5"/>
      <c r="J53" s="6"/>
    </row>
    <row r="56" spans="2:10" x14ac:dyDescent="0.2">
      <c r="D56" s="11"/>
      <c r="E56" s="6"/>
      <c r="I56" s="11"/>
      <c r="J56" s="6"/>
    </row>
    <row r="58" spans="2:10" x14ac:dyDescent="0.2">
      <c r="B58" s="1"/>
    </row>
    <row r="59" spans="2:10" x14ac:dyDescent="0.2">
      <c r="H59" s="3"/>
    </row>
    <row r="60" spans="2:10" x14ac:dyDescent="0.2">
      <c r="D60" s="2"/>
      <c r="I60" s="2"/>
    </row>
    <row r="62" spans="2:10" x14ac:dyDescent="0.2">
      <c r="I62" s="3"/>
    </row>
    <row r="63" spans="2:10" x14ac:dyDescent="0.2">
      <c r="D63" s="4"/>
      <c r="I63" s="4"/>
    </row>
    <row r="64" spans="2:10" x14ac:dyDescent="0.2">
      <c r="D64" s="4"/>
      <c r="I64" s="5"/>
    </row>
    <row r="65" spans="3:11" x14ac:dyDescent="0.2">
      <c r="D65" s="5"/>
      <c r="E65" s="6"/>
      <c r="I65" s="5"/>
      <c r="J65" s="6"/>
    </row>
    <row r="66" spans="3:11" x14ac:dyDescent="0.2">
      <c r="D66" s="4"/>
      <c r="I66" s="5"/>
    </row>
    <row r="67" spans="3:11" x14ac:dyDescent="0.2">
      <c r="D67" s="4"/>
      <c r="I67" s="5"/>
    </row>
    <row r="68" spans="3:11" x14ac:dyDescent="0.2">
      <c r="C68" s="7"/>
      <c r="D68" s="8"/>
      <c r="H68" s="7"/>
      <c r="I68" s="7"/>
    </row>
    <row r="69" spans="3:11" x14ac:dyDescent="0.2">
      <c r="C69" s="7"/>
      <c r="D69" s="8"/>
      <c r="H69" s="7"/>
      <c r="I69" s="7"/>
    </row>
    <row r="71" spans="3:11" x14ac:dyDescent="0.2">
      <c r="D71" s="5"/>
      <c r="E71" s="6"/>
      <c r="I71" s="5"/>
      <c r="J71" s="6"/>
    </row>
    <row r="72" spans="3:11" x14ac:dyDescent="0.2">
      <c r="D72" s="5"/>
      <c r="E72" s="6"/>
      <c r="I72" s="5"/>
      <c r="J72" s="6"/>
    </row>
    <row r="73" spans="3:11" x14ac:dyDescent="0.2">
      <c r="D73" s="5"/>
      <c r="E73" s="6"/>
      <c r="I73" s="5"/>
      <c r="J73" s="6"/>
    </row>
    <row r="74" spans="3:11" x14ac:dyDescent="0.2">
      <c r="D74" s="5"/>
      <c r="E74" s="6"/>
      <c r="I74" s="5"/>
      <c r="J74" s="6"/>
      <c r="K74" s="29"/>
    </row>
    <row r="75" spans="3:11" x14ac:dyDescent="0.2">
      <c r="K75" s="29"/>
    </row>
    <row r="77" spans="3:11" x14ac:dyDescent="0.2">
      <c r="D77" s="11"/>
      <c r="E77" s="6"/>
      <c r="I77" s="11"/>
      <c r="J77" s="6"/>
    </row>
  </sheetData>
  <mergeCells count="1">
    <mergeCell ref="K74:K75"/>
  </mergeCells>
  <phoneticPr fontId="0" type="noConversion"/>
  <printOptions horizontalCentered="1" verticalCentered="1"/>
  <pageMargins left="0.75" right="0.75" top="1.79" bottom="0.64" header="0.86" footer="0.5"/>
  <pageSetup scale="77" orientation="landscape" horizontalDpi="300" verticalDpi="300" r:id="rId1"/>
  <headerFooter alignWithMargins="0">
    <oddHeader>&amp;C&amp;"Arial,Bold"&amp;12LOW BTU GAS GATHERING &amp;&amp; PROCESSING PROJECT
WESTERN COLORADO &amp;&amp; EASTERN UTAH
ESTIMATED PRODUCER NET-BACK CALCULATION</oddHeader>
    <oddFooter>&amp;L&amp;8&amp;D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7"/>
  <sheetViews>
    <sheetView tabSelected="1" view="pageBreakPreview" zoomScaleNormal="100" workbookViewId="0">
      <selection activeCell="D16" sqref="D16"/>
    </sheetView>
  </sheetViews>
  <sheetFormatPr defaultRowHeight="12.75" x14ac:dyDescent="0.2"/>
  <cols>
    <col min="2" max="2" width="23.5703125" bestFit="1" customWidth="1"/>
    <col min="4" max="4" width="11.140625" customWidth="1"/>
    <col min="9" max="9" width="10.85546875" bestFit="1" customWidth="1"/>
  </cols>
  <sheetData>
    <row r="1" spans="2:10" x14ac:dyDescent="0.2">
      <c r="B1" t="s">
        <v>0</v>
      </c>
    </row>
    <row r="3" spans="2:10" ht="20.100000000000001" customHeight="1" x14ac:dyDescent="0.2">
      <c r="B3" t="s">
        <v>24</v>
      </c>
      <c r="C3" t="s">
        <v>28</v>
      </c>
    </row>
    <row r="4" spans="2:10" ht="20.100000000000001" customHeight="1" x14ac:dyDescent="0.2">
      <c r="B4" t="s">
        <v>25</v>
      </c>
      <c r="C4" t="s">
        <v>29</v>
      </c>
    </row>
    <row r="5" spans="2:10" ht="20.100000000000001" customHeight="1" x14ac:dyDescent="0.2">
      <c r="B5" t="s">
        <v>26</v>
      </c>
      <c r="C5" t="s">
        <v>37</v>
      </c>
    </row>
    <row r="11" spans="2:10" x14ac:dyDescent="0.2">
      <c r="B11" s="1" t="s">
        <v>21</v>
      </c>
    </row>
    <row r="13" spans="2:10" x14ac:dyDescent="0.2">
      <c r="B13" t="s">
        <v>1</v>
      </c>
      <c r="D13" s="2">
        <v>3.5</v>
      </c>
      <c r="E13" t="s">
        <v>2</v>
      </c>
      <c r="I13" s="2">
        <f>I15/1000/I14</f>
        <v>3.3291743119266055</v>
      </c>
      <c r="J13" t="s">
        <v>2</v>
      </c>
    </row>
    <row r="14" spans="2:10" x14ac:dyDescent="0.2">
      <c r="B14" t="s">
        <v>3</v>
      </c>
      <c r="D14" s="28">
        <v>1.08</v>
      </c>
      <c r="E14" t="s">
        <v>4</v>
      </c>
      <c r="I14">
        <v>1.0900000000000001</v>
      </c>
      <c r="J14" t="s">
        <v>4</v>
      </c>
    </row>
    <row r="15" spans="2:10" x14ac:dyDescent="0.2">
      <c r="B15" t="s">
        <v>1</v>
      </c>
      <c r="D15">
        <f>D13*1000*D14</f>
        <v>3780.0000000000005</v>
      </c>
      <c r="E15" t="s">
        <v>5</v>
      </c>
      <c r="I15" s="3">
        <f>D15-D22</f>
        <v>3628.8000000000006</v>
      </c>
      <c r="J15" t="s">
        <v>5</v>
      </c>
    </row>
    <row r="16" spans="2:10" x14ac:dyDescent="0.2">
      <c r="B16" t="s">
        <v>6</v>
      </c>
      <c r="D16" s="27">
        <f>'Badger Wash - Entrada'!D16</f>
        <v>3.25</v>
      </c>
      <c r="E16" t="s">
        <v>7</v>
      </c>
      <c r="I16" s="4">
        <f>D16</f>
        <v>3.25</v>
      </c>
      <c r="J16" t="s">
        <v>8</v>
      </c>
    </row>
    <row r="17" spans="2:10" x14ac:dyDescent="0.2">
      <c r="B17" t="s">
        <v>9</v>
      </c>
      <c r="D17" s="12">
        <v>0</v>
      </c>
      <c r="E17" t="s">
        <v>10</v>
      </c>
      <c r="I17" s="5">
        <f>I18*I14</f>
        <v>0</v>
      </c>
      <c r="J17" t="s">
        <v>11</v>
      </c>
    </row>
    <row r="18" spans="2:10" x14ac:dyDescent="0.2">
      <c r="D18" s="5">
        <f>D17/D14</f>
        <v>0</v>
      </c>
      <c r="E18" s="6" t="s">
        <v>12</v>
      </c>
      <c r="I18" s="5">
        <f>D18</f>
        <v>0</v>
      </c>
      <c r="J18" s="6" t="s">
        <v>12</v>
      </c>
    </row>
    <row r="19" spans="2:10" x14ac:dyDescent="0.2">
      <c r="B19" t="s">
        <v>13</v>
      </c>
      <c r="D19" s="4">
        <v>0.25</v>
      </c>
      <c r="E19" t="s">
        <v>10</v>
      </c>
      <c r="I19" s="5">
        <f>I20*I14</f>
        <v>0.25231481481481483</v>
      </c>
      <c r="J19" t="s">
        <v>10</v>
      </c>
    </row>
    <row r="20" spans="2:10" x14ac:dyDescent="0.2">
      <c r="D20" s="4">
        <f>D19/D14</f>
        <v>0.23148148148148145</v>
      </c>
      <c r="E20" t="s">
        <v>12</v>
      </c>
      <c r="I20" s="5">
        <f>D20</f>
        <v>0.23148148148148145</v>
      </c>
      <c r="J20" t="s">
        <v>12</v>
      </c>
    </row>
    <row r="21" spans="2:10" x14ac:dyDescent="0.2">
      <c r="B21" t="s">
        <v>22</v>
      </c>
      <c r="C21" s="13">
        <f>J29</f>
        <v>0.04</v>
      </c>
      <c r="D21" s="8">
        <f>C21*D13</f>
        <v>0.14000000000000001</v>
      </c>
      <c r="E21" t="s">
        <v>2</v>
      </c>
      <c r="H21" s="7"/>
      <c r="I21" s="9"/>
    </row>
    <row r="22" spans="2:10" x14ac:dyDescent="0.2">
      <c r="B22" t="s">
        <v>23</v>
      </c>
      <c r="C22" s="7"/>
      <c r="D22" s="8">
        <f>D21*D14*1000</f>
        <v>151.20000000000002</v>
      </c>
      <c r="E22" t="s">
        <v>14</v>
      </c>
      <c r="H22" s="7"/>
      <c r="I22" s="10"/>
    </row>
    <row r="24" spans="2:10" x14ac:dyDescent="0.2">
      <c r="B24" t="s">
        <v>15</v>
      </c>
      <c r="D24" s="5">
        <f>D16*D14</f>
        <v>3.5100000000000002</v>
      </c>
      <c r="E24" s="6" t="s">
        <v>16</v>
      </c>
      <c r="I24" s="5"/>
      <c r="J24" s="6"/>
    </row>
    <row r="25" spans="2:10" x14ac:dyDescent="0.2">
      <c r="B25" t="s">
        <v>17</v>
      </c>
      <c r="D25" s="5">
        <f>(D21/D13)*(D24-D17)*1</f>
        <v>0.14040000000000002</v>
      </c>
      <c r="E25" s="6" t="s">
        <v>16</v>
      </c>
      <c r="I25" s="5"/>
      <c r="J25" s="6"/>
    </row>
    <row r="26" spans="2:10" x14ac:dyDescent="0.2">
      <c r="G26" s="14" t="s">
        <v>30</v>
      </c>
      <c r="H26" s="15"/>
      <c r="I26" s="15"/>
      <c r="J26" s="23">
        <v>0.04</v>
      </c>
    </row>
    <row r="27" spans="2:10" x14ac:dyDescent="0.2">
      <c r="B27" t="s">
        <v>18</v>
      </c>
      <c r="D27" s="5">
        <f>D24-D17-D19-D25</f>
        <v>3.1196000000000002</v>
      </c>
      <c r="E27" s="6" t="s">
        <v>16</v>
      </c>
      <c r="G27" s="17" t="s">
        <v>31</v>
      </c>
      <c r="H27" s="18"/>
      <c r="I27" s="18"/>
      <c r="J27" s="24">
        <v>0</v>
      </c>
    </row>
    <row r="28" spans="2:10" x14ac:dyDescent="0.2">
      <c r="G28" s="20" t="s">
        <v>32</v>
      </c>
      <c r="H28" s="21"/>
      <c r="I28" s="21"/>
      <c r="J28" s="25">
        <v>0</v>
      </c>
    </row>
    <row r="29" spans="2:10" x14ac:dyDescent="0.2">
      <c r="G29" s="20" t="s">
        <v>33</v>
      </c>
      <c r="H29" s="21"/>
      <c r="I29" s="21"/>
      <c r="J29" s="25">
        <f>SUM(J26:J28)</f>
        <v>0.04</v>
      </c>
    </row>
    <row r="30" spans="2:10" x14ac:dyDescent="0.2">
      <c r="B30" t="s">
        <v>19</v>
      </c>
      <c r="D30" s="11">
        <f>(D13)*D27*1000</f>
        <v>10918.600000000002</v>
      </c>
      <c r="E30" s="6" t="s">
        <v>20</v>
      </c>
      <c r="I30" s="11"/>
      <c r="J30" s="6"/>
    </row>
    <row r="37" spans="2:10" x14ac:dyDescent="0.2">
      <c r="B37" s="1"/>
    </row>
    <row r="39" spans="2:10" x14ac:dyDescent="0.2">
      <c r="D39" s="2"/>
      <c r="I39" s="2"/>
    </row>
    <row r="41" spans="2:10" x14ac:dyDescent="0.2">
      <c r="I41" s="3"/>
    </row>
    <row r="42" spans="2:10" x14ac:dyDescent="0.2">
      <c r="D42" s="4"/>
      <c r="I42" s="4"/>
    </row>
    <row r="43" spans="2:10" x14ac:dyDescent="0.2">
      <c r="D43" s="4"/>
      <c r="I43" s="5"/>
    </row>
    <row r="44" spans="2:10" x14ac:dyDescent="0.2">
      <c r="D44" s="5"/>
      <c r="E44" s="6"/>
      <c r="I44" s="5"/>
      <c r="J44" s="6"/>
    </row>
    <row r="45" spans="2:10" x14ac:dyDescent="0.2">
      <c r="D45" s="4"/>
      <c r="I45" s="5"/>
    </row>
    <row r="46" spans="2:10" x14ac:dyDescent="0.2">
      <c r="D46" s="4"/>
      <c r="I46" s="5"/>
    </row>
    <row r="47" spans="2:10" x14ac:dyDescent="0.2">
      <c r="C47" s="7"/>
      <c r="D47" s="8"/>
      <c r="H47" s="7"/>
      <c r="I47" s="9"/>
    </row>
    <row r="48" spans="2:10" x14ac:dyDescent="0.2">
      <c r="C48" s="7"/>
      <c r="D48" s="8"/>
      <c r="H48" s="7"/>
      <c r="I48" s="10"/>
    </row>
    <row r="49" spans="2:10" ht="20.25" customHeight="1" x14ac:dyDescent="0.2"/>
    <row r="50" spans="2:10" x14ac:dyDescent="0.2">
      <c r="D50" s="5"/>
      <c r="E50" s="6"/>
      <c r="I50" s="5"/>
      <c r="J50" s="6"/>
    </row>
    <row r="51" spans="2:10" x14ac:dyDescent="0.2">
      <c r="D51" s="5"/>
      <c r="E51" s="6"/>
      <c r="I51" s="5"/>
      <c r="J51" s="6"/>
    </row>
    <row r="53" spans="2:10" x14ac:dyDescent="0.2">
      <c r="D53" s="5"/>
      <c r="E53" s="6"/>
      <c r="I53" s="5"/>
      <c r="J53" s="6"/>
    </row>
    <row r="56" spans="2:10" x14ac:dyDescent="0.2">
      <c r="D56" s="11"/>
      <c r="E56" s="6"/>
      <c r="I56" s="11"/>
      <c r="J56" s="6"/>
    </row>
    <row r="58" spans="2:10" x14ac:dyDescent="0.2">
      <c r="B58" s="1"/>
    </row>
    <row r="59" spans="2:10" x14ac:dyDescent="0.2">
      <c r="H59" s="3"/>
    </row>
    <row r="60" spans="2:10" x14ac:dyDescent="0.2">
      <c r="D60" s="2"/>
      <c r="I60" s="2"/>
    </row>
    <row r="62" spans="2:10" x14ac:dyDescent="0.2">
      <c r="I62" s="3"/>
    </row>
    <row r="63" spans="2:10" x14ac:dyDescent="0.2">
      <c r="D63" s="4"/>
      <c r="I63" s="4"/>
    </row>
    <row r="64" spans="2:10" x14ac:dyDescent="0.2">
      <c r="D64" s="4"/>
      <c r="I64" s="5"/>
    </row>
    <row r="65" spans="3:11" x14ac:dyDescent="0.2">
      <c r="D65" s="5"/>
      <c r="E65" s="6"/>
      <c r="I65" s="5"/>
      <c r="J65" s="6"/>
    </row>
    <row r="66" spans="3:11" x14ac:dyDescent="0.2">
      <c r="D66" s="4"/>
      <c r="I66" s="5"/>
    </row>
    <row r="67" spans="3:11" x14ac:dyDescent="0.2">
      <c r="D67" s="4"/>
      <c r="I67" s="5"/>
    </row>
    <row r="68" spans="3:11" x14ac:dyDescent="0.2">
      <c r="C68" s="7"/>
      <c r="D68" s="8"/>
      <c r="H68" s="7"/>
      <c r="I68" s="7"/>
    </row>
    <row r="69" spans="3:11" x14ac:dyDescent="0.2">
      <c r="C69" s="7"/>
      <c r="D69" s="8"/>
      <c r="H69" s="7"/>
      <c r="I69" s="7"/>
    </row>
    <row r="71" spans="3:11" x14ac:dyDescent="0.2">
      <c r="D71" s="5"/>
      <c r="E71" s="6"/>
      <c r="I71" s="5"/>
      <c r="J71" s="6"/>
    </row>
    <row r="72" spans="3:11" x14ac:dyDescent="0.2">
      <c r="D72" s="5"/>
      <c r="E72" s="6"/>
      <c r="I72" s="5"/>
      <c r="J72" s="6"/>
    </row>
    <row r="73" spans="3:11" x14ac:dyDescent="0.2">
      <c r="D73" s="5"/>
      <c r="E73" s="6"/>
      <c r="I73" s="5"/>
      <c r="J73" s="6"/>
    </row>
    <row r="74" spans="3:11" x14ac:dyDescent="0.2">
      <c r="D74" s="5"/>
      <c r="E74" s="6"/>
      <c r="I74" s="5"/>
      <c r="J74" s="6"/>
      <c r="K74" s="29"/>
    </row>
    <row r="75" spans="3:11" x14ac:dyDescent="0.2">
      <c r="K75" s="29"/>
    </row>
    <row r="77" spans="3:11" x14ac:dyDescent="0.2">
      <c r="D77" s="11"/>
      <c r="E77" s="6"/>
      <c r="I77" s="11"/>
      <c r="J77" s="6"/>
    </row>
  </sheetData>
  <mergeCells count="1">
    <mergeCell ref="K74:K75"/>
  </mergeCells>
  <phoneticPr fontId="0" type="noConversion"/>
  <printOptions horizontalCentered="1" verticalCentered="1"/>
  <pageMargins left="0.75" right="0.75" top="1.67" bottom="0.64" header="0.8" footer="0.5"/>
  <pageSetup scale="77" orientation="landscape" horizontalDpi="300" verticalDpi="300" r:id="rId1"/>
  <headerFooter alignWithMargins="0">
    <oddHeader>&amp;C&amp;"Arial,Bold"&amp;12LOW BTU GAS GATHERING &amp;&amp; PROCESSING PROJECT
WESTERN COLORADO &amp;&amp; EASTERN UTAH
ESTIMATED PRODUCER NET-BACK CALCULATION</oddHeader>
    <oddFooter>&amp;L&amp;8&amp;D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Badger Wash - Entrada</vt:lpstr>
      <vt:lpstr>Badger Wash - Dakota</vt:lpstr>
      <vt:lpstr>San Arroyo  Entrada</vt:lpstr>
      <vt:lpstr>San Arroyo  Dakota</vt:lpstr>
      <vt:lpstr>'Badger Wash - Dakota'!Print_Area</vt:lpstr>
      <vt:lpstr>'Badger Wash - Entrada'!Print_Area</vt:lpstr>
      <vt:lpstr>'San Arroyo  Dakota'!Print_Area</vt:lpstr>
      <vt:lpstr>'San Arroyo  Entrada'!Print_Area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Krisa</dc:creator>
  <cp:lastModifiedBy>Jan Havlíček</cp:lastModifiedBy>
  <cp:lastPrinted>2000-02-23T17:32:18Z</cp:lastPrinted>
  <dcterms:created xsi:type="dcterms:W3CDTF">1999-06-16T20:55:09Z</dcterms:created>
  <dcterms:modified xsi:type="dcterms:W3CDTF">2023-09-15T16:20:36Z</dcterms:modified>
</cp:coreProperties>
</file>