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4736F0D-1659-43BC-87E2-948BFC192D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E3" i="1"/>
  <c r="G3" i="1"/>
  <c r="F4" i="1"/>
  <c r="G4" i="1"/>
  <c r="E5" i="1"/>
  <c r="F5" i="1"/>
  <c r="G5" i="1"/>
  <c r="E6" i="1"/>
  <c r="F6" i="1"/>
  <c r="G6" i="1"/>
  <c r="F7" i="1"/>
  <c r="G7" i="1"/>
  <c r="E8" i="1"/>
  <c r="F8" i="1"/>
  <c r="G8" i="1"/>
  <c r="F9" i="1"/>
  <c r="G9" i="1"/>
  <c r="E10" i="1"/>
  <c r="F10" i="1"/>
  <c r="G10" i="1"/>
  <c r="F11" i="1"/>
  <c r="G11" i="1"/>
  <c r="F12" i="1"/>
  <c r="G12" i="1"/>
  <c r="D13" i="1"/>
  <c r="E13" i="1"/>
  <c r="F13" i="1"/>
  <c r="G13" i="1"/>
  <c r="E14" i="1"/>
  <c r="F14" i="1"/>
  <c r="G14" i="1"/>
  <c r="E15" i="1"/>
  <c r="F15" i="1"/>
  <c r="G15" i="1"/>
  <c r="D29" i="1"/>
  <c r="E29" i="1"/>
  <c r="F29" i="1"/>
  <c r="G29" i="1"/>
</calcChain>
</file>

<file path=xl/sharedStrings.xml><?xml version="1.0" encoding="utf-8"?>
<sst xmlns="http://schemas.openxmlformats.org/spreadsheetml/2006/main" count="81" uniqueCount="35">
  <si>
    <t>Counterparty</t>
  </si>
  <si>
    <t>Total # Firm GTCs</t>
  </si>
  <si>
    <t>Total # "Spot" GTCs</t>
  </si>
  <si>
    <t>Credit Watch Rating</t>
  </si>
  <si>
    <t>TOTAL DEALS CLEARING ON GTCs</t>
  </si>
  <si>
    <t>CP ID#</t>
  </si>
  <si>
    <t>BILATERAL MASTER FIRM CONTRACT</t>
  </si>
  <si>
    <t>BILATERAL MASTER "SPOT" CONTRACT</t>
  </si>
  <si>
    <t>OTHER MASTER CONTRACTS</t>
  </si>
  <si>
    <t>NOTES / COMMENTS</t>
  </si>
  <si>
    <t>Total # Online GTCs</t>
  </si>
  <si>
    <t>Noble Gas Marketing Inc.</t>
  </si>
  <si>
    <t>Torch Energy TM, Inc.</t>
  </si>
  <si>
    <t>USGT/Aquila, L.P.</t>
  </si>
  <si>
    <t>Amerada Hess Corporation</t>
  </si>
  <si>
    <t>N/A</t>
  </si>
  <si>
    <t>Upstream Energy Services Company, L.L.C.</t>
  </si>
  <si>
    <t>Colonial Energy Inc.</t>
  </si>
  <si>
    <t>Constellation Power Source, Inc.</t>
  </si>
  <si>
    <t>Dynegy Canada Inc.</t>
  </si>
  <si>
    <t>Engage Energy Canada L.P.</t>
  </si>
  <si>
    <t>NGTS LLC</t>
  </si>
  <si>
    <t>Nexen Marketing</t>
  </si>
  <si>
    <t>Nicor Gas Company</t>
  </si>
  <si>
    <t>Prior Energy Corporation</t>
  </si>
  <si>
    <t>Altrade Transaction, L.L.C.</t>
  </si>
  <si>
    <t>96001113 MPSFI 08/01/94</t>
  </si>
  <si>
    <t>MPSFI rejected for EOL per Credit 10/12/99.</t>
  </si>
  <si>
    <t>96000379 MPFI 02/01/87</t>
  </si>
  <si>
    <t>96058535 MPSF 10/31/96</t>
  </si>
  <si>
    <t>To be reviewed for online trading.</t>
  </si>
  <si>
    <t>96001224 MPSS 09/01/94</t>
  </si>
  <si>
    <t>MPSS rejected for EOL per Credit 10/12/99.</t>
  </si>
  <si>
    <t>GISB assigned to HPL/AEP/Lodisco.</t>
  </si>
  <si>
    <t>96000982 MPSS 09/01/95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</si>
</sst>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8" fontId="1" fillId="0" borderId="1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38" fontId="1" fillId="3" borderId="1" xfId="0" applyNumberFormat="1" applyFont="1" applyFill="1" applyBorder="1" applyAlignment="1">
      <alignment horizontal="center"/>
    </xf>
    <xf numFmtId="38" fontId="3" fillId="3" borderId="8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0" borderId="9" xfId="0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3" fillId="0" borderId="11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38" fontId="3" fillId="0" borderId="13" xfId="0" applyNumberFormat="1" applyFont="1" applyBorder="1" applyAlignment="1">
      <alignment horizontal="center"/>
    </xf>
    <xf numFmtId="38" fontId="2" fillId="0" borderId="14" xfId="0" applyNumberFormat="1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 applyAlignment="1">
      <alignment horizontal="center" wrapText="1"/>
    </xf>
    <xf numFmtId="0" fontId="1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0"/>
  <sheetViews>
    <sheetView tabSelected="1" workbookViewId="0"/>
  </sheetViews>
  <sheetFormatPr defaultRowHeight="12.75" x14ac:dyDescent="0.2"/>
  <cols>
    <col min="1" max="1" width="33.42578125" style="3" customWidth="1"/>
    <col min="2" max="2" width="8.5703125" style="2" customWidth="1"/>
    <col min="3" max="3" width="10.85546875" style="2" bestFit="1" customWidth="1"/>
    <col min="4" max="4" width="9.7109375" style="2" bestFit="1" customWidth="1"/>
    <col min="5" max="5" width="9.7109375" style="2" customWidth="1"/>
    <col min="6" max="6" width="11.140625" style="2" customWidth="1"/>
    <col min="7" max="7" width="11.85546875" style="2" bestFit="1" customWidth="1"/>
    <col min="8" max="10" width="18.7109375" style="2" customWidth="1"/>
    <col min="11" max="11" width="30.7109375" style="33" customWidth="1"/>
    <col min="12" max="16384" width="9.140625" style="1"/>
  </cols>
  <sheetData>
    <row r="1" spans="1:11" s="3" customFormat="1" ht="63.75" thickTop="1" x14ac:dyDescent="0.25">
      <c r="A1" s="4" t="s">
        <v>0</v>
      </c>
      <c r="B1" s="7" t="s">
        <v>5</v>
      </c>
      <c r="C1" s="11" t="s">
        <v>3</v>
      </c>
      <c r="D1" s="12" t="s">
        <v>1</v>
      </c>
      <c r="E1" s="12" t="s">
        <v>2</v>
      </c>
      <c r="F1" s="12" t="s">
        <v>10</v>
      </c>
      <c r="G1" s="13" t="s">
        <v>4</v>
      </c>
      <c r="H1" s="9" t="s">
        <v>6</v>
      </c>
      <c r="I1" s="5" t="s">
        <v>7</v>
      </c>
      <c r="J1" s="5" t="s">
        <v>8</v>
      </c>
      <c r="K1" s="5" t="s">
        <v>9</v>
      </c>
    </row>
    <row r="2" spans="1:11" ht="20.100000000000001" customHeight="1" x14ac:dyDescent="0.25">
      <c r="A2" s="31" t="s">
        <v>14</v>
      </c>
      <c r="B2" s="8">
        <v>8</v>
      </c>
      <c r="C2" s="14" t="s">
        <v>15</v>
      </c>
      <c r="D2" s="16">
        <v>0</v>
      </c>
      <c r="E2" s="16">
        <f>2</f>
        <v>2</v>
      </c>
      <c r="F2" s="16">
        <f>226</f>
        <v>226</v>
      </c>
      <c r="G2" s="17">
        <f t="shared" ref="G2:G7" si="0">SUM(D2:F2)</f>
        <v>228</v>
      </c>
      <c r="H2" s="10" t="s">
        <v>15</v>
      </c>
      <c r="I2" s="6" t="s">
        <v>15</v>
      </c>
      <c r="J2" s="6" t="s">
        <v>28</v>
      </c>
      <c r="K2" s="15"/>
    </row>
    <row r="3" spans="1:11" s="24" customFormat="1" ht="20.100000000000001" customHeight="1" x14ac:dyDescent="0.25">
      <c r="A3" s="32" t="s">
        <v>25</v>
      </c>
      <c r="B3" s="18">
        <v>49158</v>
      </c>
      <c r="C3" s="19">
        <v>9</v>
      </c>
      <c r="D3" s="20">
        <v>0</v>
      </c>
      <c r="E3" s="20">
        <f>1+23</f>
        <v>24</v>
      </c>
      <c r="F3" s="20">
        <v>0</v>
      </c>
      <c r="G3" s="21">
        <f t="shared" si="0"/>
        <v>24</v>
      </c>
      <c r="H3" s="22" t="s">
        <v>29</v>
      </c>
      <c r="I3" s="22" t="s">
        <v>15</v>
      </c>
      <c r="J3" s="22" t="s">
        <v>15</v>
      </c>
      <c r="K3" s="34" t="s">
        <v>30</v>
      </c>
    </row>
    <row r="4" spans="1:11" ht="20.100000000000001" customHeight="1" x14ac:dyDescent="0.25">
      <c r="A4" s="31" t="s">
        <v>17</v>
      </c>
      <c r="B4" s="8">
        <v>49410</v>
      </c>
      <c r="C4" s="14" t="s">
        <v>15</v>
      </c>
      <c r="D4" s="16">
        <v>0</v>
      </c>
      <c r="E4" s="16">
        <v>0</v>
      </c>
      <c r="F4" s="16">
        <f>303</f>
        <v>303</v>
      </c>
      <c r="G4" s="17">
        <f t="shared" si="0"/>
        <v>303</v>
      </c>
      <c r="H4" s="10" t="s">
        <v>15</v>
      </c>
      <c r="I4" s="6" t="s">
        <v>15</v>
      </c>
      <c r="J4" s="6" t="s">
        <v>15</v>
      </c>
      <c r="K4" s="15"/>
    </row>
    <row r="5" spans="1:11" ht="20.100000000000001" customHeight="1" x14ac:dyDescent="0.25">
      <c r="A5" s="31" t="s">
        <v>18</v>
      </c>
      <c r="B5" s="8">
        <v>55134</v>
      </c>
      <c r="C5" s="14" t="s">
        <v>15</v>
      </c>
      <c r="D5" s="16">
        <v>0</v>
      </c>
      <c r="E5" s="16">
        <f>2</f>
        <v>2</v>
      </c>
      <c r="F5" s="16">
        <f>50+13+238</f>
        <v>301</v>
      </c>
      <c r="G5" s="17">
        <f t="shared" si="0"/>
        <v>303</v>
      </c>
      <c r="H5" s="10" t="s">
        <v>15</v>
      </c>
      <c r="I5" s="6" t="s">
        <v>15</v>
      </c>
      <c r="J5" s="6" t="s">
        <v>15</v>
      </c>
      <c r="K5" s="15"/>
    </row>
    <row r="6" spans="1:11" ht="20.100000000000001" customHeight="1" x14ac:dyDescent="0.25">
      <c r="A6" s="31" t="s">
        <v>19</v>
      </c>
      <c r="B6" s="8">
        <v>65292</v>
      </c>
      <c r="C6" s="14" t="s">
        <v>15</v>
      </c>
      <c r="D6" s="16">
        <v>0</v>
      </c>
      <c r="E6" s="16">
        <f>7</f>
        <v>7</v>
      </c>
      <c r="F6" s="16">
        <f>192</f>
        <v>192</v>
      </c>
      <c r="G6" s="17">
        <f t="shared" si="0"/>
        <v>199</v>
      </c>
      <c r="H6" s="10" t="s">
        <v>15</v>
      </c>
      <c r="I6" s="6" t="s">
        <v>15</v>
      </c>
      <c r="J6" s="6" t="s">
        <v>15</v>
      </c>
      <c r="K6" s="15"/>
    </row>
    <row r="7" spans="1:11" ht="20.100000000000001" customHeight="1" x14ac:dyDescent="0.25">
      <c r="A7" s="31" t="s">
        <v>20</v>
      </c>
      <c r="B7" s="8">
        <v>53341</v>
      </c>
      <c r="C7" s="14" t="s">
        <v>15</v>
      </c>
      <c r="D7" s="16">
        <v>0</v>
      </c>
      <c r="E7" s="16">
        <v>0</v>
      </c>
      <c r="F7" s="16">
        <f>6+138+2</f>
        <v>146</v>
      </c>
      <c r="G7" s="17">
        <f t="shared" si="0"/>
        <v>146</v>
      </c>
      <c r="H7" s="10" t="s">
        <v>15</v>
      </c>
      <c r="I7" s="6" t="s">
        <v>15</v>
      </c>
      <c r="J7" s="6" t="s">
        <v>15</v>
      </c>
      <c r="K7" s="15"/>
    </row>
    <row r="8" spans="1:11" ht="20.100000000000001" customHeight="1" x14ac:dyDescent="0.25">
      <c r="A8" s="31" t="s">
        <v>22</v>
      </c>
      <c r="B8" s="8">
        <v>57251</v>
      </c>
      <c r="C8" s="14" t="s">
        <v>15</v>
      </c>
      <c r="D8" s="16">
        <v>0</v>
      </c>
      <c r="E8" s="16">
        <f>4</f>
        <v>4</v>
      </c>
      <c r="F8" s="16">
        <f>1+393</f>
        <v>394</v>
      </c>
      <c r="G8" s="17">
        <f t="shared" ref="G8:G15" si="1">SUM(D8:F8)</f>
        <v>398</v>
      </c>
      <c r="H8" s="10" t="s">
        <v>15</v>
      </c>
      <c r="I8" s="6" t="s">
        <v>15</v>
      </c>
      <c r="J8" s="6" t="s">
        <v>15</v>
      </c>
      <c r="K8" s="15"/>
    </row>
    <row r="9" spans="1:11" s="24" customFormat="1" ht="20.100000000000001" customHeight="1" x14ac:dyDescent="0.25">
      <c r="A9" s="32" t="s">
        <v>21</v>
      </c>
      <c r="B9" s="18">
        <v>57700</v>
      </c>
      <c r="C9" s="19">
        <v>10</v>
      </c>
      <c r="D9" s="20">
        <v>0</v>
      </c>
      <c r="E9" s="20">
        <v>0</v>
      </c>
      <c r="F9" s="20">
        <f>62</f>
        <v>62</v>
      </c>
      <c r="G9" s="21">
        <f t="shared" si="1"/>
        <v>62</v>
      </c>
      <c r="H9" s="22" t="s">
        <v>15</v>
      </c>
      <c r="I9" s="23" t="s">
        <v>34</v>
      </c>
      <c r="J9" s="22" t="s">
        <v>15</v>
      </c>
      <c r="K9" s="34" t="s">
        <v>32</v>
      </c>
    </row>
    <row r="10" spans="1:11" ht="20.100000000000001" customHeight="1" x14ac:dyDescent="0.25">
      <c r="A10" s="31" t="s">
        <v>23</v>
      </c>
      <c r="B10" s="8">
        <v>61057</v>
      </c>
      <c r="C10" s="14" t="s">
        <v>15</v>
      </c>
      <c r="D10" s="16">
        <v>0</v>
      </c>
      <c r="E10" s="16">
        <f>1+1+1</f>
        <v>3</v>
      </c>
      <c r="F10" s="16">
        <f>273+18</f>
        <v>291</v>
      </c>
      <c r="G10" s="17">
        <f t="shared" si="1"/>
        <v>294</v>
      </c>
      <c r="H10" s="10" t="s">
        <v>15</v>
      </c>
      <c r="I10" s="6" t="s">
        <v>15</v>
      </c>
      <c r="J10" s="6" t="s">
        <v>15</v>
      </c>
      <c r="K10" s="15"/>
    </row>
    <row r="11" spans="1:11" ht="20.100000000000001" customHeight="1" x14ac:dyDescent="0.25">
      <c r="A11" s="31" t="s">
        <v>11</v>
      </c>
      <c r="B11" s="8">
        <v>155</v>
      </c>
      <c r="C11" s="14" t="s">
        <v>15</v>
      </c>
      <c r="D11" s="16">
        <v>0</v>
      </c>
      <c r="E11" s="16">
        <v>0</v>
      </c>
      <c r="F11" s="16">
        <f>26+97</f>
        <v>123</v>
      </c>
      <c r="G11" s="17">
        <f t="shared" si="1"/>
        <v>123</v>
      </c>
      <c r="H11" s="10" t="s">
        <v>26</v>
      </c>
      <c r="I11" s="6" t="s">
        <v>15</v>
      </c>
      <c r="J11" s="6" t="s">
        <v>15</v>
      </c>
      <c r="K11" s="15" t="s">
        <v>27</v>
      </c>
    </row>
    <row r="12" spans="1:11" s="24" customFormat="1" ht="20.100000000000001" customHeight="1" x14ac:dyDescent="0.25">
      <c r="A12" s="32" t="s">
        <v>24</v>
      </c>
      <c r="B12" s="18">
        <v>2630</v>
      </c>
      <c r="C12" s="19">
        <v>9</v>
      </c>
      <c r="D12" s="20">
        <v>0</v>
      </c>
      <c r="E12" s="20">
        <v>0</v>
      </c>
      <c r="F12" s="20">
        <f>227</f>
        <v>227</v>
      </c>
      <c r="G12" s="21">
        <f t="shared" si="1"/>
        <v>227</v>
      </c>
      <c r="H12" s="22" t="s">
        <v>15</v>
      </c>
      <c r="I12" s="22" t="s">
        <v>31</v>
      </c>
      <c r="J12" s="22" t="s">
        <v>15</v>
      </c>
      <c r="K12" s="34" t="s">
        <v>32</v>
      </c>
    </row>
    <row r="13" spans="1:11" s="24" customFormat="1" ht="20.100000000000001" customHeight="1" x14ac:dyDescent="0.25">
      <c r="A13" s="32" t="s">
        <v>12</v>
      </c>
      <c r="B13" s="18">
        <v>79508</v>
      </c>
      <c r="C13" s="19">
        <v>11</v>
      </c>
      <c r="D13" s="20">
        <f>57</f>
        <v>57</v>
      </c>
      <c r="E13" s="20">
        <f>1+2+12</f>
        <v>15</v>
      </c>
      <c r="F13" s="20">
        <f>82+131</f>
        <v>213</v>
      </c>
      <c r="G13" s="21">
        <f t="shared" si="1"/>
        <v>285</v>
      </c>
      <c r="H13" s="22" t="s">
        <v>15</v>
      </c>
      <c r="I13" s="23" t="s">
        <v>15</v>
      </c>
      <c r="J13" s="23" t="s">
        <v>15</v>
      </c>
      <c r="K13" s="34" t="s">
        <v>33</v>
      </c>
    </row>
    <row r="14" spans="1:11" ht="20.100000000000001" customHeight="1" x14ac:dyDescent="0.25">
      <c r="A14" s="31" t="s">
        <v>13</v>
      </c>
      <c r="B14" s="8">
        <v>76789</v>
      </c>
      <c r="C14" s="14" t="s">
        <v>15</v>
      </c>
      <c r="D14" s="16">
        <v>0</v>
      </c>
      <c r="E14" s="16">
        <f>3+19</f>
        <v>22</v>
      </c>
      <c r="F14" s="16">
        <f>34+488+431</f>
        <v>953</v>
      </c>
      <c r="G14" s="17">
        <f t="shared" si="1"/>
        <v>975</v>
      </c>
      <c r="H14" s="10" t="s">
        <v>15</v>
      </c>
      <c r="I14" s="6" t="s">
        <v>15</v>
      </c>
      <c r="J14" s="6" t="s">
        <v>15</v>
      </c>
      <c r="K14" s="15"/>
    </row>
    <row r="15" spans="1:11" s="24" customFormat="1" ht="20.100000000000001" customHeight="1" x14ac:dyDescent="0.25">
      <c r="A15" s="32" t="s">
        <v>16</v>
      </c>
      <c r="B15" s="18">
        <v>92260</v>
      </c>
      <c r="C15" s="19">
        <v>10</v>
      </c>
      <c r="D15" s="20">
        <v>0</v>
      </c>
      <c r="E15" s="20">
        <f>1</f>
        <v>1</v>
      </c>
      <c r="F15" s="20">
        <f>59</f>
        <v>59</v>
      </c>
      <c r="G15" s="21">
        <f t="shared" si="1"/>
        <v>60</v>
      </c>
      <c r="H15" s="22" t="s">
        <v>15</v>
      </c>
      <c r="I15" s="23" t="s">
        <v>15</v>
      </c>
      <c r="J15" s="23" t="s">
        <v>15</v>
      </c>
      <c r="K15" s="34"/>
    </row>
    <row r="16" spans="1:11" ht="20.100000000000001" customHeight="1" x14ac:dyDescent="0.25">
      <c r="A16" s="31"/>
      <c r="B16" s="8"/>
      <c r="C16" s="14"/>
      <c r="D16" s="16"/>
      <c r="E16" s="16"/>
      <c r="F16" s="16"/>
      <c r="G16" s="17"/>
      <c r="H16" s="10"/>
      <c r="I16" s="6"/>
      <c r="J16" s="6"/>
      <c r="K16" s="15"/>
    </row>
    <row r="17" spans="1:11" ht="20.100000000000001" customHeight="1" x14ac:dyDescent="0.25">
      <c r="A17" s="31"/>
      <c r="B17" s="8"/>
      <c r="C17" s="14"/>
      <c r="D17" s="16"/>
      <c r="E17" s="16"/>
      <c r="F17" s="16"/>
      <c r="G17" s="17"/>
      <c r="H17" s="10"/>
      <c r="I17" s="6"/>
      <c r="J17" s="6"/>
      <c r="K17" s="15"/>
    </row>
    <row r="18" spans="1:11" ht="20.100000000000001" customHeight="1" x14ac:dyDescent="0.25">
      <c r="A18" s="31"/>
      <c r="B18" s="8"/>
      <c r="C18" s="14"/>
      <c r="D18" s="16"/>
      <c r="E18" s="16"/>
      <c r="F18" s="16"/>
      <c r="G18" s="17"/>
      <c r="H18" s="10"/>
      <c r="I18" s="6"/>
      <c r="J18" s="6"/>
      <c r="K18" s="15"/>
    </row>
    <row r="19" spans="1:11" ht="20.100000000000001" customHeight="1" x14ac:dyDescent="0.25">
      <c r="A19" s="31"/>
      <c r="B19" s="8"/>
      <c r="C19" s="14"/>
      <c r="D19" s="16"/>
      <c r="E19" s="16"/>
      <c r="F19" s="16"/>
      <c r="G19" s="17"/>
      <c r="H19" s="10"/>
      <c r="I19" s="6"/>
      <c r="J19" s="6"/>
      <c r="K19" s="15"/>
    </row>
    <row r="20" spans="1:11" ht="20.100000000000001" customHeight="1" x14ac:dyDescent="0.25">
      <c r="A20" s="31"/>
      <c r="B20" s="8"/>
      <c r="C20" s="14"/>
      <c r="D20" s="16"/>
      <c r="E20" s="16"/>
      <c r="F20" s="16"/>
      <c r="G20" s="17"/>
      <c r="H20" s="10"/>
      <c r="I20" s="6"/>
      <c r="J20" s="6"/>
      <c r="K20" s="15"/>
    </row>
    <row r="21" spans="1:11" ht="20.100000000000001" customHeight="1" x14ac:dyDescent="0.25">
      <c r="A21" s="31"/>
      <c r="B21" s="8"/>
      <c r="C21" s="14"/>
      <c r="D21" s="16"/>
      <c r="E21" s="16"/>
      <c r="F21" s="16"/>
      <c r="G21" s="17"/>
      <c r="H21" s="10"/>
      <c r="I21" s="6"/>
      <c r="J21" s="6"/>
      <c r="K21" s="15"/>
    </row>
    <row r="22" spans="1:11" ht="20.100000000000001" customHeight="1" x14ac:dyDescent="0.25">
      <c r="A22" s="31"/>
      <c r="B22" s="8"/>
      <c r="C22" s="14"/>
      <c r="D22" s="16"/>
      <c r="E22" s="16"/>
      <c r="F22" s="16"/>
      <c r="G22" s="17"/>
      <c r="H22" s="10"/>
      <c r="I22" s="6"/>
      <c r="J22" s="6"/>
      <c r="K22" s="15"/>
    </row>
    <row r="23" spans="1:11" ht="20.100000000000001" customHeight="1" x14ac:dyDescent="0.25">
      <c r="A23" s="31"/>
      <c r="B23" s="8"/>
      <c r="C23" s="14"/>
      <c r="D23" s="16"/>
      <c r="E23" s="16"/>
      <c r="F23" s="16"/>
      <c r="G23" s="17"/>
      <c r="H23" s="10"/>
      <c r="I23" s="6"/>
      <c r="J23" s="6"/>
      <c r="K23" s="15"/>
    </row>
    <row r="24" spans="1:11" ht="20.100000000000001" customHeight="1" x14ac:dyDescent="0.25">
      <c r="A24" s="31"/>
      <c r="B24" s="8"/>
      <c r="C24" s="14"/>
      <c r="D24" s="16"/>
      <c r="E24" s="16"/>
      <c r="F24" s="16"/>
      <c r="G24" s="17"/>
      <c r="H24" s="10"/>
      <c r="I24" s="6"/>
      <c r="J24" s="6"/>
      <c r="K24" s="15"/>
    </row>
    <row r="25" spans="1:11" ht="20.100000000000001" customHeight="1" x14ac:dyDescent="0.25">
      <c r="A25" s="31"/>
      <c r="B25" s="8"/>
      <c r="C25" s="14"/>
      <c r="D25" s="16"/>
      <c r="E25" s="16"/>
      <c r="F25" s="16"/>
      <c r="G25" s="17"/>
      <c r="H25" s="10"/>
      <c r="I25" s="6"/>
      <c r="J25" s="6"/>
      <c r="K25" s="15"/>
    </row>
    <row r="26" spans="1:11" ht="20.100000000000001" customHeight="1" x14ac:dyDescent="0.25">
      <c r="A26" s="31"/>
      <c r="B26" s="8"/>
      <c r="C26" s="14"/>
      <c r="D26" s="16"/>
      <c r="E26" s="16"/>
      <c r="F26" s="16"/>
      <c r="G26" s="17"/>
      <c r="H26" s="10"/>
      <c r="I26" s="6"/>
      <c r="J26" s="6"/>
      <c r="K26" s="15"/>
    </row>
    <row r="27" spans="1:11" ht="20.100000000000001" customHeight="1" x14ac:dyDescent="0.25">
      <c r="A27" s="31"/>
      <c r="B27" s="8"/>
      <c r="C27" s="14"/>
      <c r="D27" s="16"/>
      <c r="E27" s="16"/>
      <c r="F27" s="16"/>
      <c r="G27" s="17"/>
      <c r="H27" s="10"/>
      <c r="I27" s="6"/>
      <c r="J27" s="6"/>
      <c r="K27" s="15"/>
    </row>
    <row r="28" spans="1:11" ht="20.100000000000001" customHeight="1" thickBot="1" x14ac:dyDescent="0.3">
      <c r="A28" s="31"/>
      <c r="B28" s="8"/>
      <c r="C28" s="25"/>
      <c r="D28" s="26"/>
      <c r="E28" s="26"/>
      <c r="F28" s="26"/>
      <c r="G28" s="27"/>
      <c r="H28" s="10"/>
      <c r="I28" s="6"/>
      <c r="J28" s="6"/>
      <c r="K28" s="15"/>
    </row>
    <row r="29" spans="1:11" ht="20.100000000000001" customHeight="1" thickTop="1" thickBot="1" x14ac:dyDescent="0.3">
      <c r="A29" s="31"/>
      <c r="B29" s="8"/>
      <c r="C29" s="28"/>
      <c r="D29" s="30">
        <f>SUM(D2:D28)</f>
        <v>57</v>
      </c>
      <c r="E29" s="30">
        <f>SUM(E2:E28)</f>
        <v>80</v>
      </c>
      <c r="F29" s="30">
        <f>SUM(F2:F28)</f>
        <v>3490</v>
      </c>
      <c r="G29" s="29">
        <f>SUM(D29:F29)</f>
        <v>3627</v>
      </c>
      <c r="H29" s="10"/>
      <c r="I29" s="6"/>
      <c r="J29" s="6"/>
      <c r="K29" s="15"/>
    </row>
    <row r="30" spans="1:11" ht="13.5" thickTop="1" x14ac:dyDescent="0.2"/>
  </sheetData>
  <phoneticPr fontId="0" type="noConversion"/>
  <printOptions horizontalCentered="1" verticalCentered="1"/>
  <pageMargins left="0.2" right="0.2" top="0.4" bottom="0.3" header="0" footer="0"/>
  <pageSetup scale="75" orientation="landscape" r:id="rId1"/>
  <headerFooter alignWithMargins="0">
    <oddHeader>&amp;C&amp;"Arial,Bold"&amp;14&amp;F
&amp;10Prepared &amp;D</oddHeader>
    <oddFooter>&amp;L&amp;"Arial Narrow,Regular"&amp;F&amp;R&amp;"Arial Narrow,Regular"Stacey Richardson x30569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cbalfou</dc:creator>
  <cp:lastModifiedBy>Jan Havlíček</cp:lastModifiedBy>
  <cp:lastPrinted>2001-10-10T22:11:43Z</cp:lastPrinted>
  <dcterms:created xsi:type="dcterms:W3CDTF">2001-07-09T20:34:33Z</dcterms:created>
  <dcterms:modified xsi:type="dcterms:W3CDTF">2023-09-15T16:35:23Z</dcterms:modified>
</cp:coreProperties>
</file>