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E4E80A-0538-419D-8624-6B50DAB5EBFD}" xr6:coauthVersionLast="47" xr6:coauthVersionMax="47" xr10:uidLastSave="{00000000-0000-0000-0000-000000000000}"/>
  <bookViews>
    <workbookView xWindow="-120" yWindow="-120" windowWidth="38640" windowHeight="15720" tabRatio="460"/>
  </bookViews>
  <sheets>
    <sheet name="Summary with Notes&amp;Assumptions" sheetId="10" r:id="rId1"/>
    <sheet name="Project Scope" sheetId="1" r:id="rId2"/>
    <sheet name="Notes" sheetId="2" state="hidden" r:id="rId3"/>
    <sheet name="M&amp;E Costs " sheetId="3" r:id="rId4"/>
    <sheet name="FD Costs" sheetId="8" r:id="rId5"/>
    <sheet name="PS Costs" sheetId="9" r:id="rId6"/>
    <sheet name="Risk Factors" sheetId="6" r:id="rId7"/>
    <sheet name="Contact List" sheetId="7" r:id="rId8"/>
  </sheets>
  <definedNames>
    <definedName name="_xlnm.Print_Area" localSheetId="7">'Contact List'!$A$1:$G$54</definedName>
    <definedName name="_xlnm.Print_Area" localSheetId="4">'FD Costs'!$A$1:$J$63</definedName>
    <definedName name="_xlnm.Print_Area" localSheetId="2">Notes!$B$1:$L$57</definedName>
    <definedName name="_xlnm.Print_Area" localSheetId="1">'Project Scope'!$A$1:$J$66</definedName>
    <definedName name="_xlnm.Print_Area" localSheetId="6">'Risk Factors'!$A$1:$H$63</definedName>
    <definedName name="_xlnm.Print_Area" localSheetId="0">'Summary with Notes&amp;Assumptions'!$A$1:$J$71</definedName>
    <definedName name="_xlnm.Print_Titles" localSheetId="2">Notes!$1:$6</definedName>
    <definedName name="_xlnm.Print_Titles" localSheetId="1">'Project Scope'!$1:$6</definedName>
    <definedName name="_xlnm.Print_Titles" localSheetId="5">'PS Costs'!$1:$21</definedName>
    <definedName name="_xlnm.Print_Titles" localSheetId="6">'Risk Factors'!$1:$6</definedName>
    <definedName name="_xlnm.Print_Titles" localSheetId="0">'Summary with Notes&amp;Assumptions'!$1:$6</definedName>
  </definedNames>
  <calcPr calcId="0" fullCalcOnLoad="1"/>
</workbook>
</file>

<file path=xl/calcChain.xml><?xml version="1.0" encoding="utf-8"?>
<calcChain xmlns="http://schemas.openxmlformats.org/spreadsheetml/2006/main">
  <c r="A5" i="7" l="1"/>
  <c r="C8" i="7"/>
  <c r="C9" i="7"/>
  <c r="C10" i="7"/>
  <c r="C11" i="7"/>
  <c r="F11" i="7"/>
  <c r="C12" i="7"/>
  <c r="C13" i="7"/>
  <c r="A5" i="8"/>
  <c r="C8" i="8"/>
  <c r="C9" i="8"/>
  <c r="C10" i="8"/>
  <c r="C11" i="8"/>
  <c r="F11" i="8"/>
  <c r="C12" i="8"/>
  <c r="C13" i="8"/>
  <c r="H24" i="8"/>
  <c r="H26" i="8"/>
  <c r="H27" i="8"/>
  <c r="H28" i="8"/>
  <c r="H29" i="8"/>
  <c r="H30" i="8"/>
  <c r="H32" i="8"/>
  <c r="I32" i="8"/>
  <c r="H35" i="8"/>
  <c r="H36" i="8"/>
  <c r="H37" i="8"/>
  <c r="H38" i="8"/>
  <c r="H39" i="8"/>
  <c r="H40" i="8"/>
  <c r="H41" i="8"/>
  <c r="H42" i="8"/>
  <c r="H43" i="8"/>
  <c r="H44" i="8"/>
  <c r="H45" i="8"/>
  <c r="H46" i="8"/>
  <c r="H48" i="8"/>
  <c r="I48" i="8"/>
  <c r="H49" i="8"/>
  <c r="I49" i="8"/>
  <c r="H50" i="8"/>
  <c r="H51" i="8"/>
  <c r="H61" i="8"/>
  <c r="H62" i="8"/>
  <c r="H63" i="8"/>
  <c r="A5" i="3"/>
  <c r="C8" i="3"/>
  <c r="C9" i="3"/>
  <c r="C10" i="3"/>
  <c r="C11" i="3"/>
  <c r="F11" i="3"/>
  <c r="C12" i="3"/>
  <c r="C13" i="3"/>
  <c r="H24" i="3"/>
  <c r="H27" i="3"/>
  <c r="H28" i="3"/>
  <c r="H29" i="3"/>
  <c r="H30" i="3"/>
  <c r="H31" i="3"/>
  <c r="H32" i="3"/>
  <c r="H33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7" i="3"/>
  <c r="I67" i="3"/>
  <c r="H68" i="3"/>
  <c r="I68" i="3"/>
  <c r="H69" i="3"/>
  <c r="I69" i="3"/>
  <c r="H70" i="3"/>
  <c r="H71" i="3"/>
  <c r="B5" i="2"/>
  <c r="A5" i="1"/>
  <c r="A5" i="9"/>
  <c r="C8" i="9"/>
  <c r="C9" i="9"/>
  <c r="C10" i="9"/>
  <c r="C11" i="9"/>
  <c r="F11" i="9"/>
  <c r="C12" i="9"/>
  <c r="C13" i="9"/>
  <c r="H24" i="9"/>
  <c r="H26" i="9"/>
  <c r="I26" i="9"/>
  <c r="H29" i="9"/>
  <c r="H30" i="9"/>
  <c r="H31" i="9"/>
  <c r="H33" i="9"/>
  <c r="I33" i="9"/>
  <c r="H36" i="9"/>
  <c r="H38" i="9"/>
  <c r="I38" i="9"/>
  <c r="H41" i="9"/>
  <c r="H43" i="9"/>
  <c r="H44" i="9"/>
  <c r="H46" i="9"/>
  <c r="I46" i="9"/>
  <c r="H51" i="9"/>
  <c r="I51" i="9"/>
  <c r="H53" i="9"/>
  <c r="I53" i="9"/>
  <c r="H56" i="9"/>
  <c r="I56" i="9"/>
  <c r="H59" i="9"/>
  <c r="I59" i="9"/>
  <c r="H60" i="9"/>
  <c r="I60" i="9"/>
  <c r="H61" i="9"/>
  <c r="I61" i="9"/>
  <c r="H63" i="9"/>
  <c r="I63" i="9"/>
  <c r="H65" i="9"/>
  <c r="I65" i="9"/>
  <c r="H66" i="9"/>
  <c r="H67" i="9"/>
  <c r="H85" i="9"/>
  <c r="H86" i="9"/>
  <c r="H87" i="9"/>
  <c r="A5" i="6"/>
  <c r="C8" i="6"/>
  <c r="C9" i="6"/>
  <c r="C10" i="6"/>
  <c r="C11" i="6"/>
  <c r="F11" i="6"/>
  <c r="C12" i="6"/>
  <c r="C13" i="6"/>
  <c r="A5" i="10"/>
  <c r="C8" i="10"/>
  <c r="C9" i="10"/>
  <c r="C10" i="10"/>
  <c r="C11" i="10"/>
  <c r="F11" i="10"/>
  <c r="C12" i="10"/>
  <c r="C13" i="10"/>
  <c r="C22" i="10"/>
  <c r="D22" i="10"/>
  <c r="E22" i="10"/>
  <c r="C24" i="10"/>
  <c r="D24" i="10"/>
  <c r="E24" i="10"/>
  <c r="C26" i="10"/>
  <c r="D26" i="10"/>
  <c r="E26" i="10"/>
  <c r="C28" i="10"/>
  <c r="D28" i="10"/>
  <c r="E28" i="10"/>
  <c r="C30" i="10"/>
  <c r="D30" i="10"/>
  <c r="E30" i="10"/>
</calcChain>
</file>

<file path=xl/sharedStrings.xml><?xml version="1.0" encoding="utf-8"?>
<sst xmlns="http://schemas.openxmlformats.org/spreadsheetml/2006/main" count="458" uniqueCount="276">
  <si>
    <t>PROJECT COST ESTIMATE</t>
  </si>
  <si>
    <t>CUSTOMER COMPANY NAME:</t>
  </si>
  <si>
    <t xml:space="preserve"> </t>
  </si>
  <si>
    <t>PROJECT NAME:</t>
  </si>
  <si>
    <t>W.O. NUMBER:</t>
  </si>
  <si>
    <t>PROJECT ENGINEER:</t>
  </si>
  <si>
    <t>REVISION NUMBER:</t>
  </si>
  <si>
    <t>PROJECT SCOPE</t>
  </si>
  <si>
    <t>NOTES AND ASSUMPTIONS</t>
  </si>
  <si>
    <t>(A) - Assumption</t>
  </si>
  <si>
    <t>(N) - Note</t>
  </si>
  <si>
    <t>PROJECT COST ESTIMATE ANALYSIS</t>
  </si>
  <si>
    <t>MATERIAL AND EQUIPMENT COSTS</t>
  </si>
  <si>
    <t>W.O.A.</t>
  </si>
  <si>
    <t>COST</t>
  </si>
  <si>
    <t>Est.</t>
  </si>
  <si>
    <t>Unit Cost</t>
  </si>
  <si>
    <t>ESTIMATE</t>
  </si>
  <si>
    <t>Quantity</t>
  </si>
  <si>
    <t>Unit</t>
  </si>
  <si>
    <t>Lot</t>
  </si>
  <si>
    <t>FREIGHT  (4.50% of materials)</t>
  </si>
  <si>
    <t>TAX  (8.25% of materials)</t>
  </si>
  <si>
    <t>MATL. &amp; EQUIP. SUB-TOTAL</t>
  </si>
  <si>
    <t>FIELD DIRECT COSTS</t>
  </si>
  <si>
    <t>CONSTRUCTION SUPPORT:</t>
  </si>
  <si>
    <t>SURVEY (Preliminary and As-Built)</t>
  </si>
  <si>
    <t>FIELD INSPECTION :</t>
  </si>
  <si>
    <t>- Construction - 1 Chief Insp.</t>
  </si>
  <si>
    <t>- Construction - 1 Craft Insp.</t>
  </si>
  <si>
    <t>- Contruction Management</t>
  </si>
  <si>
    <t>X-Ray</t>
  </si>
  <si>
    <t>CONTRACT INSTALLATION:</t>
  </si>
  <si>
    <t>PROJECT SUPPORT COSTS</t>
  </si>
  <si>
    <t>ENVIRONMENTAL</t>
  </si>
  <si>
    <t>Permit Acquisition</t>
  </si>
  <si>
    <t>RIGHT OF WAY</t>
  </si>
  <si>
    <t>ROW Direct Salaries</t>
  </si>
  <si>
    <t>ROW Damages</t>
  </si>
  <si>
    <t>ROW Outside Services</t>
  </si>
  <si>
    <t>DISTRICT LABOR</t>
  </si>
  <si>
    <t>Lp Sum</t>
  </si>
  <si>
    <t>ENGINEERING - COMPANY</t>
  </si>
  <si>
    <t>ENGINEERING - CONTRACT</t>
  </si>
  <si>
    <t>Drafting, Reprographics, Copying, etc.</t>
  </si>
  <si>
    <t>GAS LOSS (Blowdown &amp; Purge)</t>
  </si>
  <si>
    <t>As-Built Package (2.0%)</t>
  </si>
  <si>
    <t>AFUDC (6.5% per year, for 30 days)</t>
  </si>
  <si>
    <t>Overhead (12.0% HPL &amp; 1.0% NNG)</t>
  </si>
  <si>
    <t>RISK FACTORS</t>
  </si>
  <si>
    <t>PROJECT CONTACT LIST</t>
  </si>
  <si>
    <t>Office</t>
  </si>
  <si>
    <t>Pager</t>
  </si>
  <si>
    <t>Mobile</t>
  </si>
  <si>
    <t>SCOPE:</t>
  </si>
  <si>
    <t>CONTINGENCY</t>
  </si>
  <si>
    <t>CONTINGENCIES</t>
  </si>
  <si>
    <t>MATL. &amp; EQUIP. SUB-TOTAL WITH CONTINGENCIES</t>
  </si>
  <si>
    <t>CONTRACT INSTALLATION SUB TOTAL</t>
  </si>
  <si>
    <t>CONSTRUCTION SUPPORT SUB TOTAL</t>
  </si>
  <si>
    <t>FIELD DIRECT SUB TOTAL</t>
  </si>
  <si>
    <t>FIELD DIRECT SUB TOTAL WITH CONTINGENCIES</t>
  </si>
  <si>
    <t>ENVIRONMENTAL SUB TOTAL</t>
  </si>
  <si>
    <t>RIGHT OF WAY SUB TOTAL</t>
  </si>
  <si>
    <t>DISTRICT LABOR SUB TOTAL</t>
  </si>
  <si>
    <t>ENGINEERING SUB TOTAL</t>
  </si>
  <si>
    <t>GAS LOSS SUB TOTAL</t>
  </si>
  <si>
    <t>PROJECT SUPPORT SUB TOTAL</t>
  </si>
  <si>
    <t>PROJECT SUPPORT SUB TOTAL WITH CONTINGENCIES</t>
  </si>
  <si>
    <t>OTHER SUB TOTAL</t>
  </si>
  <si>
    <t>OTHER</t>
  </si>
  <si>
    <t>Name</t>
  </si>
  <si>
    <t>Title</t>
  </si>
  <si>
    <t>Gas Blowdown and Purge</t>
  </si>
  <si>
    <t>TOTAL ESTIMATED COST FOR ENTIRE WORK ORDER</t>
  </si>
  <si>
    <t>TOTAL ESTIMATED COST FOR ENTIRE WORK ORDER WITH CONTINGENCIES</t>
  </si>
  <si>
    <t>MATERIAL AND EQUIPMENT</t>
  </si>
  <si>
    <t>DLAB</t>
  </si>
  <si>
    <t xml:space="preserve">ENGINEERING </t>
  </si>
  <si>
    <t>.</t>
  </si>
  <si>
    <t>Houston Pipe Line</t>
  </si>
  <si>
    <t>Days</t>
  </si>
  <si>
    <t>TOTAL INSTALLED COST (Labor + Material)</t>
  </si>
  <si>
    <t>TOTAL INSTALLED COST (Labor + Material) WITH CONTINGENCIES</t>
  </si>
  <si>
    <r>
      <t>ENTIRE PROJECT SUB TOTAL WITHOUT "</t>
    </r>
    <r>
      <rPr>
        <b/>
        <u val="singleAccounting"/>
        <sz val="15"/>
        <rFont val="Arial"/>
        <family val="2"/>
      </rPr>
      <t>OTHER</t>
    </r>
    <r>
      <rPr>
        <b/>
        <sz val="15"/>
        <rFont val="Arial"/>
        <family val="2"/>
      </rPr>
      <t>" CATEGORIES</t>
    </r>
  </si>
  <si>
    <t>PROJECT SUPPORT SUB TOTAL BEFORE "OTHER"CATEGORIES</t>
  </si>
  <si>
    <t>EXPLANATION</t>
  </si>
  <si>
    <t>ENA TECHNICAL SERVICES</t>
  </si>
  <si>
    <t>Summary Page</t>
  </si>
  <si>
    <t>Material and Equipment Cost</t>
  </si>
  <si>
    <t>Field Direct Costs</t>
  </si>
  <si>
    <t xml:space="preserve">Other (Overhead, AFUDC, &amp; As-Builts) </t>
  </si>
  <si>
    <t>Total</t>
  </si>
  <si>
    <t>Estimate</t>
  </si>
  <si>
    <t>Contingencies</t>
  </si>
  <si>
    <t>Estimate with</t>
  </si>
  <si>
    <t>PLANNER/MARKETER:</t>
  </si>
  <si>
    <t>PLANNER / MARKETER:</t>
  </si>
  <si>
    <t>Notes and Assumption</t>
  </si>
  <si>
    <t>Project Support Costs</t>
  </si>
  <si>
    <t>Barton Chart Recorder, 202E, 0-200", 2 Pin</t>
  </si>
  <si>
    <t>Meter House, Park Line, To enclose Press. &amp; Temp. Rec.'s</t>
  </si>
  <si>
    <t>Leveling Stands</t>
  </si>
  <si>
    <t>5 Valve Manifold</t>
  </si>
  <si>
    <t>Temperature Recorder</t>
  </si>
  <si>
    <t>Pipe Stands, 2" x 18" &amp; 2" x 24"</t>
  </si>
  <si>
    <t>Regulator, Mooney, 2", 600#, Large Single Port, FG-31,</t>
  </si>
  <si>
    <t xml:space="preserve">100% Capacity, c/w Grove 829S Pilot </t>
  </si>
  <si>
    <t>Valve, 3", Ball, 600#, RFFE, Wrench Oper.</t>
  </si>
  <si>
    <t>Valve, 2", Ball, 600#, RFFE, Wrench Oper.</t>
  </si>
  <si>
    <t>Filter, Welker F-4 w/ by-pass &amp; valve manifold</t>
  </si>
  <si>
    <t>Flanges, 4", 600#, R.F., Gr. B, XHvy</t>
  </si>
  <si>
    <t>Gaskets for 4" Flanges, 600#, Spiral Wound</t>
  </si>
  <si>
    <t>Stud Bolts, for 4", 600# Flanges, (8 per Set)</t>
  </si>
  <si>
    <t>Flanges, 3", 600#, R.F., Gr. B, XHvy</t>
  </si>
  <si>
    <t>Gaskets for 3" Flanges, 600#, Spiral Wound</t>
  </si>
  <si>
    <t>Stud Bolts, for 3", 600# Flanges, (8 per Set)</t>
  </si>
  <si>
    <t>Gaskets for 3" Flanges, 600#, Insulating</t>
  </si>
  <si>
    <t>Flanges, 2", 600#, R.F., Gr. B, XHvy</t>
  </si>
  <si>
    <t>Gaskets for 2" Flanges, 600#, Spiral Wound</t>
  </si>
  <si>
    <t>Stud Bolts, for 2", 600# Flanges, (8 per Set)</t>
  </si>
  <si>
    <t>Blind Flange, 4", 600#, RF</t>
  </si>
  <si>
    <t>Blind Flange, 3", 600#, RF</t>
  </si>
  <si>
    <t>Nipple, 1/2", 3", XHvy, NPT</t>
  </si>
  <si>
    <t>Valve, 1/2", 3000#, Female, Screwed</t>
  </si>
  <si>
    <t>Tee, 3"x 2", 0.300" x 0.218" W.T., Gr. B</t>
  </si>
  <si>
    <t>Ell, 3", 0.300" W.T., Gr. B, 90 Deg., LR</t>
  </si>
  <si>
    <t>Ell, 2", 0.218" W.T., Gr. B, 90 Deg., LR</t>
  </si>
  <si>
    <t>Reducer, 4"x3", 0.337"x 0.300" W.T., Gr. B, Conc.</t>
  </si>
  <si>
    <t>Reducer, 3"x2", 0.300"x 0.218" W.T., Gr. B, Conc.</t>
  </si>
  <si>
    <t>Pipe, 3.5"O.D., 0.300" W.T., Gr. B, Bare</t>
  </si>
  <si>
    <t>Pipe, 2.375"O.D., 0.218" W.T., Gr. B, Bare</t>
  </si>
  <si>
    <t>Misc. Materials</t>
  </si>
  <si>
    <t>Ea.</t>
  </si>
  <si>
    <t>Ft.</t>
  </si>
  <si>
    <t>(2/24/2000)</t>
  </si>
  <si>
    <t>Enron North America (Houston Pipe Line Co.)</t>
  </si>
  <si>
    <t>Temporary Meter &amp; Regulator Station for Midcon's Carbon Black Delivery</t>
  </si>
  <si>
    <t>Not Assigned</t>
  </si>
  <si>
    <t>Rodney Rogers</t>
  </si>
  <si>
    <t>Ginger Causey</t>
  </si>
  <si>
    <t>Ginger Causey/Mike Morris</t>
  </si>
  <si>
    <t>CostEstimateCarbonBlack.xls</t>
  </si>
  <si>
    <t>FILE NAME:</t>
  </si>
  <si>
    <t>Flow Measurement: Orifice Meter with Barton Chart Recorder</t>
  </si>
  <si>
    <t>Temperature Base: 60 Deg F</t>
  </si>
  <si>
    <t>Pressure Base: 14.65 psia</t>
  </si>
  <si>
    <t>N2 Mole Percent: .950</t>
  </si>
  <si>
    <t>CO2 Mole Percent: 1.400</t>
  </si>
  <si>
    <t>Specific Gravity: 0.610</t>
  </si>
  <si>
    <t>Gas Conditions: Pipeline Quality Gas</t>
  </si>
  <si>
    <t>station will be designed and estimated to the following parameters:</t>
  </si>
  <si>
    <t>- Construction - QA Insp.</t>
  </si>
  <si>
    <t>Don Thomas</t>
  </si>
  <si>
    <t>Ron Suber</t>
  </si>
  <si>
    <t>T.A. Mills</t>
  </si>
  <si>
    <t>Randy Ernst</t>
  </si>
  <si>
    <t>Tom Cathey</t>
  </si>
  <si>
    <t>David Ayers</t>
  </si>
  <si>
    <t>Bac Ly</t>
  </si>
  <si>
    <t>2. Delays and additional costs associated with bad weather.</t>
  </si>
  <si>
    <t>1. Delays and additional costs associated with access to Clark Refinery's property.</t>
  </si>
  <si>
    <t>Charlie Thompson</t>
  </si>
  <si>
    <t>Steve Cherry</t>
  </si>
  <si>
    <t>James Mckay</t>
  </si>
  <si>
    <t>Kevin Kuehler</t>
  </si>
  <si>
    <t>ENA Project Engineer</t>
  </si>
  <si>
    <t>ENA Construction Manager</t>
  </si>
  <si>
    <t>ENA Special Project Team Leader</t>
  </si>
  <si>
    <t>HMS Foreman</t>
  </si>
  <si>
    <t>ENA Designer</t>
  </si>
  <si>
    <t>EOC Tech Ops Director</t>
  </si>
  <si>
    <t>EOC Environment</t>
  </si>
  <si>
    <t>EOC Lumberton Team Member</t>
  </si>
  <si>
    <t>EOC Lumberton Team Advisor</t>
  </si>
  <si>
    <t>ENA Facility Planner</t>
  </si>
  <si>
    <t>ENA Gas Control Director</t>
  </si>
  <si>
    <t>ENA Engineering &amp; Constr. Director</t>
  </si>
  <si>
    <t>Mike Morris</t>
  </si>
  <si>
    <t>ENA Deal Maker</t>
  </si>
  <si>
    <t>Guy Lambert</t>
  </si>
  <si>
    <t>Midcon Operations Coordinator</t>
  </si>
  <si>
    <t>HMS Division Measurement Engineer</t>
  </si>
  <si>
    <t>800-960-6987</t>
  </si>
  <si>
    <t>(713)853-6448</t>
  </si>
  <si>
    <t>(713)853-9319</t>
  </si>
  <si>
    <t>(713)853-7513</t>
  </si>
  <si>
    <t>(713)853-5470</t>
  </si>
  <si>
    <t>(713)853-5581</t>
  </si>
  <si>
    <t>(713)853-2245</t>
  </si>
  <si>
    <t>(713)853-4834</t>
  </si>
  <si>
    <t>(713)853-7813</t>
  </si>
  <si>
    <t>(281)652-2562</t>
  </si>
  <si>
    <t>(281)652-2004</t>
  </si>
  <si>
    <t>(281)652-2559</t>
  </si>
  <si>
    <t>(281)652-2003</t>
  </si>
  <si>
    <t>(281)652-2102</t>
  </si>
  <si>
    <t>(281)490-6549</t>
  </si>
  <si>
    <t>(281)490-1790</t>
  </si>
  <si>
    <t>(409)843-4223 ext.225</t>
  </si>
  <si>
    <t>(877)326-0099</t>
  </si>
  <si>
    <t>(800)632-5193</t>
  </si>
  <si>
    <t>(409)755-9433</t>
  </si>
  <si>
    <t>(713)569-0969</t>
  </si>
  <si>
    <t>(713)818-4075</t>
  </si>
  <si>
    <t>(713)705-6654</t>
  </si>
  <si>
    <t>(713)805-0181</t>
  </si>
  <si>
    <t>(713)907-5075</t>
  </si>
  <si>
    <t>(409)656-4467</t>
  </si>
  <si>
    <t>(409)781-8590</t>
  </si>
  <si>
    <t>(409)755-5975 pin 083-4295</t>
  </si>
  <si>
    <t>(800)980-6628 pin 0968634</t>
  </si>
  <si>
    <t>cc:</t>
  </si>
  <si>
    <t>4. Delays and additional costs associated with project approval.</t>
  </si>
  <si>
    <t>HMS Support</t>
  </si>
  <si>
    <t>Nipple, 1", 3", XHvy, NPT</t>
  </si>
  <si>
    <t>Valve, 1", 3000#, Female, Screwed</t>
  </si>
  <si>
    <t>Plug, 1", XHvy, Hex, Screwed</t>
  </si>
  <si>
    <t>Plug, 3/4", XHvy, Hex, Screwed</t>
  </si>
  <si>
    <t>Plug, 1/2", XHvy, Hex, Screwed</t>
  </si>
  <si>
    <t>1. A surface site will not be required. Plan to install temporary facilities on existing Clark Refinery Meter Station Site. (N)</t>
  </si>
  <si>
    <t xml:space="preserve">Meter, Orifice, 3", 600#, RFFE, 0.216" W.T., Gr. B, Skid Mounted, </t>
  </si>
  <si>
    <t>2. Ingress and egress for construction activities can be obtained from Clark Refinery at no costs. (A)</t>
  </si>
  <si>
    <t>c/w 2- 3" 600# Ball Valves, 1-3" Check Valve, 2 Thermowells,</t>
  </si>
  <si>
    <t>&amp; a 200" Range Spring</t>
  </si>
  <si>
    <t>5. Cost est. is based on HMS completing calibration of pressure and temperature recorders and tubing and adjustment of regulators. (N)</t>
  </si>
  <si>
    <t>6. A fence is not required. (N)</t>
  </si>
  <si>
    <t>3. Job duration is estimated at 4 Days (mobilization to clean-up), weather permitting. (N)</t>
  </si>
  <si>
    <t>8. Project will be release by Marketing in a timely manner to allow materials to be obtained without expediting or hot shot services. (A)</t>
  </si>
  <si>
    <t>9. Since no digging will be required, no environmental costs are included in the cost estimate. (N)</t>
  </si>
  <si>
    <t>10. Cost estimate does include moneys for overpressure protection. (N)</t>
  </si>
  <si>
    <t>Special Project Team</t>
  </si>
  <si>
    <t>7. Cost est. is based on starting construction activities on March 15, 2000 and completing construction activities on or before March 31, 2000. (N)</t>
  </si>
  <si>
    <t>11. Per Midcon, redundant parallel regulator runs will not be required. (N)</t>
  </si>
  <si>
    <t>Nick Cocavessis</t>
  </si>
  <si>
    <t>Flow Rate: 5 MMCF/Day Maximum &amp; 3 MMCF/Day Minimum (Note: Per Midcon, flow rate will be steady constant load.)</t>
  </si>
  <si>
    <t>Sales Description:  Custody Tranfer</t>
  </si>
  <si>
    <t>Overpressure Protection: Yes (i.e. Monitor Regulator)</t>
  </si>
  <si>
    <t>Reimbursable: 100% Reimbursable by Midcon</t>
  </si>
  <si>
    <t xml:space="preserve">The regulator run will be located just downstream of the proposed orifice meter run.  Midcon will be responsible for installing the </t>
  </si>
  <si>
    <t>proposed 3" pipeline from the proposed meter &amp; regulator station to their connecting piping.  The length of the proposed pipeline will be</t>
  </si>
  <si>
    <t>The proposed meter and regulator station and related piping will be temporary (i.e. approximately 3 to 4 weeks).</t>
  </si>
  <si>
    <t>3. Delays and additional costs associated with material availability and hot shot/ expediting requirements.</t>
  </si>
  <si>
    <t>Special Project Team (Labor &amp; Equipment)</t>
  </si>
  <si>
    <t>Contract Labor &amp; Equipment</t>
  </si>
  <si>
    <t>Ft3</t>
  </si>
  <si>
    <t>Additional unplanned misc. materials.</t>
  </si>
  <si>
    <t>12. Cost est. does not include moneys for extensive safety requirements by Clark Refinery or Midcon. Clark Refinery will require all workers to</t>
  </si>
  <si>
    <t>attend a one day safety training class. (N)</t>
  </si>
  <si>
    <t>5. Delays and additional costs associated with not being able to utilize the Special Project Team to complete construction activities.</t>
  </si>
  <si>
    <t>13. COST EST. DOES NOT INCLUDE MONEYS FOR INCOME TAX GROSS-UP.  IF INCOME TAX GROSS-UP IS REQUIRED, DEAL MAKER SHALL DETERMINE</t>
  </si>
  <si>
    <t>AND PROVIDE INCOME TAX GROSS-UP PERCENTAGE PRIOR TO SUBMITTING WORK ORDER AUTHORIZATION. (N)</t>
  </si>
  <si>
    <t>4. Cost est. is + or - 10%. (N)</t>
  </si>
  <si>
    <t>14. Per Facility Planning, the minimum pressure and maximum flow at the proposed meter station will be 550 psig and 5 MMCF/Day. (N)</t>
  </si>
  <si>
    <t>15. Per Midcon, the feed to the Carbon Black Station is steady (i.e no swings). (N)</t>
  </si>
  <si>
    <t>16. Cost est. is based on the proposed meter and regulator station being in-service for approximately 3 to 4 weeks. (N)</t>
  </si>
  <si>
    <t>17. Cost est. is based on the proposed meter &amp; regulator station being installed and ready for service on April 1, 2000. (N)</t>
  </si>
  <si>
    <t>18. Project will be constructed using hand sketches due to facilities being temporary (i.e. no detailed cad drawings will be prepared). (N)</t>
  </si>
  <si>
    <t>19. Cost est. does not include any moneys for rock.  All of the proposed facilities will be above grade. (N)</t>
  </si>
  <si>
    <t>20. Cost est. is based utilizing the Special Project Team to perform and manage the physical construction activities. (N)</t>
  </si>
  <si>
    <t>21. Cost est. is valid for 120 days. (N)</t>
  </si>
  <si>
    <t>This project consists of installing a meter and regulator station at the existing HPL Port Arthur Field-Clark Refinery (3037) Sales Station for</t>
  </si>
  <si>
    <t>temporary feed to Midcon's Carbon Black Station.  The temporary meter and regulator station will be installed on Clark Refinery Plant Property</t>
  </si>
  <si>
    <t xml:space="preserve">in Jefferson County, Texas.  For the project location, see valve location maps VLM-54 &amp; 54A and station drawings HC-3037-25-H &amp; </t>
  </si>
  <si>
    <t>HC-3037-26-H.</t>
  </si>
  <si>
    <t>The proposed meter and regulator station will be connected to HPL's piping via an existing 4" 600# Nordstrom Plug Valve.  The proposed</t>
  </si>
  <si>
    <t>Pressure: 550 psig= HPL's Normal Station Pressure, 340 psig= Midcon's MAOP</t>
  </si>
  <si>
    <t>Flow Direction: From HPL's 8" (3037) Port Arthur Line to Midcon</t>
  </si>
  <si>
    <t>Redundant Service: Per Midcon, a redundant regulation will not be required.</t>
  </si>
  <si>
    <t>The proposed meter station will consist of one (1) 3" skid mounted senior orifice meter run and a single 2" regulator run with a 2" by-pass line.</t>
  </si>
  <si>
    <t>The proposed regulator run will consist of one (1) 2" primary regulator and one (1) 2" monitor regulator.  The primary regulator will reduce HPL's</t>
  </si>
  <si>
    <t>pressure from 550 psig to 300 psig.  Midcon's MAOP is 340 psig.  The monitor regulator will function as overpressure protection.</t>
  </si>
  <si>
    <t xml:space="preserve">of the project location. </t>
  </si>
  <si>
    <t>approximately 300 feet.  Per Midcon, they plan to install the temporary 3" pipeline on Clark Refinery's existing pipe rack in the near vicinity</t>
  </si>
  <si>
    <t>Day</t>
  </si>
  <si>
    <t>(2/28/2000)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</si>
</sst>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&lt;=9999999]###\-####;\(###\)\ ###\-####"/>
    <numFmt numFmtId="165" formatCode="&quot;$&quot;#,##0.00"/>
  </numFmts>
  <fonts count="31" x14ac:knownFonts="1">
    <font>
      <sz val="12"/>
      <name val="Arial"/>
      <family val="2"/>
    </font>
    <font>
      <b/>
      <sz val="14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</font>
    <font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2"/>
      <color indexed="18"/>
      <name val="Arial"/>
      <family val="2"/>
    </font>
    <font>
      <b/>
      <sz val="14"/>
      <color indexed="18"/>
      <name val="Arial"/>
      <family val="2"/>
    </font>
    <font>
      <i/>
      <sz val="12"/>
      <name val="Arial"/>
      <family val="2"/>
    </font>
    <font>
      <b/>
      <sz val="13"/>
      <name val="Arial"/>
      <family val="2"/>
    </font>
    <font>
      <b/>
      <sz val="13"/>
      <color indexed="1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5"/>
      <name val="Arial"/>
      <family val="2"/>
    </font>
    <font>
      <b/>
      <u val="singleAccounting"/>
      <sz val="15"/>
      <name val="Arial"/>
      <family val="2"/>
    </font>
    <font>
      <b/>
      <sz val="15"/>
      <color indexed="18"/>
      <name val="Arial"/>
      <family val="2"/>
    </font>
    <font>
      <sz val="15"/>
      <color indexed="18"/>
      <name val="Arial"/>
      <family val="2"/>
    </font>
    <font>
      <sz val="11"/>
      <color indexed="18"/>
      <name val="Arial"/>
      <family val="2"/>
    </font>
    <font>
      <b/>
      <sz val="19"/>
      <color indexed="8"/>
      <name val="Arial"/>
      <family val="2"/>
    </font>
    <font>
      <sz val="13"/>
      <color indexed="18"/>
      <name val="Arial"/>
      <family val="2"/>
    </font>
    <font>
      <sz val="13"/>
      <name val="Arial"/>
      <family val="2"/>
    </font>
    <font>
      <b/>
      <u val="singleAccounting"/>
      <sz val="19"/>
      <color indexed="8"/>
      <name val="Arial"/>
      <family val="2"/>
    </font>
    <font>
      <b/>
      <u val="singleAccounting"/>
      <sz val="15"/>
      <color indexed="18"/>
      <name val="Arial"/>
      <family val="2"/>
    </font>
    <font>
      <u val="singleAccounting"/>
      <sz val="13"/>
      <color indexed="18"/>
      <name val="Arial"/>
      <family val="2"/>
    </font>
    <font>
      <b/>
      <sz val="2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7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42" fontId="0" fillId="0" borderId="0"/>
  </cellStyleXfs>
  <cellXfs count="408">
    <xf numFmtId="42" fontId="0" fillId="0" borderId="0" xfId="0"/>
    <xf numFmtId="42" fontId="0" fillId="0" borderId="0" xfId="0" applyBorder="1"/>
    <xf numFmtId="42" fontId="6" fillId="0" borderId="0" xfId="0" applyFont="1" applyBorder="1"/>
    <xf numFmtId="42" fontId="9" fillId="0" borderId="0" xfId="0" applyFont="1" applyBorder="1"/>
    <xf numFmtId="42" fontId="9" fillId="0" borderId="0" xfId="0" quotePrefix="1" applyFont="1" applyBorder="1" applyAlignment="1">
      <alignment horizontal="right"/>
    </xf>
    <xf numFmtId="42" fontId="9" fillId="0" borderId="0" xfId="0" quotePrefix="1" applyFont="1" applyBorder="1" applyAlignment="1">
      <alignment horizontal="left"/>
    </xf>
    <xf numFmtId="42" fontId="9" fillId="0" borderId="0" xfId="0" applyFont="1"/>
    <xf numFmtId="42" fontId="4" fillId="0" borderId="0" xfId="0" applyFont="1" applyBorder="1"/>
    <xf numFmtId="42" fontId="4" fillId="0" borderId="1" xfId="0" applyFont="1" applyBorder="1"/>
    <xf numFmtId="42" fontId="3" fillId="0" borderId="2" xfId="0" applyFont="1" applyFill="1" applyBorder="1"/>
    <xf numFmtId="42" fontId="3" fillId="0" borderId="0" xfId="0" quotePrefix="1" applyFont="1" applyFill="1" applyBorder="1" applyAlignment="1">
      <alignment horizontal="right"/>
    </xf>
    <xf numFmtId="42" fontId="3" fillId="0" borderId="0" xfId="0" quotePrefix="1" applyFont="1" applyFill="1" applyBorder="1" applyAlignment="1">
      <alignment horizontal="left"/>
    </xf>
    <xf numFmtId="42" fontId="4" fillId="0" borderId="0" xfId="0" applyFont="1" applyFill="1" applyBorder="1"/>
    <xf numFmtId="42" fontId="0" fillId="0" borderId="3" xfId="0" applyBorder="1"/>
    <xf numFmtId="42" fontId="0" fillId="0" borderId="4" xfId="0" applyBorder="1"/>
    <xf numFmtId="42" fontId="9" fillId="0" borderId="3" xfId="0" applyFont="1" applyBorder="1"/>
    <xf numFmtId="42" fontId="9" fillId="0" borderId="4" xfId="0" applyFont="1" applyBorder="1"/>
    <xf numFmtId="42" fontId="9" fillId="0" borderId="5" xfId="0" applyFont="1" applyBorder="1"/>
    <xf numFmtId="42" fontId="9" fillId="0" borderId="6" xfId="0" applyFont="1" applyBorder="1"/>
    <xf numFmtId="42" fontId="9" fillId="0" borderId="7" xfId="0" applyFont="1" applyBorder="1"/>
    <xf numFmtId="42" fontId="0" fillId="0" borderId="6" xfId="0" applyBorder="1"/>
    <xf numFmtId="42" fontId="9" fillId="0" borderId="0" xfId="0" quotePrefix="1" applyFont="1" applyBorder="1" applyAlignment="1"/>
    <xf numFmtId="42" fontId="9" fillId="0" borderId="0" xfId="0" applyFont="1" applyBorder="1" applyAlignment="1"/>
    <xf numFmtId="42" fontId="9" fillId="0" borderId="6" xfId="0" applyFont="1" applyBorder="1" applyAlignment="1"/>
    <xf numFmtId="42" fontId="8" fillId="0" borderId="0" xfId="0" applyFont="1" applyFill="1" applyBorder="1"/>
    <xf numFmtId="42" fontId="8" fillId="0" borderId="0" xfId="0" applyFont="1" applyFill="1" applyBorder="1" applyAlignment="1">
      <alignment horizontal="left"/>
    </xf>
    <xf numFmtId="42" fontId="9" fillId="0" borderId="3" xfId="0" applyFont="1" applyBorder="1" applyAlignment="1">
      <alignment horizontal="left"/>
    </xf>
    <xf numFmtId="42" fontId="9" fillId="0" borderId="0" xfId="0" applyFont="1" applyFill="1" applyBorder="1"/>
    <xf numFmtId="42" fontId="8" fillId="0" borderId="0" xfId="0" quotePrefix="1" applyFont="1" applyBorder="1" applyAlignment="1">
      <alignment horizontal="right"/>
    </xf>
    <xf numFmtId="42" fontId="8" fillId="0" borderId="0" xfId="0" applyFont="1" applyBorder="1"/>
    <xf numFmtId="42" fontId="2" fillId="0" borderId="0" xfId="0" applyFont="1"/>
    <xf numFmtId="42" fontId="4" fillId="0" borderId="8" xfId="0" applyFont="1" applyBorder="1"/>
    <xf numFmtId="42" fontId="4" fillId="0" borderId="9" xfId="0" applyFont="1" applyBorder="1"/>
    <xf numFmtId="42" fontId="4" fillId="0" borderId="10" xfId="0" applyFont="1" applyBorder="1"/>
    <xf numFmtId="42" fontId="2" fillId="0" borderId="3" xfId="0" applyFont="1" applyFill="1" applyBorder="1"/>
    <xf numFmtId="42" fontId="7" fillId="2" borderId="8" xfId="0" applyFont="1" applyFill="1" applyBorder="1" applyAlignment="1">
      <alignment horizontal="centerContinuous"/>
    </xf>
    <xf numFmtId="42" fontId="1" fillId="2" borderId="9" xfId="0" applyFont="1" applyFill="1" applyBorder="1" applyAlignment="1">
      <alignment horizontal="centerContinuous"/>
    </xf>
    <xf numFmtId="42" fontId="1" fillId="2" borderId="10" xfId="0" applyFont="1" applyFill="1" applyBorder="1" applyAlignment="1">
      <alignment horizontal="centerContinuous"/>
    </xf>
    <xf numFmtId="42" fontId="7" fillId="2" borderId="3" xfId="0" applyFont="1" applyFill="1" applyBorder="1" applyAlignment="1">
      <alignment horizontal="centerContinuous"/>
    </xf>
    <xf numFmtId="42" fontId="1" fillId="2" borderId="0" xfId="0" applyFont="1" applyFill="1" applyBorder="1" applyAlignment="1">
      <alignment horizontal="centerContinuous"/>
    </xf>
    <xf numFmtId="42" fontId="1" fillId="2" borderId="4" xfId="0" applyFont="1" applyFill="1" applyBorder="1" applyAlignment="1">
      <alignment horizontal="centerContinuous"/>
    </xf>
    <xf numFmtId="14" fontId="3" fillId="2" borderId="3" xfId="0" applyNumberFormat="1" applyFont="1" applyFill="1" applyBorder="1" applyAlignment="1">
      <alignment horizontal="centerContinuous"/>
    </xf>
    <xf numFmtId="42" fontId="3" fillId="2" borderId="0" xfId="0" applyFont="1" applyFill="1" applyBorder="1" applyAlignment="1">
      <alignment horizontal="centerContinuous"/>
    </xf>
    <xf numFmtId="42" fontId="3" fillId="2" borderId="4" xfId="0" applyFont="1" applyFill="1" applyBorder="1" applyAlignment="1">
      <alignment horizontal="centerContinuous"/>
    </xf>
    <xf numFmtId="14" fontId="8" fillId="2" borderId="3" xfId="0" applyNumberFormat="1" applyFont="1" applyFill="1" applyBorder="1" applyAlignment="1">
      <alignment horizontal="centerContinuous"/>
    </xf>
    <xf numFmtId="42" fontId="4" fillId="2" borderId="5" xfId="0" applyFont="1" applyFill="1" applyBorder="1"/>
    <xf numFmtId="42" fontId="4" fillId="2" borderId="6" xfId="0" applyFont="1" applyFill="1" applyBorder="1"/>
    <xf numFmtId="42" fontId="4" fillId="2" borderId="7" xfId="0" applyFont="1" applyFill="1" applyBorder="1"/>
    <xf numFmtId="42" fontId="3" fillId="2" borderId="8" xfId="0" applyFont="1" applyFill="1" applyBorder="1"/>
    <xf numFmtId="42" fontId="4" fillId="2" borderId="9" xfId="0" applyFont="1" applyFill="1" applyBorder="1"/>
    <xf numFmtId="42" fontId="3" fillId="2" borderId="9" xfId="0" quotePrefix="1" applyFont="1" applyFill="1" applyBorder="1" applyAlignment="1">
      <alignment horizontal="right"/>
    </xf>
    <xf numFmtId="42" fontId="3" fillId="2" borderId="9" xfId="0" quotePrefix="1" applyFont="1" applyFill="1" applyBorder="1" applyAlignment="1">
      <alignment horizontal="left"/>
    </xf>
    <xf numFmtId="42" fontId="4" fillId="2" borderId="10" xfId="0" applyFont="1" applyFill="1" applyBorder="1"/>
    <xf numFmtId="42" fontId="8" fillId="2" borderId="3" xfId="0" applyFont="1" applyFill="1" applyBorder="1" applyAlignment="1">
      <alignment horizontal="centerContinuous"/>
    </xf>
    <xf numFmtId="42" fontId="9" fillId="2" borderId="0" xfId="0" applyFont="1" applyFill="1" applyBorder="1" applyAlignment="1">
      <alignment horizontal="centerContinuous"/>
    </xf>
    <xf numFmtId="42" fontId="8" fillId="2" borderId="0" xfId="0" quotePrefix="1" applyFont="1" applyFill="1" applyBorder="1" applyAlignment="1">
      <alignment horizontal="centerContinuous"/>
    </xf>
    <xf numFmtId="42" fontId="9" fillId="2" borderId="4" xfId="0" applyFont="1" applyFill="1" applyBorder="1" applyAlignment="1">
      <alignment horizontal="centerContinuous"/>
    </xf>
    <xf numFmtId="42" fontId="3" fillId="2" borderId="5" xfId="0" applyFont="1" applyFill="1" applyBorder="1"/>
    <xf numFmtId="42" fontId="3" fillId="2" borderId="6" xfId="0" quotePrefix="1" applyFont="1" applyFill="1" applyBorder="1" applyAlignment="1">
      <alignment horizontal="right"/>
    </xf>
    <xf numFmtId="42" fontId="3" fillId="2" borderId="6" xfId="0" quotePrefix="1" applyFont="1" applyFill="1" applyBorder="1" applyAlignment="1">
      <alignment horizontal="left"/>
    </xf>
    <xf numFmtId="42" fontId="2" fillId="0" borderId="5" xfId="0" applyFont="1" applyFill="1" applyBorder="1"/>
    <xf numFmtId="42" fontId="6" fillId="0" borderId="6" xfId="0" applyFont="1" applyBorder="1"/>
    <xf numFmtId="42" fontId="8" fillId="0" borderId="6" xfId="0" quotePrefix="1" applyFont="1" applyFill="1" applyBorder="1" applyAlignment="1">
      <alignment horizontal="left"/>
    </xf>
    <xf numFmtId="1" fontId="5" fillId="0" borderId="6" xfId="0" applyNumberFormat="1" applyFont="1" applyFill="1" applyBorder="1"/>
    <xf numFmtId="42" fontId="0" fillId="0" borderId="6" xfId="0" applyFill="1" applyBorder="1"/>
    <xf numFmtId="42" fontId="0" fillId="0" borderId="7" xfId="0" applyBorder="1"/>
    <xf numFmtId="42" fontId="0" fillId="2" borderId="8" xfId="0" applyFill="1" applyBorder="1"/>
    <xf numFmtId="42" fontId="0" fillId="2" borderId="9" xfId="0" applyFill="1" applyBorder="1"/>
    <xf numFmtId="42" fontId="0" fillId="2" borderId="10" xfId="0" applyFill="1" applyBorder="1"/>
    <xf numFmtId="42" fontId="0" fillId="2" borderId="5" xfId="0" applyFill="1" applyBorder="1"/>
    <xf numFmtId="42" fontId="0" fillId="2" borderId="6" xfId="0" applyFill="1" applyBorder="1"/>
    <xf numFmtId="42" fontId="0" fillId="2" borderId="7" xfId="0" applyFill="1" applyBorder="1"/>
    <xf numFmtId="42" fontId="0" fillId="2" borderId="0" xfId="0" applyFill="1" applyBorder="1"/>
    <xf numFmtId="42" fontId="1" fillId="2" borderId="3" xfId="0" applyFont="1" applyFill="1" applyBorder="1" applyAlignment="1">
      <alignment horizontal="centerContinuous"/>
    </xf>
    <xf numFmtId="42" fontId="4" fillId="2" borderId="5" xfId="0" applyFont="1" applyFill="1" applyBorder="1" applyAlignment="1">
      <alignment horizontal="centerContinuous"/>
    </xf>
    <xf numFmtId="42" fontId="4" fillId="2" borderId="6" xfId="0" applyFont="1" applyFill="1" applyBorder="1" applyAlignment="1">
      <alignment horizontal="centerContinuous"/>
    </xf>
    <xf numFmtId="42" fontId="4" fillId="2" borderId="7" xfId="0" applyFont="1" applyFill="1" applyBorder="1" applyAlignment="1">
      <alignment horizontal="centerContinuous"/>
    </xf>
    <xf numFmtId="42" fontId="8" fillId="0" borderId="0" xfId="0" applyFont="1"/>
    <xf numFmtId="42" fontId="12" fillId="0" borderId="0" xfId="0" applyFont="1"/>
    <xf numFmtId="42" fontId="0" fillId="0" borderId="0" xfId="0" applyFill="1"/>
    <xf numFmtId="42" fontId="0" fillId="2" borderId="11" xfId="0" applyFill="1" applyBorder="1"/>
    <xf numFmtId="1" fontId="0" fillId="2" borderId="11" xfId="0" applyNumberFormat="1" applyFill="1" applyBorder="1" applyAlignment="1">
      <alignment horizontal="center"/>
    </xf>
    <xf numFmtId="42" fontId="0" fillId="2" borderId="12" xfId="0" applyFill="1" applyBorder="1"/>
    <xf numFmtId="42" fontId="0" fillId="2" borderId="13" xfId="0" applyFill="1" applyBorder="1" applyAlignment="1">
      <alignment horizontal="left"/>
    </xf>
    <xf numFmtId="42" fontId="9" fillId="2" borderId="14" xfId="0" quotePrefix="1" applyFont="1" applyFill="1" applyBorder="1" applyAlignment="1">
      <alignment horizontal="left"/>
    </xf>
    <xf numFmtId="42" fontId="0" fillId="2" borderId="14" xfId="0" applyFill="1" applyBorder="1"/>
    <xf numFmtId="42" fontId="9" fillId="2" borderId="15" xfId="0" quotePrefix="1" applyFont="1" applyFill="1" applyBorder="1" applyAlignment="1">
      <alignment horizontal="left"/>
    </xf>
    <xf numFmtId="42" fontId="0" fillId="2" borderId="15" xfId="0" applyFill="1" applyBorder="1"/>
    <xf numFmtId="42" fontId="6" fillId="2" borderId="13" xfId="0" applyFont="1" applyFill="1" applyBorder="1" applyAlignment="1">
      <alignment horizontal="left"/>
    </xf>
    <xf numFmtId="42" fontId="6" fillId="2" borderId="16" xfId="0" applyFont="1" applyFill="1" applyBorder="1" applyAlignment="1">
      <alignment horizontal="left"/>
    </xf>
    <xf numFmtId="42" fontId="6" fillId="2" borderId="3" xfId="0" applyFont="1" applyFill="1" applyBorder="1" applyAlignment="1">
      <alignment horizontal="left"/>
    </xf>
    <xf numFmtId="42" fontId="9" fillId="2" borderId="0" xfId="0" quotePrefix="1" applyFont="1" applyFill="1" applyBorder="1" applyAlignment="1">
      <alignment horizontal="left"/>
    </xf>
    <xf numFmtId="42" fontId="0" fillId="2" borderId="17" xfId="0" applyFill="1" applyBorder="1"/>
    <xf numFmtId="42" fontId="0" fillId="2" borderId="18" xfId="0" applyFill="1" applyBorder="1"/>
    <xf numFmtId="42" fontId="0" fillId="2" borderId="19" xfId="0" applyFill="1" applyBorder="1"/>
    <xf numFmtId="42" fontId="0" fillId="2" borderId="20" xfId="0" applyFill="1" applyBorder="1"/>
    <xf numFmtId="42" fontId="0" fillId="2" borderId="12" xfId="0" applyFill="1" applyBorder="1" applyAlignment="1">
      <alignment horizontal="center"/>
    </xf>
    <xf numFmtId="42" fontId="11" fillId="2" borderId="12" xfId="0" applyFont="1" applyFill="1" applyBorder="1" applyAlignment="1">
      <alignment horizontal="center"/>
    </xf>
    <xf numFmtId="42" fontId="11" fillId="2" borderId="21" xfId="0" applyFont="1" applyFill="1" applyBorder="1" applyAlignment="1">
      <alignment horizontal="center"/>
    </xf>
    <xf numFmtId="42" fontId="0" fillId="2" borderId="3" xfId="0" applyFill="1" applyBorder="1"/>
    <xf numFmtId="42" fontId="0" fillId="2" borderId="22" xfId="0" applyFill="1" applyBorder="1" applyAlignment="1">
      <alignment horizontal="center"/>
    </xf>
    <xf numFmtId="42" fontId="11" fillId="2" borderId="23" xfId="0" applyFont="1" applyFill="1" applyBorder="1" applyAlignment="1">
      <alignment horizontal="center"/>
    </xf>
    <xf numFmtId="42" fontId="11" fillId="2" borderId="24" xfId="0" applyFont="1" applyFill="1" applyBorder="1" applyAlignment="1">
      <alignment horizontal="center"/>
    </xf>
    <xf numFmtId="42" fontId="0" fillId="2" borderId="25" xfId="0" applyFill="1" applyBorder="1"/>
    <xf numFmtId="42" fontId="0" fillId="2" borderId="26" xfId="0" applyFill="1" applyBorder="1" applyAlignment="1">
      <alignment horizontal="center"/>
    </xf>
    <xf numFmtId="42" fontId="0" fillId="2" borderId="27" xfId="0" quotePrefix="1" applyFill="1" applyBorder="1" applyAlignment="1">
      <alignment horizontal="center"/>
    </xf>
    <xf numFmtId="42" fontId="0" fillId="2" borderId="27" xfId="0" applyFill="1" applyBorder="1" applyAlignment="1">
      <alignment horizontal="center"/>
    </xf>
    <xf numFmtId="42" fontId="11" fillId="2" borderId="27" xfId="0" quotePrefix="1" applyFont="1" applyFill="1" applyBorder="1" applyAlignment="1">
      <alignment horizontal="center"/>
    </xf>
    <xf numFmtId="42" fontId="11" fillId="2" borderId="28" xfId="0" quotePrefix="1" applyFont="1" applyFill="1" applyBorder="1" applyAlignment="1">
      <alignment horizontal="center"/>
    </xf>
    <xf numFmtId="42" fontId="0" fillId="2" borderId="29" xfId="0" applyFill="1" applyBorder="1" applyAlignment="1">
      <alignment horizontal="left"/>
    </xf>
    <xf numFmtId="42" fontId="9" fillId="2" borderId="17" xfId="0" quotePrefix="1" applyFont="1" applyFill="1" applyBorder="1" applyAlignment="1">
      <alignment horizontal="left"/>
    </xf>
    <xf numFmtId="42" fontId="6" fillId="2" borderId="29" xfId="0" applyFont="1" applyFill="1" applyBorder="1" applyAlignment="1">
      <alignment horizontal="left"/>
    </xf>
    <xf numFmtId="42" fontId="13" fillId="2" borderId="16" xfId="0" applyFont="1" applyFill="1" applyBorder="1" applyAlignment="1">
      <alignment horizontal="left"/>
    </xf>
    <xf numFmtId="42" fontId="14" fillId="2" borderId="30" xfId="0" applyFont="1" applyFill="1" applyBorder="1" applyAlignment="1">
      <alignment horizontal="left"/>
    </xf>
    <xf numFmtId="42" fontId="14" fillId="2" borderId="30" xfId="0" quotePrefix="1" applyFont="1" applyFill="1" applyBorder="1" applyAlignment="1">
      <alignment horizontal="left"/>
    </xf>
    <xf numFmtId="42" fontId="14" fillId="2" borderId="30" xfId="0" applyFont="1" applyFill="1" applyBorder="1" applyAlignment="1">
      <alignment horizontal="right"/>
    </xf>
    <xf numFmtId="42" fontId="14" fillId="2" borderId="30" xfId="0" applyFont="1" applyFill="1" applyBorder="1"/>
    <xf numFmtId="1" fontId="14" fillId="2" borderId="30" xfId="0" applyNumberFormat="1" applyFont="1" applyFill="1" applyBorder="1" applyAlignment="1">
      <alignment horizontal="center"/>
    </xf>
    <xf numFmtId="7" fontId="14" fillId="2" borderId="30" xfId="0" applyNumberFormat="1" applyFont="1" applyFill="1" applyBorder="1"/>
    <xf numFmtId="42" fontId="14" fillId="0" borderId="0" xfId="0" applyFont="1"/>
    <xf numFmtId="42" fontId="14" fillId="2" borderId="11" xfId="0" applyFont="1" applyFill="1" applyBorder="1" applyAlignment="1">
      <alignment horizontal="left"/>
    </xf>
    <xf numFmtId="42" fontId="14" fillId="2" borderId="11" xfId="0" quotePrefix="1" applyFont="1" applyFill="1" applyBorder="1" applyAlignment="1">
      <alignment horizontal="left"/>
    </xf>
    <xf numFmtId="42" fontId="14" fillId="2" borderId="11" xfId="0" applyFont="1" applyFill="1" applyBorder="1" applyAlignment="1">
      <alignment horizontal="right"/>
    </xf>
    <xf numFmtId="42" fontId="14" fillId="2" borderId="11" xfId="0" applyFont="1" applyFill="1" applyBorder="1"/>
    <xf numFmtId="1" fontId="14" fillId="2" borderId="11" xfId="0" applyNumberFormat="1" applyFont="1" applyFill="1" applyBorder="1" applyAlignment="1">
      <alignment horizontal="center"/>
    </xf>
    <xf numFmtId="7" fontId="14" fillId="2" borderId="11" xfId="0" applyNumberFormat="1" applyFont="1" applyFill="1" applyBorder="1"/>
    <xf numFmtId="42" fontId="0" fillId="2" borderId="0" xfId="0" applyFill="1" applyBorder="1" applyAlignment="1">
      <alignment horizontal="centerContinuous"/>
    </xf>
    <xf numFmtId="42" fontId="10" fillId="2" borderId="8" xfId="0" applyFont="1" applyFill="1" applyBorder="1" applyAlignment="1">
      <alignment horizontal="centerContinuous"/>
    </xf>
    <xf numFmtId="42" fontId="0" fillId="2" borderId="10" xfId="0" applyFill="1" applyBorder="1" applyAlignment="1">
      <alignment horizontal="centerContinuous"/>
    </xf>
    <xf numFmtId="42" fontId="0" fillId="2" borderId="4" xfId="0" applyFill="1" applyBorder="1" applyAlignment="1">
      <alignment horizontal="centerContinuous"/>
    </xf>
    <xf numFmtId="42" fontId="3" fillId="2" borderId="3" xfId="0" applyFont="1" applyFill="1" applyBorder="1" applyAlignment="1">
      <alignment horizontal="centerContinuous"/>
    </xf>
    <xf numFmtId="42" fontId="8" fillId="2" borderId="3" xfId="0" applyFont="1" applyFill="1" applyBorder="1" applyAlignment="1" applyProtection="1">
      <alignment horizontal="centerContinuous"/>
      <protection locked="0"/>
    </xf>
    <xf numFmtId="42" fontId="0" fillId="2" borderId="7" xfId="0" applyFill="1" applyBorder="1" applyAlignment="1">
      <alignment horizontal="centerContinuous"/>
    </xf>
    <xf numFmtId="42" fontId="11" fillId="2" borderId="31" xfId="0" applyFont="1" applyFill="1" applyBorder="1" applyAlignment="1">
      <alignment horizontal="left"/>
    </xf>
    <xf numFmtId="42" fontId="9" fillId="2" borderId="15" xfId="0" applyFont="1" applyFill="1" applyBorder="1" applyAlignment="1">
      <alignment horizontal="left"/>
    </xf>
    <xf numFmtId="42" fontId="0" fillId="2" borderId="32" xfId="0" applyFill="1" applyBorder="1" applyAlignment="1">
      <alignment horizontal="left"/>
    </xf>
    <xf numFmtId="42" fontId="9" fillId="2" borderId="30" xfId="0" quotePrefix="1" applyFont="1" applyFill="1" applyBorder="1" applyAlignment="1">
      <alignment horizontal="left"/>
    </xf>
    <xf numFmtId="42" fontId="0" fillId="2" borderId="30" xfId="0" applyFill="1" applyBorder="1"/>
    <xf numFmtId="42" fontId="11" fillId="2" borderId="25" xfId="0" applyFont="1" applyFill="1" applyBorder="1"/>
    <xf numFmtId="42" fontId="0" fillId="2" borderId="16" xfId="0" applyFill="1" applyBorder="1"/>
    <xf numFmtId="42" fontId="0" fillId="2" borderId="33" xfId="0" applyFill="1" applyBorder="1"/>
    <xf numFmtId="42" fontId="0" fillId="2" borderId="34" xfId="0" applyFill="1" applyBorder="1"/>
    <xf numFmtId="42" fontId="0" fillId="2" borderId="35" xfId="0" applyFill="1" applyBorder="1"/>
    <xf numFmtId="42" fontId="14" fillId="2" borderId="36" xfId="0" applyFont="1" applyFill="1" applyBorder="1" applyAlignment="1">
      <alignment horizontal="left"/>
    </xf>
    <xf numFmtId="42" fontId="14" fillId="2" borderId="36" xfId="0" quotePrefix="1" applyFont="1" applyFill="1" applyBorder="1" applyAlignment="1">
      <alignment horizontal="left"/>
    </xf>
    <xf numFmtId="42" fontId="14" fillId="2" borderId="36" xfId="0" applyFont="1" applyFill="1" applyBorder="1" applyAlignment="1">
      <alignment horizontal="right"/>
    </xf>
    <xf numFmtId="42" fontId="14" fillId="2" borderId="36" xfId="0" applyFont="1" applyFill="1" applyBorder="1"/>
    <xf numFmtId="1" fontId="14" fillId="2" borderId="36" xfId="0" applyNumberFormat="1" applyFont="1" applyFill="1" applyBorder="1" applyAlignment="1">
      <alignment horizontal="center"/>
    </xf>
    <xf numFmtId="7" fontId="14" fillId="2" borderId="36" xfId="0" applyNumberFormat="1" applyFont="1" applyFill="1" applyBorder="1"/>
    <xf numFmtId="42" fontId="0" fillId="2" borderId="37" xfId="0" applyFill="1" applyBorder="1" applyAlignment="1">
      <alignment horizontal="center"/>
    </xf>
    <xf numFmtId="42" fontId="0" fillId="2" borderId="23" xfId="0" applyFill="1" applyBorder="1" applyAlignment="1">
      <alignment horizontal="center"/>
    </xf>
    <xf numFmtId="42" fontId="9" fillId="2" borderId="14" xfId="0" applyFont="1" applyFill="1" applyBorder="1" applyAlignment="1">
      <alignment horizontal="left"/>
    </xf>
    <xf numFmtId="42" fontId="0" fillId="2" borderId="15" xfId="0" applyFill="1" applyBorder="1" applyAlignment="1">
      <alignment horizontal="left"/>
    </xf>
    <xf numFmtId="42" fontId="0" fillId="2" borderId="14" xfId="0" applyFill="1" applyBorder="1" applyAlignment="1">
      <alignment horizontal="left"/>
    </xf>
    <xf numFmtId="42" fontId="13" fillId="2" borderId="13" xfId="0" applyFont="1" applyFill="1" applyBorder="1" applyAlignment="1">
      <alignment horizontal="left"/>
    </xf>
    <xf numFmtId="42" fontId="6" fillId="2" borderId="15" xfId="0" quotePrefix="1" applyFont="1" applyFill="1" applyBorder="1" applyAlignment="1">
      <alignment horizontal="left"/>
    </xf>
    <xf numFmtId="42" fontId="6" fillId="2" borderId="15" xfId="0" applyFont="1" applyFill="1" applyBorder="1"/>
    <xf numFmtId="42" fontId="6" fillId="2" borderId="14" xfId="0" quotePrefix="1" applyFont="1" applyFill="1" applyBorder="1" applyAlignment="1">
      <alignment horizontal="left"/>
    </xf>
    <xf numFmtId="42" fontId="6" fillId="2" borderId="14" xfId="0" applyFont="1" applyFill="1" applyBorder="1"/>
    <xf numFmtId="42" fontId="9" fillId="2" borderId="15" xfId="0" applyFont="1" applyFill="1" applyBorder="1"/>
    <xf numFmtId="42" fontId="9" fillId="2" borderId="14" xfId="0" applyFont="1" applyFill="1" applyBorder="1"/>
    <xf numFmtId="42" fontId="9" fillId="2" borderId="13" xfId="0" applyFont="1" applyFill="1" applyBorder="1" applyAlignment="1">
      <alignment horizontal="left"/>
    </xf>
    <xf numFmtId="42" fontId="9" fillId="2" borderId="16" xfId="0" applyFont="1" applyFill="1" applyBorder="1" applyAlignment="1">
      <alignment horizontal="left"/>
    </xf>
    <xf numFmtId="42" fontId="6" fillId="2" borderId="14" xfId="0" applyFont="1" applyFill="1" applyBorder="1" applyAlignment="1">
      <alignment horizontal="left"/>
    </xf>
    <xf numFmtId="42" fontId="6" fillId="2" borderId="15" xfId="0" applyFont="1" applyFill="1" applyBorder="1" applyAlignment="1">
      <alignment horizontal="left"/>
    </xf>
    <xf numFmtId="42" fontId="17" fillId="2" borderId="15" xfId="0" quotePrefix="1" applyFont="1" applyFill="1" applyBorder="1" applyAlignment="1">
      <alignment horizontal="left"/>
    </xf>
    <xf numFmtId="42" fontId="17" fillId="2" borderId="15" xfId="0" applyFont="1" applyFill="1" applyBorder="1"/>
    <xf numFmtId="42" fontId="17" fillId="2" borderId="14" xfId="0" applyFont="1" applyFill="1" applyBorder="1"/>
    <xf numFmtId="42" fontId="17" fillId="2" borderId="16" xfId="0" applyFont="1" applyFill="1" applyBorder="1" applyAlignment="1">
      <alignment horizontal="left"/>
    </xf>
    <xf numFmtId="42" fontId="17" fillId="2" borderId="13" xfId="0" applyFont="1" applyFill="1" applyBorder="1" applyAlignment="1">
      <alignment horizontal="left"/>
    </xf>
    <xf numFmtId="42" fontId="17" fillId="2" borderId="14" xfId="0" quotePrefix="1" applyFont="1" applyFill="1" applyBorder="1" applyAlignment="1">
      <alignment horizontal="left"/>
    </xf>
    <xf numFmtId="42" fontId="18" fillId="0" borderId="0" xfId="0" applyFont="1"/>
    <xf numFmtId="42" fontId="20" fillId="2" borderId="25" xfId="0" applyFont="1" applyFill="1" applyBorder="1"/>
    <xf numFmtId="42" fontId="20" fillId="0" borderId="0" xfId="0" applyFont="1"/>
    <xf numFmtId="42" fontId="23" fillId="0" borderId="0" xfId="0" applyFont="1"/>
    <xf numFmtId="42" fontId="24" fillId="2" borderId="31" xfId="0" applyFont="1" applyFill="1" applyBorder="1" applyAlignment="1">
      <alignment horizontal="left"/>
    </xf>
    <xf numFmtId="42" fontId="25" fillId="2" borderId="11" xfId="0" applyFont="1" applyFill="1" applyBorder="1"/>
    <xf numFmtId="1" fontId="25" fillId="2" borderId="11" xfId="0" applyNumberFormat="1" applyFont="1" applyFill="1" applyBorder="1" applyAlignment="1">
      <alignment horizontal="center"/>
    </xf>
    <xf numFmtId="42" fontId="25" fillId="0" borderId="0" xfId="0" applyFont="1"/>
    <xf numFmtId="42" fontId="2" fillId="0" borderId="0" xfId="0" applyFont="1" applyFill="1" applyBorder="1" applyAlignment="1">
      <alignment horizontal="right"/>
    </xf>
    <xf numFmtId="42" fontId="2" fillId="0" borderId="6" xfId="0" applyFont="1" applyFill="1" applyBorder="1" applyAlignment="1">
      <alignment horizontal="right"/>
    </xf>
    <xf numFmtId="42" fontId="17" fillId="2" borderId="15" xfId="0" applyFont="1" applyFill="1" applyBorder="1" applyAlignment="1">
      <alignment horizontal="left"/>
    </xf>
    <xf numFmtId="42" fontId="2" fillId="0" borderId="0" xfId="0" applyFont="1" applyAlignment="1">
      <alignment horizontal="center"/>
    </xf>
    <xf numFmtId="42" fontId="8" fillId="2" borderId="9" xfId="0" applyFont="1" applyFill="1" applyBorder="1" applyAlignment="1">
      <alignment horizontal="centerContinuous"/>
    </xf>
    <xf numFmtId="42" fontId="8" fillId="2" borderId="0" xfId="0" applyFont="1" applyFill="1" applyBorder="1" applyAlignment="1">
      <alignment horizontal="centerContinuous"/>
    </xf>
    <xf numFmtId="42" fontId="2" fillId="0" borderId="0" xfId="0" applyFont="1" applyBorder="1"/>
    <xf numFmtId="42" fontId="29" fillId="0" borderId="0" xfId="0" applyFont="1"/>
    <xf numFmtId="5" fontId="9" fillId="2" borderId="4" xfId="0" applyNumberFormat="1" applyFont="1" applyFill="1" applyBorder="1"/>
    <xf numFmtId="42" fontId="8" fillId="2" borderId="38" xfId="0" applyFont="1" applyFill="1" applyBorder="1" applyAlignment="1">
      <alignment horizontal="left"/>
    </xf>
    <xf numFmtId="5" fontId="9" fillId="2" borderId="22" xfId="0" applyNumberFormat="1" applyFont="1" applyFill="1" applyBorder="1"/>
    <xf numFmtId="5" fontId="9" fillId="2" borderId="23" xfId="0" applyNumberFormat="1" applyFont="1" applyFill="1" applyBorder="1"/>
    <xf numFmtId="42" fontId="2" fillId="2" borderId="10" xfId="0" applyFont="1" applyFill="1" applyBorder="1" applyAlignment="1">
      <alignment horizontal="center"/>
    </xf>
    <xf numFmtId="42" fontId="2" fillId="2" borderId="7" xfId="0" applyFont="1" applyFill="1" applyBorder="1" applyAlignment="1">
      <alignment horizontal="center"/>
    </xf>
    <xf numFmtId="42" fontId="2" fillId="2" borderId="39" xfId="0" applyFont="1" applyFill="1" applyBorder="1" applyAlignment="1">
      <alignment horizontal="center"/>
    </xf>
    <xf numFmtId="42" fontId="2" fillId="2" borderId="40" xfId="0" applyFont="1" applyFill="1" applyBorder="1" applyAlignment="1">
      <alignment horizontal="center"/>
    </xf>
    <xf numFmtId="42" fontId="2" fillId="2" borderId="41" xfId="0" applyFont="1" applyFill="1" applyBorder="1" applyAlignment="1">
      <alignment horizontal="center"/>
    </xf>
    <xf numFmtId="42" fontId="2" fillId="2" borderId="25" xfId="0" applyFont="1" applyFill="1" applyBorder="1" applyAlignment="1">
      <alignment horizontal="center"/>
    </xf>
    <xf numFmtId="42" fontId="2" fillId="2" borderId="12" xfId="0" applyFont="1" applyFill="1" applyBorder="1" applyAlignment="1">
      <alignment horizontal="center"/>
    </xf>
    <xf numFmtId="42" fontId="2" fillId="2" borderId="27" xfId="0" applyFont="1" applyFill="1" applyBorder="1" applyAlignment="1">
      <alignment horizontal="center"/>
    </xf>
    <xf numFmtId="42" fontId="8" fillId="2" borderId="42" xfId="0" applyFont="1" applyFill="1" applyBorder="1" applyAlignment="1">
      <alignment horizontal="left"/>
    </xf>
    <xf numFmtId="42" fontId="8" fillId="2" borderId="43" xfId="0" quotePrefix="1" applyFont="1" applyFill="1" applyBorder="1" applyAlignment="1">
      <alignment horizontal="right"/>
    </xf>
    <xf numFmtId="42" fontId="4" fillId="2" borderId="3" xfId="0" applyFont="1" applyFill="1" applyBorder="1"/>
    <xf numFmtId="42" fontId="2" fillId="2" borderId="0" xfId="0" applyFont="1" applyFill="1" applyBorder="1"/>
    <xf numFmtId="42" fontId="0" fillId="2" borderId="4" xfId="0" applyFill="1" applyBorder="1"/>
    <xf numFmtId="42" fontId="8" fillId="2" borderId="44" xfId="0" applyFont="1" applyFill="1" applyBorder="1" applyAlignment="1">
      <alignment horizontal="left"/>
    </xf>
    <xf numFmtId="42" fontId="9" fillId="2" borderId="3" xfId="0" applyFont="1" applyFill="1" applyBorder="1"/>
    <xf numFmtId="42" fontId="8" fillId="2" borderId="0" xfId="0" quotePrefix="1" applyFont="1" applyFill="1" applyBorder="1" applyAlignment="1">
      <alignment horizontal="right"/>
    </xf>
    <xf numFmtId="42" fontId="9" fillId="2" borderId="0" xfId="0" applyFont="1" applyFill="1" applyBorder="1"/>
    <xf numFmtId="42" fontId="9" fillId="2" borderId="5" xfId="0" applyFont="1" applyFill="1" applyBorder="1"/>
    <xf numFmtId="42" fontId="8" fillId="2" borderId="6" xfId="0" quotePrefix="1" applyFont="1" applyFill="1" applyBorder="1" applyAlignment="1">
      <alignment horizontal="right"/>
    </xf>
    <xf numFmtId="42" fontId="9" fillId="2" borderId="6" xfId="0" quotePrefix="1" applyFont="1" applyFill="1" applyBorder="1" applyAlignment="1">
      <alignment horizontal="left"/>
    </xf>
    <xf numFmtId="42" fontId="9" fillId="2" borderId="6" xfId="0" applyFont="1" applyFill="1" applyBorder="1"/>
    <xf numFmtId="42" fontId="2" fillId="2" borderId="15" xfId="0" applyFont="1" applyFill="1" applyBorder="1"/>
    <xf numFmtId="42" fontId="0" fillId="2" borderId="45" xfId="0" applyFill="1" applyBorder="1"/>
    <xf numFmtId="42" fontId="2" fillId="2" borderId="3" xfId="0" applyFont="1" applyFill="1" applyBorder="1"/>
    <xf numFmtId="42" fontId="2" fillId="2" borderId="3" xfId="0" applyFont="1" applyFill="1" applyBorder="1" applyAlignment="1">
      <alignment horizontal="right"/>
    </xf>
    <xf numFmtId="42" fontId="9" fillId="2" borderId="4" xfId="0" applyFont="1" applyFill="1" applyBorder="1"/>
    <xf numFmtId="42" fontId="2" fillId="2" borderId="0" xfId="0" applyFont="1" applyFill="1" applyBorder="1" applyAlignment="1">
      <alignment horizontal="right"/>
    </xf>
    <xf numFmtId="42" fontId="8" fillId="2" borderId="0" xfId="0" applyFont="1" applyFill="1" applyBorder="1"/>
    <xf numFmtId="42" fontId="8" fillId="2" borderId="0" xfId="0" quotePrefix="1" applyFont="1" applyFill="1" applyBorder="1" applyAlignment="1">
      <alignment horizontal="left"/>
    </xf>
    <xf numFmtId="1" fontId="5" fillId="2" borderId="0" xfId="0" applyNumberFormat="1" applyFont="1" applyFill="1" applyBorder="1"/>
    <xf numFmtId="42" fontId="3" fillId="2" borderId="3" xfId="0" applyFont="1" applyFill="1" applyBorder="1"/>
    <xf numFmtId="42" fontId="8" fillId="2" borderId="3" xfId="0" applyFont="1" applyFill="1" applyBorder="1" applyAlignment="1">
      <alignment horizontal="center"/>
    </xf>
    <xf numFmtId="42" fontId="2" fillId="2" borderId="4" xfId="0" applyFont="1" applyFill="1" applyBorder="1" applyAlignment="1">
      <alignment horizontal="center"/>
    </xf>
    <xf numFmtId="42" fontId="29" fillId="2" borderId="3" xfId="0" applyFont="1" applyFill="1" applyBorder="1"/>
    <xf numFmtId="42" fontId="29" fillId="2" borderId="4" xfId="0" applyFont="1" applyFill="1" applyBorder="1"/>
    <xf numFmtId="42" fontId="4" fillId="2" borderId="8" xfId="0" applyFont="1" applyFill="1" applyBorder="1"/>
    <xf numFmtId="42" fontId="8" fillId="2" borderId="3" xfId="0" applyFont="1" applyFill="1" applyBorder="1"/>
    <xf numFmtId="42" fontId="9" fillId="2" borderId="6" xfId="0" quotePrefix="1" applyFont="1" applyFill="1" applyBorder="1" applyAlignment="1">
      <alignment horizontal="right"/>
    </xf>
    <xf numFmtId="42" fontId="9" fillId="2" borderId="7" xfId="0" applyFont="1" applyFill="1" applyBorder="1"/>
    <xf numFmtId="42" fontId="9" fillId="2" borderId="16" xfId="0" applyFont="1" applyFill="1" applyBorder="1"/>
    <xf numFmtId="42" fontId="9" fillId="2" borderId="15" xfId="0" quotePrefix="1" applyFont="1" applyFill="1" applyBorder="1" applyAlignment="1">
      <alignment horizontal="right"/>
    </xf>
    <xf numFmtId="42" fontId="9" fillId="2" borderId="45" xfId="0" applyFont="1" applyFill="1" applyBorder="1"/>
    <xf numFmtId="42" fontId="0" fillId="2" borderId="9" xfId="0" applyFill="1" applyBorder="1" applyAlignment="1">
      <alignment horizontal="center"/>
    </xf>
    <xf numFmtId="42" fontId="0" fillId="2" borderId="12" xfId="0" quotePrefix="1" applyFill="1" applyBorder="1" applyAlignment="1">
      <alignment horizontal="center"/>
    </xf>
    <xf numFmtId="42" fontId="11" fillId="2" borderId="12" xfId="0" quotePrefix="1" applyFont="1" applyFill="1" applyBorder="1" applyAlignment="1">
      <alignment horizontal="center"/>
    </xf>
    <xf numFmtId="42" fontId="11" fillId="2" borderId="46" xfId="0" quotePrefix="1" applyFont="1" applyFill="1" applyBorder="1" applyAlignment="1">
      <alignment horizontal="center"/>
    </xf>
    <xf numFmtId="1" fontId="0" fillId="2" borderId="19" xfId="0" applyNumberFormat="1" applyFill="1" applyBorder="1" applyAlignment="1">
      <alignment horizontal="center"/>
    </xf>
    <xf numFmtId="1" fontId="0" fillId="2" borderId="47" xfId="0" applyNumberFormat="1" applyFill="1" applyBorder="1" applyAlignment="1">
      <alignment horizontal="center"/>
    </xf>
    <xf numFmtId="7" fontId="0" fillId="2" borderId="47" xfId="0" applyNumberFormat="1" applyFill="1" applyBorder="1"/>
    <xf numFmtId="42" fontId="0" fillId="2" borderId="47" xfId="0" applyFill="1" applyBorder="1"/>
    <xf numFmtId="42" fontId="11" fillId="2" borderId="47" xfId="0" applyFont="1" applyFill="1" applyBorder="1"/>
    <xf numFmtId="42" fontId="11" fillId="2" borderId="48" xfId="0" applyFont="1" applyFill="1" applyBorder="1"/>
    <xf numFmtId="1" fontId="0" fillId="2" borderId="49" xfId="0" applyNumberFormat="1" applyFill="1" applyBorder="1" applyAlignment="1">
      <alignment horizontal="center"/>
    </xf>
    <xf numFmtId="7" fontId="0" fillId="2" borderId="49" xfId="0" applyNumberFormat="1" applyFill="1" applyBorder="1"/>
    <xf numFmtId="42" fontId="0" fillId="2" borderId="49" xfId="0" applyFill="1" applyBorder="1"/>
    <xf numFmtId="1" fontId="0" fillId="2" borderId="23" xfId="0" applyNumberFormat="1" applyFill="1" applyBorder="1" applyAlignment="1">
      <alignment horizontal="center"/>
    </xf>
    <xf numFmtId="42" fontId="11" fillId="2" borderId="49" xfId="0" applyFont="1" applyFill="1" applyBorder="1"/>
    <xf numFmtId="1" fontId="0" fillId="2" borderId="50" xfId="0" applyNumberFormat="1" applyFill="1" applyBorder="1" applyAlignment="1">
      <alignment horizontal="center"/>
    </xf>
    <xf numFmtId="42" fontId="0" fillId="2" borderId="50" xfId="0" applyFill="1" applyBorder="1"/>
    <xf numFmtId="42" fontId="11" fillId="2" borderId="50" xfId="0" applyFont="1" applyFill="1" applyBorder="1"/>
    <xf numFmtId="42" fontId="11" fillId="2" borderId="51" xfId="0" applyFont="1" applyFill="1" applyBorder="1"/>
    <xf numFmtId="42" fontId="8" fillId="2" borderId="5" xfId="0" applyFont="1" applyFill="1" applyBorder="1"/>
    <xf numFmtId="42" fontId="8" fillId="2" borderId="6" xfId="0" applyFont="1" applyFill="1" applyBorder="1"/>
    <xf numFmtId="42" fontId="8" fillId="2" borderId="25" xfId="0" applyFont="1" applyFill="1" applyBorder="1"/>
    <xf numFmtId="42" fontId="11" fillId="2" borderId="0" xfId="0" applyFont="1" applyFill="1" applyBorder="1"/>
    <xf numFmtId="42" fontId="12" fillId="2" borderId="5" xfId="0" applyFont="1" applyFill="1" applyBorder="1"/>
    <xf numFmtId="42" fontId="12" fillId="2" borderId="6" xfId="0" applyFont="1" applyFill="1" applyBorder="1"/>
    <xf numFmtId="42" fontId="12" fillId="2" borderId="6" xfId="0" quotePrefix="1" applyFont="1" applyFill="1" applyBorder="1" applyAlignment="1">
      <alignment horizontal="right"/>
    </xf>
    <xf numFmtId="42" fontId="12" fillId="2" borderId="52" xfId="0" applyFont="1" applyFill="1" applyBorder="1"/>
    <xf numFmtId="42" fontId="12" fillId="2" borderId="0" xfId="0" applyFont="1" applyFill="1" applyBorder="1"/>
    <xf numFmtId="7" fontId="0" fillId="2" borderId="50" xfId="0" applyNumberFormat="1" applyFill="1" applyBorder="1"/>
    <xf numFmtId="42" fontId="15" fillId="2" borderId="53" xfId="0" applyFont="1" applyFill="1" applyBorder="1"/>
    <xf numFmtId="42" fontId="0" fillId="2" borderId="0" xfId="0" applyFill="1"/>
    <xf numFmtId="42" fontId="15" fillId="2" borderId="54" xfId="0" applyFont="1" applyFill="1" applyBorder="1"/>
    <xf numFmtId="42" fontId="8" fillId="2" borderId="26" xfId="0" applyFont="1" applyFill="1" applyBorder="1"/>
    <xf numFmtId="42" fontId="18" fillId="2" borderId="26" xfId="0" applyFont="1" applyFill="1" applyBorder="1"/>
    <xf numFmtId="42" fontId="18" fillId="2" borderId="6" xfId="0" applyFont="1" applyFill="1" applyBorder="1"/>
    <xf numFmtId="42" fontId="18" fillId="2" borderId="6" xfId="0" quotePrefix="1" applyFont="1" applyFill="1" applyBorder="1" applyAlignment="1">
      <alignment horizontal="right"/>
    </xf>
    <xf numFmtId="42" fontId="18" fillId="2" borderId="25" xfId="0" applyFont="1" applyFill="1" applyBorder="1"/>
    <xf numFmtId="42" fontId="20" fillId="2" borderId="27" xfId="0" applyFont="1" applyFill="1" applyBorder="1"/>
    <xf numFmtId="42" fontId="11" fillId="2" borderId="47" xfId="0" applyNumberFormat="1" applyFont="1" applyFill="1" applyBorder="1"/>
    <xf numFmtId="1" fontId="0" fillId="2" borderId="53" xfId="0" applyNumberFormat="1" applyFill="1" applyBorder="1" applyAlignment="1">
      <alignment horizontal="center"/>
    </xf>
    <xf numFmtId="7" fontId="0" fillId="2" borderId="53" xfId="0" applyNumberFormat="1" applyFill="1" applyBorder="1"/>
    <xf numFmtId="42" fontId="18" fillId="2" borderId="5" xfId="0" applyFont="1" applyFill="1" applyBorder="1"/>
    <xf numFmtId="42" fontId="22" fillId="2" borderId="0" xfId="0" applyFont="1" applyFill="1" applyBorder="1"/>
    <xf numFmtId="42" fontId="20" fillId="2" borderId="5" xfId="0" applyFont="1" applyFill="1" applyBorder="1"/>
    <xf numFmtId="42" fontId="20" fillId="2" borderId="6" xfId="0" applyFont="1" applyFill="1" applyBorder="1"/>
    <xf numFmtId="42" fontId="20" fillId="2" borderId="6" xfId="0" quotePrefix="1" applyFont="1" applyFill="1" applyBorder="1" applyAlignment="1">
      <alignment horizontal="right"/>
    </xf>
    <xf numFmtId="42" fontId="20" fillId="2" borderId="52" xfId="0" applyFont="1" applyFill="1" applyBorder="1"/>
    <xf numFmtId="42" fontId="20" fillId="2" borderId="0" xfId="0" applyFont="1" applyFill="1" applyBorder="1"/>
    <xf numFmtId="42" fontId="23" fillId="2" borderId="55" xfId="0" applyFont="1" applyFill="1" applyBorder="1"/>
    <xf numFmtId="42" fontId="23" fillId="2" borderId="56" xfId="0" applyFont="1" applyFill="1" applyBorder="1"/>
    <xf numFmtId="42" fontId="23" fillId="2" borderId="56" xfId="0" quotePrefix="1" applyFont="1" applyFill="1" applyBorder="1" applyAlignment="1">
      <alignment horizontal="right"/>
    </xf>
    <xf numFmtId="42" fontId="23" fillId="2" borderId="57" xfId="0" applyFont="1" applyFill="1" applyBorder="1"/>
    <xf numFmtId="42" fontId="23" fillId="2" borderId="0" xfId="0" applyFont="1" applyFill="1" applyBorder="1"/>
    <xf numFmtId="42" fontId="24" fillId="2" borderId="0" xfId="0" applyFont="1" applyFill="1" applyBorder="1"/>
    <xf numFmtId="42" fontId="20" fillId="2" borderId="55" xfId="0" applyFont="1" applyFill="1" applyBorder="1"/>
    <xf numFmtId="42" fontId="20" fillId="2" borderId="56" xfId="0" applyFont="1" applyFill="1" applyBorder="1"/>
    <xf numFmtId="42" fontId="20" fillId="2" borderId="56" xfId="0" quotePrefix="1" applyFont="1" applyFill="1" applyBorder="1" applyAlignment="1">
      <alignment horizontal="right"/>
    </xf>
    <xf numFmtId="42" fontId="20" fillId="2" borderId="57" xfId="0" applyFont="1" applyFill="1" applyBorder="1"/>
    <xf numFmtId="42" fontId="9" fillId="2" borderId="4" xfId="0" applyFont="1" applyFill="1" applyBorder="1" applyAlignment="1">
      <alignment horizontal="center"/>
    </xf>
    <xf numFmtId="42" fontId="9" fillId="2" borderId="4" xfId="0" quotePrefix="1" applyFont="1" applyFill="1" applyBorder="1" applyAlignment="1">
      <alignment horizontal="center"/>
    </xf>
    <xf numFmtId="42" fontId="9" fillId="2" borderId="7" xfId="0" applyFont="1" applyFill="1" applyBorder="1" applyAlignment="1">
      <alignment horizontal="center"/>
    </xf>
    <xf numFmtId="42" fontId="9" fillId="2" borderId="3" xfId="0" applyFont="1" applyFill="1" applyBorder="1" applyAlignment="1">
      <alignment horizontal="center"/>
    </xf>
    <xf numFmtId="42" fontId="8" fillId="2" borderId="7" xfId="0" applyFont="1" applyFill="1" applyBorder="1" applyAlignment="1">
      <alignment horizontal="center"/>
    </xf>
    <xf numFmtId="42" fontId="8" fillId="2" borderId="57" xfId="0" applyFont="1" applyFill="1" applyBorder="1" applyAlignment="1">
      <alignment horizontal="center"/>
    </xf>
    <xf numFmtId="42" fontId="8" fillId="2" borderId="58" xfId="0" applyFont="1" applyFill="1" applyBorder="1" applyAlignment="1">
      <alignment horizontal="center"/>
    </xf>
    <xf numFmtId="42" fontId="9" fillId="2" borderId="23" xfId="0" applyFont="1" applyFill="1" applyBorder="1" applyAlignment="1">
      <alignment horizontal="center"/>
    </xf>
    <xf numFmtId="42" fontId="9" fillId="2" borderId="27" xfId="0" applyFont="1" applyFill="1" applyBorder="1" applyAlignment="1">
      <alignment horizontal="center"/>
    </xf>
    <xf numFmtId="42" fontId="8" fillId="2" borderId="5" xfId="0" applyFont="1" applyFill="1" applyBorder="1" applyAlignment="1">
      <alignment horizontal="center"/>
    </xf>
    <xf numFmtId="42" fontId="0" fillId="0" borderId="0" xfId="0" applyAlignment="1">
      <alignment horizontal="center"/>
    </xf>
    <xf numFmtId="42" fontId="9" fillId="2" borderId="3" xfId="0" quotePrefix="1" applyFont="1" applyFill="1" applyBorder="1" applyAlignment="1">
      <alignment horizontal="center"/>
    </xf>
    <xf numFmtId="42" fontId="9" fillId="2" borderId="5" xfId="0" quotePrefix="1" applyFont="1" applyFill="1" applyBorder="1" applyAlignment="1">
      <alignment horizontal="center"/>
    </xf>
    <xf numFmtId="42" fontId="8" fillId="2" borderId="8" xfId="0" applyFont="1" applyFill="1" applyBorder="1" applyAlignment="1" applyProtection="1">
      <alignment horizontal="centerContinuous"/>
      <protection locked="0"/>
    </xf>
    <xf numFmtId="42" fontId="30" fillId="2" borderId="16" xfId="0" applyFont="1" applyFill="1" applyBorder="1"/>
    <xf numFmtId="42" fontId="30" fillId="2" borderId="5" xfId="0" applyFont="1" applyFill="1" applyBorder="1"/>
    <xf numFmtId="164" fontId="9" fillId="2" borderId="23" xfId="0" quotePrefix="1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>
      <alignment horizontal="center"/>
    </xf>
    <xf numFmtId="164" fontId="9" fillId="2" borderId="23" xfId="0" applyNumberFormat="1" applyFont="1" applyFill="1" applyBorder="1" applyAlignment="1">
      <alignment horizontal="center"/>
    </xf>
    <xf numFmtId="164" fontId="9" fillId="2" borderId="0" xfId="0" quotePrefix="1" applyNumberFormat="1" applyFont="1" applyFill="1" applyBorder="1" applyAlignment="1">
      <alignment horizontal="center"/>
    </xf>
    <xf numFmtId="164" fontId="9" fillId="2" borderId="27" xfId="0" applyNumberFormat="1" applyFont="1" applyFill="1" applyBorder="1" applyAlignment="1">
      <alignment horizontal="center"/>
    </xf>
    <xf numFmtId="164" fontId="9" fillId="2" borderId="6" xfId="0" applyNumberFormat="1" applyFont="1" applyFill="1" applyBorder="1" applyAlignment="1">
      <alignment horizontal="center"/>
    </xf>
    <xf numFmtId="42" fontId="29" fillId="3" borderId="40" xfId="0" applyFont="1" applyFill="1" applyBorder="1" applyAlignment="1">
      <alignment horizontal="right"/>
    </xf>
    <xf numFmtId="42" fontId="11" fillId="2" borderId="59" xfId="0" applyFont="1" applyFill="1" applyBorder="1"/>
    <xf numFmtId="42" fontId="11" fillId="0" borderId="0" xfId="0" applyFont="1" applyFill="1" applyBorder="1"/>
    <xf numFmtId="42" fontId="12" fillId="0" borderId="0" xfId="0" applyFont="1" applyFill="1" applyBorder="1"/>
    <xf numFmtId="42" fontId="15" fillId="2" borderId="0" xfId="0" applyFont="1" applyFill="1" applyBorder="1"/>
    <xf numFmtId="42" fontId="21" fillId="2" borderId="0" xfId="0" applyFont="1" applyFill="1" applyBorder="1"/>
    <xf numFmtId="42" fontId="11" fillId="2" borderId="53" xfId="0" applyFont="1" applyFill="1" applyBorder="1"/>
    <xf numFmtId="42" fontId="8" fillId="2" borderId="60" xfId="0" applyFont="1" applyFill="1" applyBorder="1"/>
    <xf numFmtId="42" fontId="12" fillId="2" borderId="61" xfId="0" applyFont="1" applyFill="1" applyBorder="1"/>
    <xf numFmtId="42" fontId="15" fillId="2" borderId="62" xfId="0" applyFont="1" applyFill="1" applyBorder="1"/>
    <xf numFmtId="42" fontId="11" fillId="2" borderId="63" xfId="0" applyFont="1" applyFill="1" applyBorder="1"/>
    <xf numFmtId="42" fontId="15" fillId="2" borderId="30" xfId="0" applyFont="1" applyFill="1" applyBorder="1"/>
    <xf numFmtId="42" fontId="15" fillId="2" borderId="11" xfId="0" applyFont="1" applyFill="1" applyBorder="1"/>
    <xf numFmtId="0" fontId="9" fillId="2" borderId="0" xfId="0" applyNumberFormat="1" applyFont="1" applyFill="1" applyBorder="1" applyAlignment="1">
      <alignment horizontal="left"/>
    </xf>
    <xf numFmtId="42" fontId="0" fillId="0" borderId="64" xfId="0" applyBorder="1" applyAlignment="1">
      <alignment horizontal="left"/>
    </xf>
    <xf numFmtId="42" fontId="0" fillId="0" borderId="37" xfId="0" applyBorder="1" applyAlignment="1">
      <alignment horizontal="left"/>
    </xf>
    <xf numFmtId="42" fontId="0" fillId="0" borderId="65" xfId="0" applyBorder="1" applyAlignment="1">
      <alignment horizontal="left"/>
    </xf>
    <xf numFmtId="42" fontId="0" fillId="0" borderId="65" xfId="0" quotePrefix="1" applyBorder="1" applyAlignment="1">
      <alignment horizontal="left"/>
    </xf>
    <xf numFmtId="42" fontId="0" fillId="0" borderId="66" xfId="0" quotePrefix="1" applyBorder="1" applyAlignment="1">
      <alignment horizontal="left"/>
    </xf>
    <xf numFmtId="42" fontId="11" fillId="2" borderId="67" xfId="0" applyFont="1" applyFill="1" applyBorder="1"/>
    <xf numFmtId="1" fontId="0" fillId="0" borderId="67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47" xfId="0" applyNumberFormat="1" applyBorder="1" applyAlignment="1">
      <alignment horizontal="center"/>
    </xf>
    <xf numFmtId="1" fontId="0" fillId="0" borderId="49" xfId="0" applyNumberFormat="1" applyBorder="1" applyAlignment="1">
      <alignment horizontal="center"/>
    </xf>
    <xf numFmtId="7" fontId="0" fillId="0" borderId="23" xfId="0" applyNumberFormat="1" applyBorder="1"/>
    <xf numFmtId="7" fontId="0" fillId="0" borderId="47" xfId="0" applyNumberFormat="1" applyBorder="1"/>
    <xf numFmtId="7" fontId="0" fillId="0" borderId="49" xfId="0" applyNumberFormat="1" applyBorder="1"/>
    <xf numFmtId="7" fontId="0" fillId="0" borderId="49" xfId="0" applyNumberFormat="1" applyBorder="1" applyAlignment="1">
      <alignment horizontal="right"/>
    </xf>
    <xf numFmtId="42" fontId="0" fillId="0" borderId="49" xfId="0" applyBorder="1"/>
    <xf numFmtId="44" fontId="0" fillId="2" borderId="23" xfId="0" applyNumberFormat="1" applyFill="1" applyBorder="1"/>
    <xf numFmtId="44" fontId="0" fillId="2" borderId="49" xfId="0" applyNumberFormat="1" applyFill="1" applyBorder="1"/>
    <xf numFmtId="44" fontId="16" fillId="2" borderId="49" xfId="0" applyNumberFormat="1" applyFont="1" applyFill="1" applyBorder="1"/>
    <xf numFmtId="44" fontId="16" fillId="2" borderId="50" xfId="0" applyNumberFormat="1" applyFont="1" applyFill="1" applyBorder="1"/>
    <xf numFmtId="44" fontId="8" fillId="2" borderId="7" xfId="0" applyNumberFormat="1" applyFont="1" applyFill="1" applyBorder="1"/>
    <xf numFmtId="44" fontId="11" fillId="2" borderId="68" xfId="0" applyNumberFormat="1" applyFont="1" applyFill="1" applyBorder="1"/>
    <xf numFmtId="44" fontId="12" fillId="2" borderId="69" xfId="0" applyNumberFormat="1" applyFont="1" applyFill="1" applyBorder="1"/>
    <xf numFmtId="42" fontId="4" fillId="2" borderId="0" xfId="0" applyFont="1" applyFill="1" applyBorder="1"/>
    <xf numFmtId="42" fontId="3" fillId="2" borderId="0" xfId="0" applyFont="1" applyFill="1" applyBorder="1"/>
    <xf numFmtId="42" fontId="2" fillId="2" borderId="0" xfId="0" applyFont="1" applyFill="1" applyBorder="1" applyAlignment="1">
      <alignment horizontal="center"/>
    </xf>
    <xf numFmtId="42" fontId="29" fillId="2" borderId="0" xfId="0" applyFont="1" applyFill="1" applyBorder="1"/>
    <xf numFmtId="42" fontId="6" fillId="2" borderId="14" xfId="0" quotePrefix="1" applyFont="1" applyFill="1" applyBorder="1"/>
    <xf numFmtId="42" fontId="6" fillId="2" borderId="22" xfId="0" applyFont="1" applyFill="1" applyBorder="1" applyAlignment="1">
      <alignment horizontal="left"/>
    </xf>
    <xf numFmtId="42" fontId="6" fillId="2" borderId="25" xfId="0" applyFont="1" applyFill="1" applyBorder="1" applyAlignment="1">
      <alignment horizontal="left"/>
    </xf>
    <xf numFmtId="42" fontId="9" fillId="0" borderId="0" xfId="0" applyFont="1" applyBorder="1" applyAlignment="1">
      <alignment horizontal="left"/>
    </xf>
    <xf numFmtId="42" fontId="9" fillId="2" borderId="23" xfId="0" applyFont="1" applyFill="1" applyBorder="1" applyAlignment="1">
      <alignment horizontal="left"/>
    </xf>
    <xf numFmtId="164" fontId="6" fillId="2" borderId="23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Continuous"/>
    </xf>
    <xf numFmtId="164" fontId="3" fillId="2" borderId="0" xfId="0" applyNumberFormat="1" applyFont="1" applyFill="1" applyBorder="1" applyAlignment="1">
      <alignment horizontal="centerContinuous"/>
    </xf>
    <xf numFmtId="164" fontId="4" fillId="2" borderId="6" xfId="0" applyNumberFormat="1" applyFont="1" applyFill="1" applyBorder="1" applyAlignment="1">
      <alignment horizontal="centerContinuous"/>
    </xf>
    <xf numFmtId="164" fontId="4" fillId="2" borderId="9" xfId="0" applyNumberFormat="1" applyFont="1" applyFill="1" applyBorder="1"/>
    <xf numFmtId="164" fontId="9" fillId="2" borderId="0" xfId="0" applyNumberFormat="1" applyFont="1" applyFill="1" applyBorder="1"/>
    <xf numFmtId="164" fontId="2" fillId="2" borderId="0" xfId="0" applyNumberFormat="1" applyFont="1" applyFill="1" applyBorder="1" applyAlignment="1">
      <alignment horizontal="right"/>
    </xf>
    <xf numFmtId="164" fontId="0" fillId="2" borderId="0" xfId="0" applyNumberFormat="1" applyFill="1" applyBorder="1"/>
    <xf numFmtId="164" fontId="0" fillId="2" borderId="6" xfId="0" applyNumberFormat="1" applyFill="1" applyBorder="1"/>
    <xf numFmtId="164" fontId="0" fillId="2" borderId="9" xfId="0" applyNumberFormat="1" applyFill="1" applyBorder="1"/>
    <xf numFmtId="164" fontId="1" fillId="2" borderId="0" xfId="0" applyNumberFormat="1" applyFont="1" applyFill="1" applyBorder="1" applyAlignment="1">
      <alignment horizontal="centerContinuous"/>
    </xf>
    <xf numFmtId="164" fontId="8" fillId="2" borderId="58" xfId="0" applyNumberFormat="1" applyFont="1" applyFill="1" applyBorder="1" applyAlignment="1">
      <alignment horizontal="center"/>
    </xf>
    <xf numFmtId="164" fontId="0" fillId="0" borderId="0" xfId="0" applyNumberFormat="1"/>
    <xf numFmtId="164" fontId="9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0" fillId="2" borderId="9" xfId="0" applyNumberFormat="1" applyFill="1" applyBorder="1" applyAlignment="1">
      <alignment horizontal="centerContinuous"/>
    </xf>
    <xf numFmtId="164" fontId="0" fillId="2" borderId="0" xfId="0" applyNumberFormat="1" applyFill="1" applyBorder="1" applyAlignment="1">
      <alignment horizontal="centerContinuous"/>
    </xf>
    <xf numFmtId="164" fontId="0" fillId="2" borderId="6" xfId="0" applyNumberFormat="1" applyFill="1" applyBorder="1" applyAlignment="1">
      <alignment horizontal="centerContinuous"/>
    </xf>
    <xf numFmtId="164" fontId="8" fillId="2" borderId="6" xfId="0" applyNumberFormat="1" applyFont="1" applyFill="1" applyBorder="1" applyAlignment="1">
      <alignment horizontal="center"/>
    </xf>
    <xf numFmtId="42" fontId="2" fillId="2" borderId="16" xfId="0" applyFont="1" applyFill="1" applyBorder="1"/>
    <xf numFmtId="42" fontId="11" fillId="2" borderId="23" xfId="0" applyFont="1" applyFill="1" applyBorder="1"/>
    <xf numFmtId="164" fontId="9" fillId="2" borderId="37" xfId="0" applyNumberFormat="1" applyFont="1" applyFill="1" applyBorder="1" applyAlignment="1">
      <alignment horizontal="center"/>
    </xf>
    <xf numFmtId="44" fontId="0" fillId="2" borderId="47" xfId="0" applyNumberFormat="1" applyFill="1" applyBorder="1"/>
    <xf numFmtId="44" fontId="0" fillId="2" borderId="50" xfId="0" applyNumberFormat="1" applyFill="1" applyBorder="1"/>
    <xf numFmtId="44" fontId="14" fillId="2" borderId="62" xfId="0" applyNumberFormat="1" applyFont="1" applyFill="1" applyBorder="1"/>
    <xf numFmtId="44" fontId="14" fillId="2" borderId="70" xfId="0" applyNumberFormat="1" applyFont="1" applyFill="1" applyBorder="1"/>
    <xf numFmtId="44" fontId="14" fillId="2" borderId="71" xfId="0" applyNumberFormat="1" applyFont="1" applyFill="1" applyBorder="1"/>
    <xf numFmtId="44" fontId="14" fillId="2" borderId="72" xfId="0" applyNumberFormat="1" applyFont="1" applyFill="1" applyBorder="1"/>
    <xf numFmtId="44" fontId="8" fillId="2" borderId="61" xfId="0" applyNumberFormat="1" applyFont="1" applyFill="1" applyBorder="1"/>
    <xf numFmtId="44" fontId="18" fillId="2" borderId="27" xfId="0" applyNumberFormat="1" applyFont="1" applyFill="1" applyBorder="1"/>
    <xf numFmtId="44" fontId="0" fillId="2" borderId="53" xfId="0" applyNumberFormat="1" applyFill="1" applyBorder="1"/>
    <xf numFmtId="44" fontId="18" fillId="2" borderId="28" xfId="0" applyNumberFormat="1" applyFont="1" applyFill="1" applyBorder="1"/>
    <xf numFmtId="44" fontId="20" fillId="2" borderId="69" xfId="0" applyNumberFormat="1" applyFont="1" applyFill="1" applyBorder="1"/>
    <xf numFmtId="44" fontId="0" fillId="2" borderId="0" xfId="0" applyNumberFormat="1" applyFill="1"/>
    <xf numFmtId="44" fontId="26" fillId="2" borderId="73" xfId="0" applyNumberFormat="1" applyFont="1" applyFill="1" applyBorder="1"/>
    <xf numFmtId="44" fontId="28" fillId="2" borderId="68" xfId="0" applyNumberFormat="1" applyFont="1" applyFill="1" applyBorder="1"/>
    <xf numFmtId="44" fontId="27" fillId="2" borderId="73" xfId="0" applyNumberFormat="1" applyFont="1" applyFill="1" applyBorder="1"/>
    <xf numFmtId="165" fontId="9" fillId="2" borderId="18" xfId="0" applyNumberFormat="1" applyFont="1" applyFill="1" applyBorder="1"/>
    <xf numFmtId="165" fontId="9" fillId="2" borderId="49" xfId="0" applyNumberFormat="1" applyFont="1" applyFill="1" applyBorder="1"/>
    <xf numFmtId="165" fontId="9" fillId="2" borderId="45" xfId="0" applyNumberFormat="1" applyFont="1" applyFill="1" applyBorder="1"/>
    <xf numFmtId="165" fontId="9" fillId="2" borderId="22" xfId="0" applyNumberFormat="1" applyFont="1" applyFill="1" applyBorder="1"/>
    <xf numFmtId="165" fontId="9" fillId="2" borderId="23" xfId="0" applyNumberFormat="1" applyFont="1" applyFill="1" applyBorder="1"/>
    <xf numFmtId="165" fontId="9" fillId="2" borderId="4" xfId="0" applyNumberFormat="1" applyFont="1" applyFill="1" applyBorder="1"/>
    <xf numFmtId="165" fontId="9" fillId="2" borderId="74" xfId="0" applyNumberFormat="1" applyFont="1" applyFill="1" applyBorder="1"/>
    <xf numFmtId="165" fontId="9" fillId="2" borderId="75" xfId="0" applyNumberFormat="1" applyFont="1" applyFill="1" applyBorder="1"/>
    <xf numFmtId="165" fontId="9" fillId="2" borderId="50" xfId="0" applyNumberFormat="1" applyFont="1" applyFill="1" applyBorder="1"/>
    <xf numFmtId="165" fontId="9" fillId="2" borderId="76" xfId="0" applyNumberFormat="1" applyFont="1" applyFill="1" applyBorder="1"/>
    <xf numFmtId="165" fontId="29" fillId="3" borderId="25" xfId="0" applyNumberFormat="1" applyFont="1" applyFill="1" applyBorder="1"/>
    <xf numFmtId="165" fontId="29" fillId="3" borderId="27" xfId="0" applyNumberFormat="1" applyFont="1" applyFill="1" applyBorder="1"/>
    <xf numFmtId="165" fontId="29" fillId="3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8</xdr:col>
      <xdr:colOff>0</xdr:colOff>
      <xdr:row>71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BD8C0228-83AA-45C5-9B8D-3623408B37B1}"/>
            </a:ext>
          </a:extLst>
        </xdr:cNvPr>
        <xdr:cNvSpPr>
          <a:spLocks noChangeArrowheads="1"/>
        </xdr:cNvSpPr>
      </xdr:nvSpPr>
      <xdr:spPr bwMode="auto">
        <a:xfrm>
          <a:off x="0" y="15744825"/>
          <a:ext cx="8696325" cy="12001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2050" name="Rectangle 2">
          <a:extLst>
            <a:ext uri="{FF2B5EF4-FFF2-40B4-BE49-F238E27FC236}">
              <a16:creationId xmlns:a16="http://schemas.microsoft.com/office/drawing/2014/main" id="{2BD95281-798D-ED3B-9D73-53470D96E174}"/>
            </a:ext>
          </a:extLst>
        </xdr:cNvPr>
        <xdr:cNvSpPr>
          <a:spLocks noChangeArrowheads="1"/>
        </xdr:cNvSpPr>
      </xdr:nvSpPr>
      <xdr:spPr bwMode="auto">
        <a:xfrm>
          <a:off x="0" y="10991850"/>
          <a:ext cx="9267825" cy="1190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60</xdr:row>
      <xdr:rowOff>0</xdr:rowOff>
    </xdr:from>
    <xdr:to>
      <xdr:col>8</xdr:col>
      <xdr:colOff>0</xdr:colOff>
      <xdr:row>63</xdr:row>
      <xdr:rowOff>0</xdr:rowOff>
    </xdr:to>
    <xdr:sp macro="" textlink="">
      <xdr:nvSpPr>
        <xdr:cNvPr id="2051" name="Rectangle 3">
          <a:extLst>
            <a:ext uri="{FF2B5EF4-FFF2-40B4-BE49-F238E27FC236}">
              <a16:creationId xmlns:a16="http://schemas.microsoft.com/office/drawing/2014/main" id="{A01F2E88-5F7A-849C-AA9B-61A9BE78EAEF}"/>
            </a:ext>
          </a:extLst>
        </xdr:cNvPr>
        <xdr:cNvSpPr>
          <a:spLocks noChangeArrowheads="1"/>
        </xdr:cNvSpPr>
      </xdr:nvSpPr>
      <xdr:spPr bwMode="auto">
        <a:xfrm>
          <a:off x="0" y="13896975"/>
          <a:ext cx="9267825" cy="12096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8</xdr:col>
      <xdr:colOff>0</xdr:colOff>
      <xdr:row>67</xdr:row>
      <xdr:rowOff>0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DBA7CAA1-8DDB-F4EF-390C-6E71977B7EFB}"/>
            </a:ext>
          </a:extLst>
        </xdr:cNvPr>
        <xdr:cNvSpPr>
          <a:spLocks noChangeArrowheads="1"/>
        </xdr:cNvSpPr>
      </xdr:nvSpPr>
      <xdr:spPr bwMode="auto">
        <a:xfrm>
          <a:off x="0" y="14906625"/>
          <a:ext cx="9925050" cy="11715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87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54D1172B-9EFC-E025-490F-6F5421D5D026}"/>
            </a:ext>
          </a:extLst>
        </xdr:cNvPr>
        <xdr:cNvSpPr>
          <a:spLocks noChangeArrowheads="1"/>
        </xdr:cNvSpPr>
      </xdr:nvSpPr>
      <xdr:spPr bwMode="auto">
        <a:xfrm>
          <a:off x="0" y="17859375"/>
          <a:ext cx="9925050" cy="1504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abSelected="1" topLeftCell="A6" zoomScale="75" zoomScaleNormal="75" workbookViewId="0">
      <selection activeCell="B22" sqref="B22"/>
    </sheetView>
  </sheetViews>
  <sheetFormatPr defaultRowHeight="15.75" x14ac:dyDescent="0.25"/>
  <cols>
    <col min="1" max="1" width="3.77734375" customWidth="1"/>
    <col min="2" max="2" width="42.21875" style="30" bestFit="1" customWidth="1"/>
    <col min="3" max="5" width="17.6640625" customWidth="1"/>
    <col min="6" max="7" width="3.6640625" customWidth="1"/>
    <col min="9" max="9" width="14.44140625" customWidth="1"/>
  </cols>
  <sheetData>
    <row r="1" spans="1:10" ht="20.25" x14ac:dyDescent="0.3">
      <c r="A1" s="35"/>
      <c r="B1" s="183"/>
      <c r="C1" s="36"/>
      <c r="D1" s="36"/>
      <c r="E1" s="36"/>
      <c r="F1" s="67"/>
      <c r="G1" s="67"/>
      <c r="H1" s="67"/>
      <c r="I1" s="67"/>
      <c r="J1" s="68"/>
    </row>
    <row r="2" spans="1:10" ht="20.25" x14ac:dyDescent="0.3">
      <c r="A2" s="38" t="s">
        <v>87</v>
      </c>
      <c r="B2" s="184"/>
      <c r="C2" s="39"/>
      <c r="D2" s="39"/>
      <c r="E2" s="39"/>
      <c r="F2" s="126"/>
      <c r="G2" s="126"/>
      <c r="H2" s="126"/>
      <c r="I2" s="126"/>
      <c r="J2" s="129"/>
    </row>
    <row r="3" spans="1:10" ht="15" x14ac:dyDescent="0.2">
      <c r="A3" s="41"/>
      <c r="B3" s="42"/>
      <c r="C3" s="42"/>
      <c r="D3" s="42"/>
      <c r="E3" s="42"/>
      <c r="F3" s="126"/>
      <c r="G3" s="126"/>
      <c r="H3" s="126"/>
      <c r="I3" s="126"/>
      <c r="J3" s="129"/>
    </row>
    <row r="4" spans="1:10" ht="18" x14ac:dyDescent="0.25">
      <c r="A4" s="131" t="s">
        <v>0</v>
      </c>
      <c r="B4" s="184"/>
      <c r="C4" s="39"/>
      <c r="D4" s="39"/>
      <c r="E4" s="39"/>
      <c r="F4" s="126"/>
      <c r="G4" s="126"/>
      <c r="H4" s="126"/>
      <c r="I4" s="126"/>
      <c r="J4" s="129"/>
    </row>
    <row r="5" spans="1:10" ht="18" x14ac:dyDescent="0.25">
      <c r="A5" s="44">
        <f ca="1">TODAY()</f>
        <v>36584</v>
      </c>
      <c r="B5" s="42"/>
      <c r="C5" s="42"/>
      <c r="D5" s="42"/>
      <c r="E5" s="42"/>
      <c r="F5" s="126"/>
      <c r="G5" s="126"/>
      <c r="H5" s="126"/>
      <c r="I5" s="126"/>
      <c r="J5" s="129"/>
    </row>
    <row r="6" spans="1:10" thickBot="1" x14ac:dyDescent="0.25">
      <c r="A6" s="201"/>
      <c r="B6" s="350"/>
      <c r="C6" s="349"/>
      <c r="D6" s="349"/>
      <c r="E6" s="349"/>
      <c r="F6" s="72"/>
      <c r="G6" s="72"/>
      <c r="H6" s="72"/>
      <c r="I6" s="72"/>
      <c r="J6" s="203"/>
    </row>
    <row r="7" spans="1:10" ht="15" x14ac:dyDescent="0.2">
      <c r="A7" s="201"/>
      <c r="B7" s="48"/>
      <c r="C7" s="49"/>
      <c r="D7" s="49"/>
      <c r="E7" s="49"/>
      <c r="F7" s="67"/>
      <c r="G7" s="67"/>
      <c r="H7" s="67"/>
      <c r="I7" s="68"/>
      <c r="J7" s="203"/>
    </row>
    <row r="8" spans="1:10" ht="18" customHeight="1" x14ac:dyDescent="0.25">
      <c r="A8" s="214"/>
      <c r="B8" s="215" t="s">
        <v>1</v>
      </c>
      <c r="C8" s="326" t="str">
        <f>'Project Scope'!C8</f>
        <v>Enron North America (Houston Pipe Line Co.)</v>
      </c>
      <c r="D8" s="207"/>
      <c r="E8" s="207"/>
      <c r="F8" s="72"/>
      <c r="G8" s="72"/>
      <c r="H8" s="72"/>
      <c r="I8" s="203"/>
      <c r="J8" s="203"/>
    </row>
    <row r="9" spans="1:10" ht="18" customHeight="1" x14ac:dyDescent="0.25">
      <c r="A9" s="214"/>
      <c r="B9" s="215" t="s">
        <v>3</v>
      </c>
      <c r="C9" s="326" t="str">
        <f>'Project Scope'!C9</f>
        <v>Temporary Meter &amp; Regulator Station for Midcon's Carbon Black Delivery</v>
      </c>
      <c r="D9" s="207"/>
      <c r="E9" s="207"/>
      <c r="F9" s="72"/>
      <c r="G9" s="72"/>
      <c r="H9" s="72"/>
      <c r="I9" s="203"/>
      <c r="J9" s="203"/>
    </row>
    <row r="10" spans="1:10" ht="18" customHeight="1" x14ac:dyDescent="0.25">
      <c r="A10" s="214"/>
      <c r="B10" s="215" t="s">
        <v>4</v>
      </c>
      <c r="C10" s="326" t="str">
        <f>'Project Scope'!C10</f>
        <v>Not Assigned</v>
      </c>
      <c r="D10" s="207"/>
      <c r="E10" s="207"/>
      <c r="F10" s="72"/>
      <c r="G10" s="72"/>
      <c r="H10" s="72"/>
      <c r="I10" s="203"/>
      <c r="J10" s="203"/>
    </row>
    <row r="11" spans="1:10" ht="18" customHeight="1" x14ac:dyDescent="0.25">
      <c r="A11" s="214"/>
      <c r="B11" s="215" t="s">
        <v>5</v>
      </c>
      <c r="C11" s="326" t="str">
        <f>'Project Scope'!C11</f>
        <v>Rodney Rogers</v>
      </c>
      <c r="D11" s="207"/>
      <c r="E11" s="217" t="s">
        <v>143</v>
      </c>
      <c r="F11" s="207" t="str">
        <f>'Project Scope'!F11</f>
        <v>CostEstimateCarbonBlack.xls</v>
      </c>
      <c r="G11" s="72"/>
      <c r="H11" s="72"/>
      <c r="I11" s="203"/>
      <c r="J11" s="203"/>
    </row>
    <row r="12" spans="1:10" ht="18" customHeight="1" x14ac:dyDescent="0.25">
      <c r="A12" s="214"/>
      <c r="B12" s="215" t="s">
        <v>6</v>
      </c>
      <c r="C12" s="326" t="str">
        <f>IF('Project Scope'!C12=0,"",'Project Scope'!C12)</f>
        <v/>
      </c>
      <c r="D12" s="207"/>
      <c r="E12" s="207"/>
      <c r="F12" s="72"/>
      <c r="G12" s="72"/>
      <c r="H12" s="72"/>
      <c r="I12" s="203"/>
      <c r="J12" s="203"/>
    </row>
    <row r="13" spans="1:10" ht="18" customHeight="1" x14ac:dyDescent="0.25">
      <c r="A13" s="214"/>
      <c r="B13" s="215" t="s">
        <v>97</v>
      </c>
      <c r="C13" s="326" t="str">
        <f>'Project Scope'!C13</f>
        <v>Ginger Causey/Mike Morris</v>
      </c>
      <c r="D13" s="220"/>
      <c r="E13" s="72"/>
      <c r="F13" s="72"/>
      <c r="G13" s="72"/>
      <c r="H13" s="72"/>
      <c r="I13" s="203"/>
      <c r="J13" s="203"/>
    </row>
    <row r="14" spans="1:10" thickBot="1" x14ac:dyDescent="0.25">
      <c r="A14" s="221"/>
      <c r="B14" s="57"/>
      <c r="C14" s="59"/>
      <c r="D14" s="46"/>
      <c r="E14" s="46"/>
      <c r="F14" s="70"/>
      <c r="G14" s="70"/>
      <c r="H14" s="70"/>
      <c r="I14" s="71"/>
      <c r="J14" s="203"/>
    </row>
    <row r="15" spans="1:10" x14ac:dyDescent="0.25">
      <c r="A15" s="99"/>
      <c r="B15" s="202"/>
      <c r="C15" s="72"/>
      <c r="D15" s="72"/>
      <c r="E15" s="72"/>
      <c r="F15" s="72"/>
      <c r="G15" s="72"/>
      <c r="H15" s="72"/>
      <c r="I15" s="72"/>
      <c r="J15" s="203"/>
    </row>
    <row r="16" spans="1:10" ht="18" x14ac:dyDescent="0.25">
      <c r="A16" s="73" t="s">
        <v>88</v>
      </c>
      <c r="B16" s="184"/>
      <c r="C16" s="39"/>
      <c r="D16" s="39"/>
      <c r="E16" s="39"/>
      <c r="F16" s="72"/>
      <c r="G16" s="72"/>
      <c r="H16" s="72"/>
      <c r="I16" s="72"/>
      <c r="J16" s="203"/>
    </row>
    <row r="17" spans="1:10" x14ac:dyDescent="0.25">
      <c r="A17" s="99"/>
      <c r="B17" s="202"/>
      <c r="C17" s="72"/>
      <c r="D17" s="72"/>
      <c r="E17" s="72"/>
      <c r="F17" s="72"/>
      <c r="G17" s="72"/>
      <c r="H17" s="72"/>
      <c r="I17" s="72"/>
      <c r="J17" s="203"/>
    </row>
    <row r="18" spans="1:10" ht="16.5" thickBot="1" x14ac:dyDescent="0.3">
      <c r="A18" s="99" t="s">
        <v>2</v>
      </c>
      <c r="B18" s="202"/>
      <c r="C18" s="72"/>
      <c r="D18" s="72"/>
      <c r="E18" s="72"/>
      <c r="F18" s="72"/>
      <c r="G18" s="72"/>
      <c r="H18" s="72"/>
      <c r="I18" s="72"/>
      <c r="J18" s="203"/>
    </row>
    <row r="19" spans="1:10" s="182" customFormat="1" ht="18" x14ac:dyDescent="0.25">
      <c r="A19" s="222"/>
      <c r="B19" s="193"/>
      <c r="C19" s="195"/>
      <c r="D19" s="197"/>
      <c r="E19" s="191" t="s">
        <v>95</v>
      </c>
      <c r="F19" s="351"/>
      <c r="G19" s="351"/>
      <c r="H19" s="351"/>
      <c r="I19" s="351"/>
      <c r="J19" s="223"/>
    </row>
    <row r="20" spans="1:10" s="182" customFormat="1" ht="18.75" thickBot="1" x14ac:dyDescent="0.3">
      <c r="A20" s="222"/>
      <c r="B20" s="194"/>
      <c r="C20" s="196" t="s">
        <v>93</v>
      </c>
      <c r="D20" s="198" t="s">
        <v>94</v>
      </c>
      <c r="E20" s="192" t="s">
        <v>94</v>
      </c>
      <c r="F20" s="351"/>
      <c r="G20" s="351"/>
      <c r="H20" s="351"/>
      <c r="I20" s="351"/>
      <c r="J20" s="223"/>
    </row>
    <row r="21" spans="1:10" ht="9" customHeight="1" x14ac:dyDescent="0.25">
      <c r="A21" s="205"/>
      <c r="B21" s="188"/>
      <c r="C21" s="189"/>
      <c r="D21" s="190"/>
      <c r="E21" s="187"/>
      <c r="F21" s="72"/>
      <c r="G21" s="72"/>
      <c r="H21" s="72"/>
      <c r="I21" s="72"/>
      <c r="J21" s="203"/>
    </row>
    <row r="22" spans="1:10" ht="18" x14ac:dyDescent="0.25">
      <c r="A22" s="205"/>
      <c r="B22" s="199" t="s">
        <v>89</v>
      </c>
      <c r="C22" s="395">
        <f>'M&amp;E Costs '!H69</f>
        <v>20005.198674999996</v>
      </c>
      <c r="D22" s="396">
        <f>'M&amp;E Costs '!H70</f>
        <v>563.75</v>
      </c>
      <c r="E22" s="397">
        <f>'M&amp;E Costs '!H71</f>
        <v>20568.948674999996</v>
      </c>
      <c r="F22" s="72"/>
      <c r="G22" s="72"/>
      <c r="H22" s="72"/>
      <c r="I22" s="72"/>
      <c r="J22" s="203"/>
    </row>
    <row r="23" spans="1:10" ht="9" customHeight="1" x14ac:dyDescent="0.25">
      <c r="A23" s="205"/>
      <c r="B23" s="188"/>
      <c r="C23" s="398"/>
      <c r="D23" s="399"/>
      <c r="E23" s="400"/>
      <c r="F23" s="72"/>
      <c r="G23" s="72"/>
      <c r="H23" s="72"/>
      <c r="I23" s="72"/>
      <c r="J23" s="203"/>
    </row>
    <row r="24" spans="1:10" ht="18" x14ac:dyDescent="0.25">
      <c r="A24" s="205"/>
      <c r="B24" s="199" t="s">
        <v>90</v>
      </c>
      <c r="C24" s="395">
        <f>'FD Costs'!H49</f>
        <v>8740</v>
      </c>
      <c r="D24" s="396">
        <f>'FD Costs'!H50</f>
        <v>0</v>
      </c>
      <c r="E24" s="397">
        <f>'FD Costs'!H51</f>
        <v>8740</v>
      </c>
      <c r="F24" s="72"/>
      <c r="G24" s="72"/>
      <c r="H24" s="72"/>
      <c r="I24" s="72"/>
      <c r="J24" s="203"/>
    </row>
    <row r="25" spans="1:10" ht="9" customHeight="1" x14ac:dyDescent="0.25">
      <c r="A25" s="205"/>
      <c r="B25" s="188"/>
      <c r="C25" s="398"/>
      <c r="D25" s="399"/>
      <c r="E25" s="400"/>
      <c r="F25" s="72"/>
      <c r="G25" s="72"/>
      <c r="H25" s="72"/>
      <c r="I25" s="72"/>
      <c r="J25" s="203"/>
    </row>
    <row r="26" spans="1:10" ht="18" x14ac:dyDescent="0.25">
      <c r="A26" s="205"/>
      <c r="B26" s="199" t="s">
        <v>99</v>
      </c>
      <c r="C26" s="395">
        <f>'PS Costs'!H53</f>
        <v>2175</v>
      </c>
      <c r="D26" s="396">
        <f>'PS Costs'!I53</f>
        <v>250</v>
      </c>
      <c r="E26" s="397">
        <f>C26+D26</f>
        <v>2425</v>
      </c>
      <c r="F26" s="72"/>
      <c r="G26" s="72"/>
      <c r="H26" s="72"/>
      <c r="I26" s="72"/>
      <c r="J26" s="203"/>
    </row>
    <row r="27" spans="1:10" ht="9" customHeight="1" x14ac:dyDescent="0.25">
      <c r="A27" s="205"/>
      <c r="B27" s="204"/>
      <c r="C27" s="401"/>
      <c r="D27" s="401"/>
      <c r="E27" s="400"/>
      <c r="F27" s="72"/>
      <c r="G27" s="72"/>
      <c r="H27" s="72"/>
      <c r="I27" s="72"/>
      <c r="J27" s="203"/>
    </row>
    <row r="28" spans="1:10" ht="18" x14ac:dyDescent="0.25">
      <c r="A28" s="205"/>
      <c r="B28" s="199" t="s">
        <v>91</v>
      </c>
      <c r="C28" s="395">
        <f>'PS Costs'!H63</f>
        <v>4908.8204299583413</v>
      </c>
      <c r="D28" s="396">
        <f>'PS Costs'!I63</f>
        <v>129.18909955479452</v>
      </c>
      <c r="E28" s="397">
        <f>C28+D28</f>
        <v>5038.0095295131359</v>
      </c>
      <c r="F28" s="72"/>
      <c r="G28" s="72"/>
      <c r="H28" s="72"/>
      <c r="I28" s="72"/>
      <c r="J28" s="203"/>
    </row>
    <row r="29" spans="1:10" ht="9" customHeight="1" thickBot="1" x14ac:dyDescent="0.3">
      <c r="A29" s="205"/>
      <c r="B29" s="200"/>
      <c r="C29" s="402"/>
      <c r="D29" s="403"/>
      <c r="E29" s="404"/>
      <c r="F29" s="72"/>
      <c r="G29" s="72"/>
      <c r="H29" s="72"/>
      <c r="I29" s="72"/>
      <c r="J29" s="203"/>
    </row>
    <row r="30" spans="1:10" s="186" customFormat="1" ht="27.75" thickTop="1" thickBot="1" x14ac:dyDescent="0.45">
      <c r="A30" s="224"/>
      <c r="B30" s="313" t="s">
        <v>92</v>
      </c>
      <c r="C30" s="405">
        <f>SUM(C22:C29)</f>
        <v>35829.019104958337</v>
      </c>
      <c r="D30" s="406">
        <f>SUM(D22:D29)</f>
        <v>942.93909955479455</v>
      </c>
      <c r="E30" s="407">
        <f>SUM(E22:E29)</f>
        <v>36771.958204513132</v>
      </c>
      <c r="F30" s="352"/>
      <c r="G30" s="352"/>
      <c r="H30" s="352"/>
      <c r="I30" s="352"/>
      <c r="J30" s="225"/>
    </row>
    <row r="31" spans="1:10" ht="18" x14ac:dyDescent="0.25">
      <c r="A31" s="205"/>
      <c r="B31" s="206"/>
      <c r="C31" s="207"/>
      <c r="D31" s="207"/>
      <c r="E31" s="207"/>
      <c r="F31" s="72"/>
      <c r="G31" s="72"/>
      <c r="H31" s="72"/>
      <c r="I31" s="72"/>
      <c r="J31" s="203"/>
    </row>
    <row r="32" spans="1:10" x14ac:dyDescent="0.25">
      <c r="A32" s="99"/>
      <c r="B32" s="202"/>
      <c r="C32" s="72"/>
      <c r="D32" s="72"/>
      <c r="E32" s="72"/>
      <c r="F32" s="72"/>
      <c r="G32" s="72"/>
      <c r="H32" s="72"/>
      <c r="I32" s="72"/>
      <c r="J32" s="203"/>
    </row>
    <row r="33" spans="1:10" ht="18" x14ac:dyDescent="0.25">
      <c r="A33" s="73" t="s">
        <v>98</v>
      </c>
      <c r="B33" s="184"/>
      <c r="C33" s="39"/>
      <c r="D33" s="39"/>
      <c r="E33" s="39"/>
      <c r="F33" s="72"/>
      <c r="G33" s="72"/>
      <c r="H33" s="72"/>
      <c r="I33" s="72"/>
      <c r="J33" s="203"/>
    </row>
    <row r="34" spans="1:10" x14ac:dyDescent="0.25">
      <c r="A34" s="99"/>
      <c r="B34" s="202"/>
      <c r="C34" s="72"/>
      <c r="D34" s="72"/>
      <c r="E34" s="72"/>
      <c r="F34" s="72"/>
      <c r="G34" s="72"/>
      <c r="H34" s="72"/>
      <c r="I34" s="72"/>
      <c r="J34" s="203"/>
    </row>
    <row r="35" spans="1:10" x14ac:dyDescent="0.25">
      <c r="A35" s="139"/>
      <c r="B35" s="212"/>
      <c r="C35" s="87"/>
      <c r="D35" s="87"/>
      <c r="E35" s="87"/>
      <c r="F35" s="87"/>
      <c r="G35" s="87"/>
      <c r="H35" s="87"/>
      <c r="I35" s="87"/>
      <c r="J35" s="213"/>
    </row>
    <row r="36" spans="1:10" x14ac:dyDescent="0.25">
      <c r="A36" s="139" t="s">
        <v>220</v>
      </c>
      <c r="B36" s="212"/>
      <c r="C36" s="87"/>
      <c r="D36" s="87"/>
      <c r="E36" s="87"/>
      <c r="F36" s="87"/>
      <c r="G36" s="87"/>
      <c r="H36" s="87"/>
      <c r="I36" s="87"/>
      <c r="J36" s="213"/>
    </row>
    <row r="37" spans="1:10" x14ac:dyDescent="0.25">
      <c r="A37" s="139" t="s">
        <v>222</v>
      </c>
      <c r="B37" s="212"/>
      <c r="C37" s="87"/>
      <c r="D37" s="87"/>
      <c r="E37" s="87"/>
      <c r="F37" s="87"/>
      <c r="G37" s="87"/>
      <c r="H37" s="87"/>
      <c r="I37" s="87"/>
      <c r="J37" s="213"/>
    </row>
    <row r="38" spans="1:10" x14ac:dyDescent="0.25">
      <c r="A38" s="139" t="s">
        <v>227</v>
      </c>
      <c r="B38" s="212"/>
      <c r="C38" s="87"/>
      <c r="D38" s="87"/>
      <c r="E38" s="87"/>
      <c r="F38" s="87"/>
      <c r="G38" s="87"/>
      <c r="H38" s="87"/>
      <c r="I38" s="87"/>
      <c r="J38" s="213"/>
    </row>
    <row r="39" spans="1:10" x14ac:dyDescent="0.25">
      <c r="A39" s="139" t="s">
        <v>252</v>
      </c>
      <c r="B39" s="212"/>
      <c r="C39" s="87"/>
      <c r="D39" s="87"/>
      <c r="E39" s="87"/>
      <c r="F39" s="87"/>
      <c r="G39" s="87"/>
      <c r="H39" s="87"/>
      <c r="I39" s="87"/>
      <c r="J39" s="213"/>
    </row>
    <row r="40" spans="1:10" x14ac:dyDescent="0.25">
      <c r="A40" s="139" t="s">
        <v>225</v>
      </c>
      <c r="B40" s="212"/>
      <c r="C40" s="87"/>
      <c r="D40" s="87"/>
      <c r="E40" s="87"/>
      <c r="F40" s="87"/>
      <c r="G40" s="87"/>
      <c r="H40" s="87"/>
      <c r="I40" s="87"/>
      <c r="J40" s="213"/>
    </row>
    <row r="41" spans="1:10" x14ac:dyDescent="0.25">
      <c r="A41" s="139" t="s">
        <v>226</v>
      </c>
      <c r="B41" s="212"/>
      <c r="C41" s="87"/>
      <c r="D41" s="87"/>
      <c r="E41" s="87"/>
      <c r="F41" s="87"/>
      <c r="G41" s="87"/>
      <c r="H41" s="87"/>
      <c r="I41" s="87"/>
      <c r="J41" s="213"/>
    </row>
    <row r="42" spans="1:10" x14ac:dyDescent="0.25">
      <c r="A42" s="139" t="s">
        <v>232</v>
      </c>
      <c r="B42" s="212"/>
      <c r="C42" s="87"/>
      <c r="D42" s="87"/>
      <c r="E42" s="87"/>
      <c r="F42" s="87"/>
      <c r="G42" s="87"/>
      <c r="H42" s="87"/>
      <c r="I42" s="87"/>
      <c r="J42" s="213"/>
    </row>
    <row r="43" spans="1:10" x14ac:dyDescent="0.25">
      <c r="A43" s="139" t="s">
        <v>228</v>
      </c>
      <c r="B43" s="212"/>
      <c r="C43" s="87"/>
      <c r="D43" s="87"/>
      <c r="E43" s="87"/>
      <c r="F43" s="87"/>
      <c r="G43" s="87"/>
      <c r="H43" s="87"/>
      <c r="I43" s="87"/>
      <c r="J43" s="213"/>
    </row>
    <row r="44" spans="1:10" x14ac:dyDescent="0.25">
      <c r="A44" s="139" t="s">
        <v>229</v>
      </c>
      <c r="B44" s="212"/>
      <c r="C44" s="87"/>
      <c r="D44" s="87"/>
      <c r="E44" s="87"/>
      <c r="F44" s="87"/>
      <c r="G44" s="87"/>
      <c r="H44" s="87"/>
      <c r="I44" s="87"/>
      <c r="J44" s="213"/>
    </row>
    <row r="45" spans="1:10" x14ac:dyDescent="0.25">
      <c r="A45" s="139" t="s">
        <v>230</v>
      </c>
      <c r="B45" s="212"/>
      <c r="C45" s="87"/>
      <c r="D45" s="87"/>
      <c r="E45" s="87"/>
      <c r="F45" s="87"/>
      <c r="G45" s="87"/>
      <c r="H45" s="87"/>
      <c r="I45" s="87"/>
      <c r="J45" s="213"/>
    </row>
    <row r="46" spans="1:10" x14ac:dyDescent="0.25">
      <c r="A46" s="139" t="s">
        <v>233</v>
      </c>
      <c r="B46" s="212"/>
      <c r="C46" s="87"/>
      <c r="D46" s="87"/>
      <c r="E46" s="87"/>
      <c r="F46" s="87"/>
      <c r="G46" s="87"/>
      <c r="H46" s="87"/>
      <c r="I46" s="87"/>
      <c r="J46" s="213"/>
    </row>
    <row r="47" spans="1:10" x14ac:dyDescent="0.25">
      <c r="A47" s="139" t="s">
        <v>247</v>
      </c>
      <c r="B47" s="212"/>
      <c r="C47" s="87"/>
      <c r="D47" s="87"/>
      <c r="E47" s="87"/>
      <c r="F47" s="87"/>
      <c r="G47" s="87"/>
      <c r="H47" s="87"/>
      <c r="I47" s="87"/>
      <c r="J47" s="213"/>
    </row>
    <row r="48" spans="1:10" x14ac:dyDescent="0.25">
      <c r="A48" s="139" t="s">
        <v>248</v>
      </c>
      <c r="B48" s="212"/>
      <c r="C48" s="87"/>
      <c r="D48" s="87"/>
      <c r="E48" s="87"/>
      <c r="F48" s="87"/>
      <c r="G48" s="87"/>
      <c r="H48" s="87"/>
      <c r="I48" s="87"/>
      <c r="J48" s="213"/>
    </row>
    <row r="49" spans="1:10" x14ac:dyDescent="0.25">
      <c r="A49" s="377" t="s">
        <v>250</v>
      </c>
      <c r="B49" s="212"/>
      <c r="C49" s="87"/>
      <c r="D49" s="87"/>
      <c r="E49" s="87"/>
      <c r="F49" s="87"/>
      <c r="G49" s="87"/>
      <c r="H49" s="87"/>
      <c r="I49" s="87"/>
      <c r="J49" s="213"/>
    </row>
    <row r="50" spans="1:10" x14ac:dyDescent="0.25">
      <c r="A50" s="377" t="s">
        <v>251</v>
      </c>
      <c r="B50" s="212"/>
      <c r="C50" s="87"/>
      <c r="D50" s="87"/>
      <c r="E50" s="87"/>
      <c r="F50" s="87"/>
      <c r="G50" s="87"/>
      <c r="H50" s="87"/>
      <c r="I50" s="87"/>
      <c r="J50" s="213"/>
    </row>
    <row r="51" spans="1:10" x14ac:dyDescent="0.25">
      <c r="A51" s="139" t="s">
        <v>253</v>
      </c>
      <c r="B51" s="212"/>
      <c r="C51" s="87"/>
      <c r="D51" s="87"/>
      <c r="E51" s="87"/>
      <c r="F51" s="87"/>
      <c r="G51" s="87"/>
      <c r="H51" s="87"/>
      <c r="I51" s="87"/>
      <c r="J51" s="213"/>
    </row>
    <row r="52" spans="1:10" x14ac:dyDescent="0.25">
      <c r="A52" s="139" t="s">
        <v>254</v>
      </c>
      <c r="B52" s="212"/>
      <c r="C52" s="87"/>
      <c r="D52" s="87"/>
      <c r="E52" s="87"/>
      <c r="F52" s="87"/>
      <c r="G52" s="87"/>
      <c r="H52" s="87"/>
      <c r="I52" s="87"/>
      <c r="J52" s="213"/>
    </row>
    <row r="53" spans="1:10" x14ac:dyDescent="0.25">
      <c r="A53" s="139" t="s">
        <v>255</v>
      </c>
      <c r="B53" s="212"/>
      <c r="C53" s="87"/>
      <c r="D53" s="87"/>
      <c r="E53" s="87"/>
      <c r="F53" s="87"/>
      <c r="G53" s="87"/>
      <c r="H53" s="87"/>
      <c r="I53" s="87"/>
      <c r="J53" s="213"/>
    </row>
    <row r="54" spans="1:10" x14ac:dyDescent="0.25">
      <c r="A54" s="139" t="s">
        <v>256</v>
      </c>
      <c r="B54" s="212"/>
      <c r="C54" s="87"/>
      <c r="D54" s="87"/>
      <c r="E54" s="87"/>
      <c r="F54" s="87"/>
      <c r="G54" s="87"/>
      <c r="H54" s="87"/>
      <c r="I54" s="87"/>
      <c r="J54" s="213"/>
    </row>
    <row r="55" spans="1:10" x14ac:dyDescent="0.25">
      <c r="A55" s="139" t="s">
        <v>257</v>
      </c>
      <c r="B55" s="212"/>
      <c r="C55" s="87"/>
      <c r="D55" s="87"/>
      <c r="E55" s="87"/>
      <c r="F55" s="87"/>
      <c r="G55" s="87"/>
      <c r="H55" s="87"/>
      <c r="I55" s="87"/>
      <c r="J55" s="213"/>
    </row>
    <row r="56" spans="1:10" x14ac:dyDescent="0.25">
      <c r="A56" s="139" t="s">
        <v>258</v>
      </c>
      <c r="B56" s="212"/>
      <c r="C56" s="87"/>
      <c r="D56" s="87"/>
      <c r="E56" s="87"/>
      <c r="F56" s="87"/>
      <c r="G56" s="87"/>
      <c r="H56" s="87"/>
      <c r="I56" s="87"/>
      <c r="J56" s="213"/>
    </row>
    <row r="57" spans="1:10" x14ac:dyDescent="0.25">
      <c r="A57" s="139" t="s">
        <v>259</v>
      </c>
      <c r="B57" s="212"/>
      <c r="C57" s="87"/>
      <c r="D57" s="87"/>
      <c r="E57" s="87"/>
      <c r="F57" s="87"/>
      <c r="G57" s="87"/>
      <c r="H57" s="87"/>
      <c r="I57" s="87"/>
      <c r="J57" s="213"/>
    </row>
    <row r="58" spans="1:10" x14ac:dyDescent="0.25">
      <c r="A58" s="139" t="s">
        <v>260</v>
      </c>
      <c r="B58" s="212"/>
      <c r="C58" s="87"/>
      <c r="D58" s="87"/>
      <c r="E58" s="87"/>
      <c r="F58" s="87"/>
      <c r="G58" s="87"/>
      <c r="H58" s="87"/>
      <c r="I58" s="87"/>
      <c r="J58" s="213"/>
    </row>
    <row r="59" spans="1:10" x14ac:dyDescent="0.25">
      <c r="A59" s="139"/>
      <c r="B59" s="212"/>
      <c r="C59" s="87"/>
      <c r="D59" s="87"/>
      <c r="E59" s="87"/>
      <c r="F59" s="87"/>
      <c r="G59" s="87"/>
      <c r="H59" s="87"/>
      <c r="I59" s="87"/>
      <c r="J59" s="213"/>
    </row>
    <row r="60" spans="1:10" x14ac:dyDescent="0.25">
      <c r="A60" s="139"/>
      <c r="B60" s="212"/>
      <c r="C60" s="87"/>
      <c r="D60" s="87"/>
      <c r="E60" s="87"/>
      <c r="F60" s="87"/>
      <c r="G60" s="87"/>
      <c r="H60" s="87"/>
      <c r="I60" s="87"/>
      <c r="J60" s="213"/>
    </row>
    <row r="61" spans="1:10" x14ac:dyDescent="0.25">
      <c r="A61" s="139"/>
      <c r="B61" s="212"/>
      <c r="C61" s="87"/>
      <c r="D61" s="87"/>
      <c r="E61" s="87"/>
      <c r="F61" s="87"/>
      <c r="G61" s="87"/>
      <c r="H61" s="87"/>
      <c r="I61" s="87"/>
      <c r="J61" s="213"/>
    </row>
    <row r="62" spans="1:10" x14ac:dyDescent="0.25">
      <c r="A62" s="139"/>
      <c r="B62" s="212"/>
      <c r="C62" s="87"/>
      <c r="D62" s="87"/>
      <c r="E62" s="87"/>
      <c r="F62" s="87"/>
      <c r="G62" s="87"/>
      <c r="H62" s="87"/>
      <c r="I62" s="87"/>
      <c r="J62" s="213"/>
    </row>
    <row r="63" spans="1:10" x14ac:dyDescent="0.25">
      <c r="A63" s="139"/>
      <c r="B63" s="212"/>
      <c r="C63" s="87"/>
      <c r="D63" s="87"/>
      <c r="E63" s="87"/>
      <c r="F63" s="87"/>
      <c r="G63" s="87"/>
      <c r="H63" s="87"/>
      <c r="I63" s="87"/>
      <c r="J63" s="213"/>
    </row>
    <row r="64" spans="1:10" x14ac:dyDescent="0.25">
      <c r="A64" s="139" t="s">
        <v>2</v>
      </c>
      <c r="B64" s="212"/>
      <c r="C64" s="87"/>
      <c r="D64" s="87"/>
      <c r="E64" s="87"/>
      <c r="F64" s="87"/>
      <c r="G64" s="87"/>
      <c r="H64" s="87"/>
      <c r="I64" s="87"/>
      <c r="J64" s="213"/>
    </row>
    <row r="65" spans="1:10" x14ac:dyDescent="0.25">
      <c r="A65" s="139" t="s">
        <v>2</v>
      </c>
      <c r="B65" s="212"/>
      <c r="C65" s="87"/>
      <c r="D65" s="87"/>
      <c r="E65" s="87"/>
      <c r="F65" s="87"/>
      <c r="G65" s="87"/>
      <c r="H65" s="87"/>
      <c r="I65" s="87"/>
      <c r="J65" s="213"/>
    </row>
    <row r="66" spans="1:10" x14ac:dyDescent="0.25">
      <c r="A66" s="139" t="s">
        <v>2</v>
      </c>
      <c r="B66" s="212"/>
      <c r="C66" s="87"/>
      <c r="D66" s="87"/>
      <c r="E66" s="87"/>
      <c r="F66" s="87"/>
      <c r="G66" s="87"/>
      <c r="H66" s="87"/>
      <c r="I66" s="87"/>
      <c r="J66" s="213"/>
    </row>
    <row r="67" spans="1:10" x14ac:dyDescent="0.25">
      <c r="A67" s="139" t="s">
        <v>2</v>
      </c>
      <c r="B67" s="212"/>
      <c r="C67" s="87"/>
      <c r="D67" s="87"/>
      <c r="E67" s="87"/>
      <c r="F67" s="87"/>
      <c r="G67" s="87"/>
      <c r="H67" s="87"/>
      <c r="I67" s="87"/>
      <c r="J67" s="213"/>
    </row>
    <row r="68" spans="1:10" x14ac:dyDescent="0.25">
      <c r="A68" s="139" t="s">
        <v>2</v>
      </c>
      <c r="B68" s="212"/>
      <c r="C68" s="87"/>
      <c r="D68" s="87"/>
      <c r="E68" s="87"/>
      <c r="F68" s="87"/>
      <c r="G68" s="87"/>
      <c r="H68" s="87"/>
      <c r="I68" s="87"/>
      <c r="J68" s="213"/>
    </row>
    <row r="69" spans="1:10" x14ac:dyDescent="0.25">
      <c r="A69" s="139" t="s">
        <v>2</v>
      </c>
      <c r="B69" s="212"/>
      <c r="C69" s="87"/>
      <c r="D69" s="87"/>
      <c r="E69" s="87"/>
      <c r="F69" s="87"/>
      <c r="G69" s="87"/>
      <c r="H69" s="87"/>
      <c r="I69" s="87"/>
      <c r="J69" s="213"/>
    </row>
    <row r="70" spans="1:10" x14ac:dyDescent="0.25">
      <c r="A70" s="305" t="s">
        <v>9</v>
      </c>
      <c r="B70" s="212"/>
      <c r="C70" s="87"/>
      <c r="D70" s="87"/>
      <c r="E70" s="87"/>
      <c r="F70" s="87"/>
      <c r="G70" s="87"/>
      <c r="H70" s="87"/>
      <c r="I70" s="87"/>
      <c r="J70" s="213"/>
    </row>
    <row r="71" spans="1:10" ht="18.75" thickBot="1" x14ac:dyDescent="0.3">
      <c r="A71" s="306" t="s">
        <v>10</v>
      </c>
      <c r="B71" s="209"/>
      <c r="C71" s="211"/>
      <c r="D71" s="211"/>
      <c r="E71" s="211"/>
      <c r="F71" s="70"/>
      <c r="G71" s="70"/>
      <c r="H71" s="70"/>
      <c r="I71" s="70"/>
      <c r="J71" s="71"/>
    </row>
    <row r="72" spans="1:10" s="30" customFormat="1" ht="18" x14ac:dyDescent="0.25">
      <c r="A72" s="3"/>
      <c r="B72" s="28"/>
      <c r="C72" s="29"/>
      <c r="D72" s="29"/>
      <c r="E72" s="29"/>
      <c r="F72" s="185"/>
    </row>
    <row r="73" spans="1:10" ht="18" x14ac:dyDescent="0.25">
      <c r="A73" s="3"/>
      <c r="B73" s="28"/>
      <c r="C73" s="3"/>
      <c r="D73" s="3"/>
      <c r="E73" s="3"/>
      <c r="F73" s="1"/>
    </row>
    <row r="74" spans="1:10" ht="18" x14ac:dyDescent="0.25">
      <c r="A74" s="3"/>
      <c r="B74" s="28"/>
      <c r="C74" s="3"/>
      <c r="D74" s="3"/>
      <c r="E74" s="3"/>
      <c r="F74" s="1"/>
    </row>
    <row r="75" spans="1:10" ht="18" x14ac:dyDescent="0.25">
      <c r="A75" s="3"/>
      <c r="B75" s="28"/>
      <c r="C75" s="3"/>
      <c r="D75" s="3"/>
      <c r="E75" s="3"/>
      <c r="F75" s="1"/>
    </row>
    <row r="76" spans="1:10" ht="18" x14ac:dyDescent="0.25">
      <c r="A76" s="3"/>
      <c r="B76" s="28"/>
      <c r="C76" s="3"/>
      <c r="D76" s="3"/>
      <c r="E76" s="3"/>
      <c r="F76" s="1"/>
    </row>
    <row r="77" spans="1:10" ht="18" x14ac:dyDescent="0.25">
      <c r="A77" s="3"/>
      <c r="B77" s="28"/>
      <c r="C77" s="3"/>
      <c r="D77" s="3"/>
      <c r="E77" s="3"/>
      <c r="F77" s="1"/>
    </row>
    <row r="78" spans="1:10" ht="18" x14ac:dyDescent="0.25">
      <c r="A78" s="3"/>
      <c r="B78" s="28"/>
      <c r="C78" s="3"/>
      <c r="D78" s="3"/>
      <c r="E78" s="3"/>
      <c r="F78" s="1"/>
    </row>
    <row r="79" spans="1:10" ht="18" x14ac:dyDescent="0.25">
      <c r="A79" s="3"/>
      <c r="B79" s="28"/>
      <c r="C79" s="3"/>
      <c r="D79" s="3"/>
      <c r="E79" s="3"/>
      <c r="F79" s="1"/>
    </row>
    <row r="80" spans="1:10" s="30" customFormat="1" ht="18" x14ac:dyDescent="0.25">
      <c r="A80" s="3"/>
      <c r="B80" s="28"/>
      <c r="C80" s="29"/>
      <c r="D80" s="29"/>
      <c r="E80" s="29"/>
      <c r="F80" s="185"/>
    </row>
    <row r="81" spans="1:6" ht="18" x14ac:dyDescent="0.25">
      <c r="A81" s="3"/>
      <c r="B81" s="28"/>
      <c r="C81" s="3"/>
      <c r="D81" s="3"/>
      <c r="E81" s="3"/>
      <c r="F81" s="1"/>
    </row>
    <row r="82" spans="1:6" ht="18" x14ac:dyDescent="0.25">
      <c r="A82" s="3"/>
      <c r="B82" s="28"/>
      <c r="C82" s="3"/>
      <c r="D82" s="3"/>
      <c r="E82" s="3"/>
      <c r="F82" s="1"/>
    </row>
    <row r="83" spans="1:6" ht="18" x14ac:dyDescent="0.25">
      <c r="A83" s="3"/>
      <c r="B83" s="28"/>
      <c r="C83" s="3"/>
      <c r="D83" s="3"/>
      <c r="E83" s="3"/>
      <c r="F83" s="1"/>
    </row>
    <row r="84" spans="1:6" ht="18" x14ac:dyDescent="0.25">
      <c r="A84" s="3"/>
      <c r="B84" s="28"/>
      <c r="C84" s="3"/>
      <c r="D84" s="3"/>
      <c r="E84" s="3"/>
      <c r="F84" s="1"/>
    </row>
    <row r="85" spans="1:6" s="30" customFormat="1" ht="18" x14ac:dyDescent="0.25">
      <c r="A85" s="3"/>
      <c r="B85" s="28"/>
      <c r="C85" s="29"/>
      <c r="D85" s="29"/>
      <c r="E85" s="29"/>
      <c r="F85" s="185"/>
    </row>
    <row r="86" spans="1:6" ht="18" x14ac:dyDescent="0.25">
      <c r="A86" s="3"/>
      <c r="B86" s="28"/>
      <c r="C86" s="3"/>
      <c r="D86" s="3"/>
      <c r="E86" s="3"/>
      <c r="F86" s="1"/>
    </row>
    <row r="87" spans="1:6" s="30" customFormat="1" ht="18" x14ac:dyDescent="0.25">
      <c r="A87" s="29"/>
      <c r="B87" s="28"/>
      <c r="C87" s="29"/>
      <c r="D87" s="29"/>
      <c r="E87" s="29"/>
      <c r="F87" s="185"/>
    </row>
    <row r="88" spans="1:6" s="30" customFormat="1" ht="18" x14ac:dyDescent="0.25">
      <c r="A88" s="29"/>
      <c r="B88" s="28"/>
      <c r="C88" s="29"/>
      <c r="D88" s="29"/>
      <c r="E88" s="29"/>
      <c r="F88" s="185"/>
    </row>
    <row r="89" spans="1:6" ht="18" x14ac:dyDescent="0.25">
      <c r="A89" s="3"/>
      <c r="B89" s="28"/>
      <c r="C89" s="3"/>
      <c r="D89" s="3"/>
      <c r="E89" s="3"/>
      <c r="F89" s="1"/>
    </row>
    <row r="90" spans="1:6" ht="18" x14ac:dyDescent="0.25">
      <c r="A90" s="3"/>
      <c r="B90" s="28"/>
      <c r="C90" s="3"/>
      <c r="D90" s="3"/>
      <c r="E90" s="3"/>
      <c r="F90" s="1"/>
    </row>
    <row r="91" spans="1:6" ht="18" x14ac:dyDescent="0.25">
      <c r="A91" s="3"/>
      <c r="B91" s="28"/>
      <c r="C91" s="3"/>
      <c r="D91" s="3"/>
      <c r="E91" s="3"/>
      <c r="F91" s="1"/>
    </row>
    <row r="92" spans="1:6" ht="18" x14ac:dyDescent="0.25">
      <c r="A92" s="3"/>
      <c r="B92" s="28"/>
      <c r="C92" s="3"/>
      <c r="D92" s="3"/>
      <c r="E92" s="3"/>
      <c r="F92" s="1"/>
    </row>
    <row r="93" spans="1:6" ht="18" x14ac:dyDescent="0.25">
      <c r="A93" s="3"/>
      <c r="B93" s="28"/>
      <c r="C93" s="3"/>
      <c r="D93" s="3"/>
      <c r="E93" s="3"/>
      <c r="F93" s="1"/>
    </row>
    <row r="94" spans="1:6" ht="18" x14ac:dyDescent="0.25">
      <c r="A94" s="3"/>
      <c r="B94" s="28"/>
      <c r="C94" s="3"/>
      <c r="D94" s="3"/>
      <c r="E94" s="3"/>
      <c r="F94" s="1"/>
    </row>
    <row r="95" spans="1:6" s="6" customFormat="1" ht="18" x14ac:dyDescent="0.25">
      <c r="A95" s="1"/>
      <c r="B95" s="185"/>
      <c r="C95" s="1"/>
      <c r="D95" s="1"/>
      <c r="E95" s="1"/>
      <c r="F95" s="3"/>
    </row>
    <row r="96" spans="1:6" s="6" customFormat="1" ht="18" x14ac:dyDescent="0.25">
      <c r="A96" s="1"/>
      <c r="B96" s="185"/>
      <c r="C96" s="1"/>
      <c r="D96" s="1"/>
      <c r="E96" s="1"/>
      <c r="F96" s="3"/>
    </row>
    <row r="97" spans="1:6" s="6" customFormat="1" ht="18" x14ac:dyDescent="0.25">
      <c r="A97" s="1"/>
      <c r="B97" s="185"/>
      <c r="C97" s="1"/>
      <c r="D97" s="1"/>
      <c r="E97" s="1"/>
      <c r="F97" s="3"/>
    </row>
    <row r="98" spans="1:6" s="6" customFormat="1" ht="18" x14ac:dyDescent="0.25">
      <c r="A98" s="3"/>
      <c r="B98" s="29"/>
      <c r="C98" s="3"/>
      <c r="D98" s="3"/>
      <c r="E98" s="3"/>
      <c r="F98" s="3"/>
    </row>
    <row r="99" spans="1:6" x14ac:dyDescent="0.25">
      <c r="A99" s="1"/>
      <c r="B99" s="185"/>
      <c r="C99" s="1"/>
      <c r="D99" s="1"/>
      <c r="E99" s="1"/>
      <c r="F99" s="1"/>
    </row>
    <row r="100" spans="1:6" x14ac:dyDescent="0.25">
      <c r="A100" s="1"/>
      <c r="B100" s="185"/>
      <c r="C100" s="1"/>
      <c r="D100" s="1"/>
      <c r="E100" s="1"/>
      <c r="F100" s="1"/>
    </row>
    <row r="101" spans="1:6" x14ac:dyDescent="0.25">
      <c r="A101" s="1"/>
      <c r="B101" s="185"/>
      <c r="C101" s="1"/>
      <c r="D101" s="1"/>
      <c r="E101" s="1"/>
      <c r="F101" s="1"/>
    </row>
    <row r="102" spans="1:6" x14ac:dyDescent="0.25">
      <c r="A102" s="1"/>
      <c r="B102" s="185"/>
      <c r="C102" s="1"/>
      <c r="D102" s="1"/>
      <c r="E102" s="1"/>
      <c r="F102" s="1"/>
    </row>
    <row r="103" spans="1:6" x14ac:dyDescent="0.25">
      <c r="A103" s="1"/>
      <c r="B103" s="185"/>
      <c r="C103" s="1"/>
      <c r="D103" s="1"/>
      <c r="E103" s="1"/>
      <c r="F103" s="1"/>
    </row>
    <row r="104" spans="1:6" x14ac:dyDescent="0.25">
      <c r="A104" s="1"/>
      <c r="B104" s="185"/>
      <c r="C104" s="1"/>
      <c r="D104" s="1"/>
      <c r="E104" s="1"/>
      <c r="F104" s="1"/>
    </row>
    <row r="105" spans="1:6" x14ac:dyDescent="0.25">
      <c r="A105" s="1"/>
      <c r="B105" s="185"/>
      <c r="C105" s="1"/>
      <c r="D105" s="1"/>
      <c r="E105" s="1"/>
      <c r="F105" s="1"/>
    </row>
    <row r="106" spans="1:6" x14ac:dyDescent="0.25">
      <c r="A106" s="1"/>
      <c r="B106" s="185"/>
      <c r="C106" s="1"/>
      <c r="D106" s="1"/>
      <c r="E106" s="1"/>
      <c r="F106" s="1"/>
    </row>
    <row r="107" spans="1:6" x14ac:dyDescent="0.25">
      <c r="A107" s="1"/>
      <c r="B107" s="185"/>
      <c r="C107" s="1"/>
      <c r="D107" s="1"/>
      <c r="E107" s="1"/>
      <c r="F107" s="1"/>
    </row>
    <row r="108" spans="1:6" x14ac:dyDescent="0.25">
      <c r="A108" s="1"/>
      <c r="B108" s="185"/>
      <c r="C108" s="1"/>
      <c r="D108" s="1"/>
      <c r="E108" s="1"/>
      <c r="F108" s="1"/>
    </row>
    <row r="109" spans="1:6" x14ac:dyDescent="0.25">
      <c r="A109" s="1"/>
      <c r="B109" s="185"/>
      <c r="C109" s="1"/>
      <c r="D109" s="1"/>
      <c r="E109" s="1"/>
      <c r="F109" s="1"/>
    </row>
    <row r="110" spans="1:6" x14ac:dyDescent="0.25">
      <c r="A110" s="1"/>
      <c r="B110" s="185"/>
      <c r="C110" s="1"/>
      <c r="D110" s="1"/>
      <c r="E110" s="1"/>
      <c r="F110" s="1"/>
    </row>
    <row r="111" spans="1:6" x14ac:dyDescent="0.25">
      <c r="A111" s="1"/>
      <c r="B111" s="185"/>
      <c r="C111" s="1"/>
      <c r="D111" s="1"/>
      <c r="E111" s="1"/>
      <c r="F111" s="1"/>
    </row>
    <row r="112" spans="1:6" x14ac:dyDescent="0.25">
      <c r="A112" s="1"/>
      <c r="B112" s="185"/>
      <c r="C112" s="1"/>
      <c r="D112" s="1"/>
      <c r="E112" s="1"/>
      <c r="F112" s="1"/>
    </row>
    <row r="113" spans="1:6" x14ac:dyDescent="0.25">
      <c r="A113" s="1"/>
      <c r="B113" s="185"/>
      <c r="C113" s="1"/>
      <c r="D113" s="1"/>
      <c r="E113" s="1"/>
      <c r="F113" s="1"/>
    </row>
    <row r="114" spans="1:6" x14ac:dyDescent="0.25">
      <c r="A114" s="1"/>
      <c r="B114" s="185"/>
      <c r="C114" s="1"/>
      <c r="D114" s="1"/>
      <c r="E114" s="1"/>
      <c r="F114" s="1"/>
    </row>
    <row r="115" spans="1:6" x14ac:dyDescent="0.25">
      <c r="A115" s="1"/>
      <c r="B115" s="185"/>
      <c r="C115" s="1"/>
      <c r="D115" s="1"/>
      <c r="E115" s="1"/>
      <c r="F115" s="1"/>
    </row>
    <row r="116" spans="1:6" x14ac:dyDescent="0.25">
      <c r="A116" s="1"/>
      <c r="B116" s="185"/>
      <c r="C116" s="1"/>
      <c r="D116" s="1"/>
      <c r="E116" s="1"/>
      <c r="F116" s="1"/>
    </row>
    <row r="117" spans="1:6" x14ac:dyDescent="0.25">
      <c r="A117" s="1"/>
      <c r="B117" s="185"/>
      <c r="C117" s="1"/>
      <c r="D117" s="1"/>
      <c r="E117" s="1"/>
      <c r="F117" s="1"/>
    </row>
    <row r="118" spans="1:6" x14ac:dyDescent="0.25">
      <c r="A118" s="1"/>
      <c r="B118" s="185"/>
      <c r="C118" s="1"/>
      <c r="D118" s="1"/>
      <c r="E118" s="1"/>
      <c r="F118" s="1"/>
    </row>
    <row r="119" spans="1:6" x14ac:dyDescent="0.25">
      <c r="A119" s="1"/>
      <c r="B119" s="185"/>
      <c r="C119" s="1"/>
      <c r="D119" s="1"/>
      <c r="E119" s="1"/>
      <c r="F119" s="1"/>
    </row>
    <row r="120" spans="1:6" x14ac:dyDescent="0.25">
      <c r="A120" s="1"/>
      <c r="B120" s="185"/>
      <c r="C120" s="1"/>
      <c r="D120" s="1"/>
      <c r="E120" s="1"/>
      <c r="F120" s="1"/>
    </row>
    <row r="121" spans="1:6" x14ac:dyDescent="0.25">
      <c r="A121" s="1"/>
      <c r="B121" s="185"/>
      <c r="C121" s="1"/>
      <c r="D121" s="1"/>
      <c r="E121" s="1"/>
      <c r="F121" s="1"/>
    </row>
    <row r="122" spans="1:6" x14ac:dyDescent="0.25">
      <c r="A122" s="1"/>
      <c r="B122" s="185"/>
      <c r="C122" s="1"/>
      <c r="D122" s="1"/>
      <c r="E122" s="1"/>
      <c r="F122" s="1"/>
    </row>
    <row r="123" spans="1:6" x14ac:dyDescent="0.25">
      <c r="A123" s="1"/>
      <c r="B123" s="185"/>
      <c r="C123" s="1"/>
      <c r="D123" s="1"/>
      <c r="E123" s="1"/>
      <c r="F123" s="1"/>
    </row>
    <row r="124" spans="1:6" x14ac:dyDescent="0.25">
      <c r="A124" s="1"/>
      <c r="B124" s="185"/>
      <c r="C124" s="1"/>
      <c r="D124" s="1"/>
      <c r="E124" s="1"/>
      <c r="F124" s="1"/>
    </row>
    <row r="125" spans="1:6" x14ac:dyDescent="0.25">
      <c r="A125" s="1"/>
      <c r="B125" s="185"/>
      <c r="C125" s="1"/>
      <c r="D125" s="1"/>
      <c r="E125" s="1"/>
      <c r="F125" s="1"/>
    </row>
    <row r="126" spans="1:6" x14ac:dyDescent="0.25">
      <c r="A126" s="1"/>
      <c r="B126" s="185"/>
      <c r="C126" s="1"/>
      <c r="D126" s="1"/>
      <c r="E126" s="1"/>
      <c r="F126" s="1"/>
    </row>
    <row r="127" spans="1:6" x14ac:dyDescent="0.25">
      <c r="A127" s="1"/>
      <c r="B127" s="185"/>
      <c r="C127" s="1"/>
      <c r="D127" s="1"/>
      <c r="E127" s="1"/>
      <c r="F127" s="1"/>
    </row>
    <row r="128" spans="1:6" x14ac:dyDescent="0.25">
      <c r="A128" s="1"/>
      <c r="B128" s="185"/>
      <c r="C128" s="1"/>
      <c r="D128" s="1"/>
      <c r="E128" s="1"/>
      <c r="F128" s="1"/>
    </row>
    <row r="129" spans="1:6" x14ac:dyDescent="0.25">
      <c r="A129" s="1"/>
      <c r="B129" s="185"/>
      <c r="C129" s="1"/>
      <c r="D129" s="1"/>
      <c r="E129" s="1"/>
      <c r="F129" s="1"/>
    </row>
    <row r="130" spans="1:6" x14ac:dyDescent="0.25">
      <c r="A130" s="1"/>
      <c r="B130" s="185"/>
      <c r="C130" s="1"/>
      <c r="D130" s="1"/>
      <c r="E130" s="1"/>
      <c r="F130" s="1"/>
    </row>
    <row r="131" spans="1:6" x14ac:dyDescent="0.25">
      <c r="A131" s="1"/>
      <c r="B131" s="185"/>
      <c r="C131" s="1"/>
      <c r="D131" s="1"/>
      <c r="E131" s="1"/>
      <c r="F131" s="1"/>
    </row>
    <row r="132" spans="1:6" x14ac:dyDescent="0.25">
      <c r="A132" s="1"/>
      <c r="B132" s="185"/>
      <c r="C132" s="1"/>
      <c r="D132" s="1"/>
      <c r="E132" s="1"/>
      <c r="F132" s="1"/>
    </row>
    <row r="133" spans="1:6" x14ac:dyDescent="0.25">
      <c r="A133" s="1"/>
      <c r="B133" s="185"/>
      <c r="C133" s="1"/>
      <c r="D133" s="1"/>
      <c r="E133" s="1"/>
      <c r="F133" s="1"/>
    </row>
    <row r="134" spans="1:6" x14ac:dyDescent="0.25">
      <c r="A134" s="1"/>
      <c r="B134" s="185"/>
      <c r="C134" s="1"/>
      <c r="D134" s="1"/>
      <c r="E134" s="1"/>
      <c r="F134" s="1"/>
    </row>
    <row r="135" spans="1:6" x14ac:dyDescent="0.25">
      <c r="A135" s="1"/>
      <c r="B135" s="185"/>
      <c r="C135" s="1"/>
      <c r="D135" s="1"/>
      <c r="E135" s="1"/>
      <c r="F135" s="1"/>
    </row>
    <row r="136" spans="1:6" x14ac:dyDescent="0.25">
      <c r="A136" s="1"/>
      <c r="B136" s="185"/>
      <c r="C136" s="1"/>
      <c r="D136" s="1"/>
      <c r="E136" s="1"/>
      <c r="F136" s="1"/>
    </row>
    <row r="137" spans="1:6" x14ac:dyDescent="0.25">
      <c r="A137" s="1"/>
      <c r="B137" s="185"/>
      <c r="C137" s="1"/>
      <c r="D137" s="1"/>
      <c r="E137" s="1"/>
      <c r="F137" s="1"/>
    </row>
    <row r="138" spans="1:6" x14ac:dyDescent="0.25">
      <c r="A138" s="1"/>
      <c r="B138" s="185"/>
      <c r="C138" s="1"/>
      <c r="D138" s="1"/>
      <c r="E138" s="1"/>
      <c r="F138" s="1"/>
    </row>
    <row r="139" spans="1:6" x14ac:dyDescent="0.25">
      <c r="A139" s="1"/>
      <c r="B139" s="185"/>
      <c r="C139" s="1"/>
      <c r="D139" s="1"/>
      <c r="E139" s="1"/>
      <c r="F139" s="1"/>
    </row>
    <row r="140" spans="1:6" x14ac:dyDescent="0.25">
      <c r="A140" s="1"/>
      <c r="B140" s="185"/>
      <c r="C140" s="1"/>
      <c r="D140" s="1"/>
      <c r="E140" s="1"/>
      <c r="F140" s="1"/>
    </row>
    <row r="141" spans="1:6" x14ac:dyDescent="0.25">
      <c r="A141" s="1"/>
      <c r="B141" s="185"/>
      <c r="C141" s="1"/>
      <c r="D141" s="1"/>
      <c r="E141" s="1"/>
      <c r="F141" s="1"/>
    </row>
    <row r="142" spans="1:6" x14ac:dyDescent="0.25">
      <c r="A142" s="1"/>
      <c r="B142" s="185"/>
      <c r="C142" s="1"/>
      <c r="D142" s="1"/>
      <c r="E142" s="1"/>
      <c r="F142" s="1"/>
    </row>
    <row r="143" spans="1:6" x14ac:dyDescent="0.25">
      <c r="A143" s="1"/>
      <c r="B143" s="185"/>
      <c r="C143" s="1"/>
      <c r="D143" s="1"/>
      <c r="E143" s="1"/>
      <c r="F143" s="1"/>
    </row>
    <row r="144" spans="1:6" x14ac:dyDescent="0.25">
      <c r="A144" s="1"/>
      <c r="B144" s="185"/>
      <c r="C144" s="1"/>
      <c r="D144" s="1"/>
      <c r="E144" s="1"/>
      <c r="F144" s="1"/>
    </row>
    <row r="145" spans="1:6" x14ac:dyDescent="0.25">
      <c r="A145" s="1"/>
      <c r="B145" s="185"/>
      <c r="C145" s="1"/>
      <c r="D145" s="1"/>
      <c r="E145" s="1"/>
      <c r="F145" s="1"/>
    </row>
    <row r="146" spans="1:6" x14ac:dyDescent="0.25">
      <c r="A146" s="1"/>
      <c r="B146" s="185"/>
      <c r="C146" s="1"/>
      <c r="D146" s="1"/>
      <c r="E146" s="1"/>
      <c r="F146" s="1"/>
    </row>
  </sheetData>
  <printOptions horizontalCentered="1"/>
  <pageMargins left="0.25" right="0.25" top="0.25" bottom="0.5" header="0.25" footer="0.25"/>
  <pageSetup scale="60" orientation="portrait" horizontalDpi="4294967292" r:id="rId1"/>
  <headerFooter alignWithMargins="0">
    <oddFooter>&amp;CPage &amp;P of &amp;N</oddFooter>
  </headerFooter>
  <rowBreaks count="1" manualBreakCount="1">
    <brk id="92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zoomScale="80" zoomScaleNormal="80" workbookViewId="0">
      <selection activeCell="B55" sqref="B55"/>
    </sheetView>
  </sheetViews>
  <sheetFormatPr defaultRowHeight="15" x14ac:dyDescent="0.2"/>
  <cols>
    <col min="1" max="1" width="3.77734375" customWidth="1"/>
    <col min="2" max="2" width="32.88671875" bestFit="1" customWidth="1"/>
    <col min="3" max="3" width="13.33203125" customWidth="1"/>
    <col min="4" max="4" width="24.77734375" customWidth="1"/>
    <col min="5" max="9" width="8.77734375" customWidth="1"/>
    <col min="10" max="10" width="14.77734375" customWidth="1"/>
  </cols>
  <sheetData>
    <row r="1" spans="1:10" ht="20.25" x14ac:dyDescent="0.3">
      <c r="A1" s="35"/>
      <c r="B1" s="36"/>
      <c r="C1" s="36"/>
      <c r="D1" s="36"/>
      <c r="E1" s="36"/>
      <c r="F1" s="36"/>
      <c r="G1" s="36"/>
      <c r="H1" s="36"/>
      <c r="I1" s="36"/>
      <c r="J1" s="37"/>
    </row>
    <row r="2" spans="1:10" ht="20.25" x14ac:dyDescent="0.3">
      <c r="A2" s="38" t="s">
        <v>87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8" x14ac:dyDescent="0.25">
      <c r="A4" s="131" t="s">
        <v>0</v>
      </c>
      <c r="B4" s="39"/>
      <c r="C4" s="39"/>
      <c r="D4" s="39"/>
      <c r="E4" s="39"/>
      <c r="F4" s="39"/>
      <c r="G4" s="39"/>
      <c r="H4" s="39"/>
      <c r="I4" s="39"/>
      <c r="J4" s="40"/>
    </row>
    <row r="5" spans="1:10" ht="18" x14ac:dyDescent="0.25">
      <c r="A5" s="44">
        <f ca="1">TODAY()</f>
        <v>36584</v>
      </c>
      <c r="B5" s="42"/>
      <c r="C5" s="42"/>
      <c r="D5" s="42"/>
      <c r="E5" s="42"/>
      <c r="F5" s="42"/>
      <c r="G5" s="42"/>
      <c r="H5" s="42"/>
      <c r="I5" s="42"/>
      <c r="J5" s="43"/>
    </row>
    <row r="6" spans="1:10" ht="15.75" thickBot="1" x14ac:dyDescent="0.25">
      <c r="A6" s="45"/>
      <c r="B6" s="46"/>
      <c r="C6" s="46"/>
      <c r="D6" s="46"/>
      <c r="E6" s="46"/>
      <c r="F6" s="46"/>
      <c r="G6" s="46"/>
      <c r="H6" s="46"/>
      <c r="I6" s="46"/>
      <c r="J6" s="47"/>
    </row>
    <row r="7" spans="1:10" x14ac:dyDescent="0.2">
      <c r="A7" s="226"/>
      <c r="B7" s="49"/>
      <c r="C7" s="49"/>
      <c r="D7" s="49"/>
      <c r="E7" s="49"/>
      <c r="F7" s="49"/>
      <c r="G7" s="49"/>
      <c r="H7" s="49"/>
      <c r="I7" s="49"/>
      <c r="J7" s="52"/>
    </row>
    <row r="8" spans="1:10" ht="18" customHeight="1" x14ac:dyDescent="0.25">
      <c r="A8" s="214"/>
      <c r="B8" s="217" t="s">
        <v>1</v>
      </c>
      <c r="C8" s="326" t="s">
        <v>136</v>
      </c>
      <c r="D8" s="207"/>
      <c r="E8" s="207"/>
      <c r="F8" s="207"/>
      <c r="G8" s="207"/>
      <c r="H8" s="207"/>
      <c r="I8" s="207"/>
      <c r="J8" s="203"/>
    </row>
    <row r="9" spans="1:10" ht="18" customHeight="1" x14ac:dyDescent="0.25">
      <c r="A9" s="214"/>
      <c r="B9" s="217" t="s">
        <v>3</v>
      </c>
      <c r="C9" s="326" t="s">
        <v>137</v>
      </c>
      <c r="D9" s="218"/>
      <c r="E9" s="207"/>
      <c r="F9" s="207"/>
      <c r="G9" s="207"/>
      <c r="H9" s="207"/>
      <c r="I9" s="207"/>
      <c r="J9" s="203"/>
    </row>
    <row r="10" spans="1:10" ht="18" customHeight="1" x14ac:dyDescent="0.25">
      <c r="A10" s="214"/>
      <c r="B10" s="217" t="s">
        <v>4</v>
      </c>
      <c r="C10" s="326" t="s">
        <v>138</v>
      </c>
      <c r="D10" s="218"/>
      <c r="E10" s="207"/>
      <c r="F10" s="207"/>
      <c r="G10" s="207"/>
      <c r="H10" s="207"/>
      <c r="I10" s="207"/>
      <c r="J10" s="203"/>
    </row>
    <row r="11" spans="1:10" ht="18" customHeight="1" x14ac:dyDescent="0.25">
      <c r="A11" s="214"/>
      <c r="B11" s="217" t="s">
        <v>5</v>
      </c>
      <c r="C11" s="326" t="s">
        <v>139</v>
      </c>
      <c r="E11" s="217" t="s">
        <v>143</v>
      </c>
      <c r="F11" s="207" t="s">
        <v>142</v>
      </c>
      <c r="G11" s="207"/>
      <c r="H11" s="207"/>
      <c r="I11" s="207"/>
      <c r="J11" s="203"/>
    </row>
    <row r="12" spans="1:10" ht="18" customHeight="1" x14ac:dyDescent="0.25">
      <c r="A12" s="214"/>
      <c r="B12" s="217" t="s">
        <v>6</v>
      </c>
      <c r="C12" s="326"/>
      <c r="D12" s="219"/>
      <c r="E12" s="220"/>
      <c r="F12" s="72"/>
      <c r="G12" s="72"/>
      <c r="H12" s="72"/>
      <c r="I12" s="72"/>
      <c r="J12" s="203"/>
    </row>
    <row r="13" spans="1:10" ht="18" customHeight="1" x14ac:dyDescent="0.25">
      <c r="A13" s="214"/>
      <c r="B13" s="217" t="s">
        <v>96</v>
      </c>
      <c r="C13" s="326" t="s">
        <v>141</v>
      </c>
      <c r="D13" s="219"/>
      <c r="E13" s="220"/>
      <c r="F13" s="72"/>
      <c r="G13" s="72"/>
      <c r="H13" s="72"/>
      <c r="I13" s="72"/>
      <c r="J13" s="203"/>
    </row>
    <row r="14" spans="1:10" ht="15.75" thickBot="1" x14ac:dyDescent="0.25">
      <c r="A14" s="57"/>
      <c r="B14" s="46"/>
      <c r="C14" s="58"/>
      <c r="D14" s="59"/>
      <c r="E14" s="46"/>
      <c r="F14" s="46"/>
      <c r="G14" s="46"/>
      <c r="H14" s="46"/>
      <c r="I14" s="46"/>
      <c r="J14" s="47"/>
    </row>
    <row r="15" spans="1:10" x14ac:dyDescent="0.2">
      <c r="A15" s="66"/>
      <c r="B15" s="67"/>
      <c r="C15" s="67"/>
      <c r="D15" s="67"/>
      <c r="E15" s="67"/>
      <c r="F15" s="67"/>
      <c r="G15" s="67"/>
      <c r="H15" s="67"/>
      <c r="I15" s="67"/>
      <c r="J15" s="68"/>
    </row>
    <row r="16" spans="1:10" ht="18" x14ac:dyDescent="0.25">
      <c r="A16" s="73" t="s">
        <v>7</v>
      </c>
      <c r="B16" s="39"/>
      <c r="C16" s="39"/>
      <c r="D16" s="39"/>
      <c r="E16" s="39"/>
      <c r="F16" s="39"/>
      <c r="G16" s="39"/>
      <c r="H16" s="39"/>
      <c r="I16" s="39"/>
      <c r="J16" s="40"/>
    </row>
    <row r="17" spans="1:10" ht="15.75" thickBot="1" x14ac:dyDescent="0.25">
      <c r="A17" s="69"/>
      <c r="B17" s="70"/>
      <c r="C17" s="70"/>
      <c r="D17" s="70"/>
      <c r="E17" s="70"/>
      <c r="F17" s="70"/>
      <c r="G17" s="70"/>
      <c r="H17" s="70"/>
      <c r="I17" s="70"/>
      <c r="J17" s="71"/>
    </row>
    <row r="18" spans="1:10" x14ac:dyDescent="0.2">
      <c r="A18" s="99" t="s">
        <v>2</v>
      </c>
      <c r="B18" s="72"/>
      <c r="C18" s="72"/>
      <c r="D18" s="72"/>
      <c r="E18" s="72"/>
      <c r="F18" s="72"/>
      <c r="G18" s="72"/>
      <c r="H18" s="72"/>
      <c r="I18" s="72"/>
      <c r="J18" s="203"/>
    </row>
    <row r="19" spans="1:10" ht="18" x14ac:dyDescent="0.25">
      <c r="A19" s="227" t="s">
        <v>54</v>
      </c>
      <c r="B19" s="72"/>
      <c r="C19" s="72"/>
      <c r="D19" s="72"/>
      <c r="E19" s="72"/>
      <c r="F19" s="72"/>
      <c r="G19" s="72"/>
      <c r="H19" s="72"/>
      <c r="I19" s="72"/>
      <c r="J19" s="203"/>
    </row>
    <row r="20" spans="1:10" ht="18" x14ac:dyDescent="0.25">
      <c r="A20" s="230"/>
      <c r="B20" s="231"/>
      <c r="C20" s="86"/>
      <c r="D20" s="159"/>
      <c r="E20" s="159"/>
      <c r="F20" s="159"/>
      <c r="G20" s="159"/>
      <c r="H20" s="159"/>
      <c r="I20" s="159"/>
      <c r="J20" s="232"/>
    </row>
    <row r="21" spans="1:10" ht="18" x14ac:dyDescent="0.25">
      <c r="A21" s="230" t="s">
        <v>261</v>
      </c>
      <c r="B21" s="231"/>
      <c r="C21" s="86"/>
      <c r="D21" s="159"/>
      <c r="E21" s="159"/>
      <c r="F21" s="159"/>
      <c r="G21" s="159"/>
      <c r="H21" s="159"/>
      <c r="I21" s="159"/>
      <c r="J21" s="232"/>
    </row>
    <row r="22" spans="1:10" ht="18" x14ac:dyDescent="0.25">
      <c r="A22" s="230" t="s">
        <v>262</v>
      </c>
      <c r="B22" s="231"/>
      <c r="C22" s="86"/>
      <c r="D22" s="159"/>
      <c r="E22" s="159"/>
      <c r="F22" s="159"/>
      <c r="G22" s="159"/>
      <c r="H22" s="159"/>
      <c r="I22" s="159"/>
      <c r="J22" s="232"/>
    </row>
    <row r="23" spans="1:10" ht="18" x14ac:dyDescent="0.25">
      <c r="A23" s="230" t="s">
        <v>263</v>
      </c>
      <c r="B23" s="231"/>
      <c r="C23" s="86"/>
      <c r="D23" s="159"/>
      <c r="E23" s="159"/>
      <c r="F23" s="159"/>
      <c r="G23" s="159"/>
      <c r="H23" s="159"/>
      <c r="I23" s="159"/>
      <c r="J23" s="232"/>
    </row>
    <row r="24" spans="1:10" ht="18" x14ac:dyDescent="0.25">
      <c r="A24" s="230" t="s">
        <v>264</v>
      </c>
      <c r="B24" s="231"/>
      <c r="C24" s="86"/>
      <c r="D24" s="159"/>
      <c r="E24" s="159"/>
      <c r="F24" s="159"/>
      <c r="G24" s="159"/>
      <c r="H24" s="159"/>
      <c r="I24" s="159"/>
      <c r="J24" s="232"/>
    </row>
    <row r="25" spans="1:10" ht="18" x14ac:dyDescent="0.25">
      <c r="A25" s="230"/>
      <c r="B25" s="231"/>
      <c r="C25" s="86"/>
      <c r="D25" s="159"/>
      <c r="E25" s="159"/>
      <c r="F25" s="159"/>
      <c r="G25" s="159"/>
      <c r="H25" s="159"/>
      <c r="I25" s="159"/>
      <c r="J25" s="232"/>
    </row>
    <row r="26" spans="1:10" ht="18" x14ac:dyDescent="0.25">
      <c r="A26" s="230" t="s">
        <v>265</v>
      </c>
      <c r="B26" s="231"/>
      <c r="C26" s="86"/>
      <c r="D26" s="159"/>
      <c r="E26" s="159"/>
      <c r="F26" s="159"/>
      <c r="G26" s="159"/>
      <c r="H26" s="159"/>
      <c r="I26" s="159"/>
      <c r="J26" s="232"/>
    </row>
    <row r="27" spans="1:10" ht="18" x14ac:dyDescent="0.25">
      <c r="A27" s="230" t="s">
        <v>151</v>
      </c>
      <c r="B27" s="231"/>
      <c r="C27" s="86"/>
      <c r="D27" s="159"/>
      <c r="E27" s="159"/>
      <c r="F27" s="159"/>
      <c r="G27" s="159"/>
      <c r="H27" s="159"/>
      <c r="I27" s="159"/>
      <c r="J27" s="232"/>
    </row>
    <row r="28" spans="1:10" ht="18" x14ac:dyDescent="0.25">
      <c r="A28" s="230"/>
      <c r="B28" s="231"/>
      <c r="C28" s="86"/>
      <c r="D28" s="159"/>
      <c r="E28" s="159"/>
      <c r="F28" s="159"/>
      <c r="G28" s="159"/>
      <c r="H28" s="159"/>
      <c r="I28" s="159"/>
      <c r="J28" s="232"/>
    </row>
    <row r="29" spans="1:10" s="30" customFormat="1" ht="18" x14ac:dyDescent="0.25">
      <c r="A29" s="230" t="s">
        <v>235</v>
      </c>
      <c r="B29" s="231"/>
      <c r="C29" s="86"/>
      <c r="D29" s="159"/>
      <c r="E29" s="159"/>
      <c r="F29" s="159"/>
      <c r="G29" s="159"/>
      <c r="H29" s="159"/>
      <c r="I29" s="159"/>
      <c r="J29" s="232"/>
    </row>
    <row r="30" spans="1:10" ht="18" x14ac:dyDescent="0.25">
      <c r="A30" s="230" t="s">
        <v>266</v>
      </c>
      <c r="B30" s="231"/>
      <c r="C30" s="86"/>
      <c r="D30" s="159"/>
      <c r="E30" s="159"/>
      <c r="F30" s="159"/>
      <c r="G30" s="159"/>
      <c r="H30" s="159"/>
      <c r="I30" s="159"/>
      <c r="J30" s="232"/>
    </row>
    <row r="31" spans="1:10" ht="18" x14ac:dyDescent="0.25">
      <c r="A31" s="230" t="s">
        <v>149</v>
      </c>
      <c r="B31" s="231"/>
      <c r="C31" s="86"/>
      <c r="D31" s="159"/>
      <c r="E31" s="159"/>
      <c r="F31" s="159"/>
      <c r="G31" s="159"/>
      <c r="H31" s="159"/>
      <c r="I31" s="159"/>
      <c r="J31" s="232"/>
    </row>
    <row r="32" spans="1:10" ht="18" x14ac:dyDescent="0.25">
      <c r="A32" s="230" t="s">
        <v>148</v>
      </c>
      <c r="B32" s="231"/>
      <c r="C32" s="86"/>
      <c r="D32" s="159"/>
      <c r="E32" s="159"/>
      <c r="F32" s="159"/>
      <c r="G32" s="159"/>
      <c r="H32" s="159"/>
      <c r="I32" s="159"/>
      <c r="J32" s="232"/>
    </row>
    <row r="33" spans="1:10" ht="18" x14ac:dyDescent="0.25">
      <c r="A33" s="230" t="s">
        <v>147</v>
      </c>
      <c r="B33" s="231"/>
      <c r="C33" s="86"/>
      <c r="D33" s="159"/>
      <c r="E33" s="159"/>
      <c r="F33" s="159"/>
      <c r="G33" s="159"/>
      <c r="H33" s="159"/>
      <c r="I33" s="159"/>
      <c r="J33" s="232"/>
    </row>
    <row r="34" spans="1:10" ht="18" x14ac:dyDescent="0.25">
      <c r="A34" s="230" t="s">
        <v>146</v>
      </c>
      <c r="B34" s="231"/>
      <c r="C34" s="86"/>
      <c r="D34" s="159"/>
      <c r="E34" s="159"/>
      <c r="F34" s="159"/>
      <c r="G34" s="159"/>
      <c r="H34" s="159"/>
      <c r="I34" s="159"/>
      <c r="J34" s="232"/>
    </row>
    <row r="35" spans="1:10" ht="18" x14ac:dyDescent="0.25">
      <c r="A35" s="230" t="s">
        <v>145</v>
      </c>
      <c r="B35" s="231"/>
      <c r="C35" s="86"/>
      <c r="D35" s="159"/>
      <c r="E35" s="159"/>
      <c r="F35" s="159"/>
      <c r="G35" s="159"/>
      <c r="H35" s="159"/>
      <c r="I35" s="159"/>
      <c r="J35" s="232"/>
    </row>
    <row r="36" spans="1:10" ht="18" x14ac:dyDescent="0.25">
      <c r="A36" s="230" t="s">
        <v>236</v>
      </c>
      <c r="B36" s="231"/>
      <c r="C36" s="86"/>
      <c r="D36" s="159"/>
      <c r="E36" s="159"/>
      <c r="F36" s="159"/>
      <c r="G36" s="159"/>
      <c r="H36" s="159"/>
      <c r="I36" s="159"/>
      <c r="J36" s="232"/>
    </row>
    <row r="37" spans="1:10" s="30" customFormat="1" ht="18" x14ac:dyDescent="0.25">
      <c r="A37" s="230" t="s">
        <v>144</v>
      </c>
      <c r="B37" s="231"/>
      <c r="C37" s="86"/>
      <c r="D37" s="159"/>
      <c r="E37" s="159"/>
      <c r="F37" s="159"/>
      <c r="G37" s="159"/>
      <c r="H37" s="159"/>
      <c r="I37" s="159"/>
      <c r="J37" s="232"/>
    </row>
    <row r="38" spans="1:10" ht="18" x14ac:dyDescent="0.25">
      <c r="A38" s="230" t="s">
        <v>267</v>
      </c>
      <c r="B38" s="231"/>
      <c r="C38" s="86"/>
      <c r="D38" s="159"/>
      <c r="E38" s="159"/>
      <c r="F38" s="159"/>
      <c r="G38" s="159"/>
      <c r="H38" s="159"/>
      <c r="I38" s="159"/>
      <c r="J38" s="232"/>
    </row>
    <row r="39" spans="1:10" ht="18" x14ac:dyDescent="0.25">
      <c r="A39" s="230" t="s">
        <v>268</v>
      </c>
      <c r="B39" s="231"/>
      <c r="C39" s="86"/>
      <c r="D39" s="159"/>
      <c r="E39" s="159"/>
      <c r="F39" s="159"/>
      <c r="G39" s="159"/>
      <c r="H39" s="159"/>
      <c r="I39" s="159"/>
      <c r="J39" s="232"/>
    </row>
    <row r="40" spans="1:10" ht="18" x14ac:dyDescent="0.25">
      <c r="A40" s="230" t="s">
        <v>237</v>
      </c>
      <c r="B40" s="231"/>
      <c r="C40" s="86"/>
      <c r="D40" s="159"/>
      <c r="E40" s="159"/>
      <c r="F40" s="159"/>
      <c r="G40" s="159"/>
      <c r="H40" s="159"/>
      <c r="I40" s="159"/>
      <c r="J40" s="232"/>
    </row>
    <row r="41" spans="1:10" ht="18" x14ac:dyDescent="0.25">
      <c r="A41" s="230" t="s">
        <v>150</v>
      </c>
      <c r="B41" s="231"/>
      <c r="C41" s="86"/>
      <c r="D41" s="159"/>
      <c r="E41" s="159"/>
      <c r="F41" s="159"/>
      <c r="G41" s="159"/>
      <c r="H41" s="159"/>
      <c r="I41" s="159"/>
      <c r="J41" s="232"/>
    </row>
    <row r="42" spans="1:10" ht="18" x14ac:dyDescent="0.25">
      <c r="A42" s="230" t="s">
        <v>238</v>
      </c>
      <c r="B42" s="231"/>
      <c r="C42" s="86"/>
      <c r="D42" s="159"/>
      <c r="E42" s="159"/>
      <c r="F42" s="159"/>
      <c r="G42" s="159"/>
      <c r="H42" s="159"/>
      <c r="I42" s="159"/>
      <c r="J42" s="232"/>
    </row>
    <row r="43" spans="1:10" ht="18" x14ac:dyDescent="0.25">
      <c r="A43" s="230"/>
      <c r="B43" s="231"/>
      <c r="C43" s="86"/>
      <c r="D43" s="159"/>
      <c r="E43" s="159"/>
      <c r="F43" s="159"/>
      <c r="G43" s="159"/>
      <c r="H43" s="159"/>
      <c r="I43" s="159"/>
      <c r="J43" s="232"/>
    </row>
    <row r="44" spans="1:10" ht="18" x14ac:dyDescent="0.25">
      <c r="A44" s="230" t="s">
        <v>269</v>
      </c>
      <c r="B44" s="231"/>
      <c r="C44" s="86"/>
      <c r="D44" s="159"/>
      <c r="E44" s="159"/>
      <c r="F44" s="159"/>
      <c r="G44" s="159"/>
      <c r="H44" s="159"/>
      <c r="I44" s="159"/>
      <c r="J44" s="232"/>
    </row>
    <row r="45" spans="1:10" ht="18" x14ac:dyDescent="0.25">
      <c r="A45" s="230" t="s">
        <v>270</v>
      </c>
      <c r="B45" s="231"/>
      <c r="C45" s="86"/>
      <c r="D45" s="159"/>
      <c r="E45" s="159"/>
      <c r="F45" s="159"/>
      <c r="G45" s="159"/>
      <c r="H45" s="159"/>
      <c r="I45" s="159"/>
      <c r="J45" s="232"/>
    </row>
    <row r="46" spans="1:10" ht="18" x14ac:dyDescent="0.25">
      <c r="A46" s="230" t="s">
        <v>271</v>
      </c>
      <c r="B46" s="231"/>
      <c r="C46" s="86"/>
      <c r="D46" s="159"/>
      <c r="E46" s="159"/>
      <c r="F46" s="159"/>
      <c r="G46" s="159"/>
      <c r="H46" s="159"/>
      <c r="I46" s="159"/>
      <c r="J46" s="232"/>
    </row>
    <row r="47" spans="1:10" ht="18" x14ac:dyDescent="0.25">
      <c r="A47" s="230" t="s">
        <v>239</v>
      </c>
      <c r="B47" s="231"/>
      <c r="C47" s="86"/>
      <c r="D47" s="159"/>
      <c r="E47" s="159"/>
      <c r="F47" s="159"/>
      <c r="G47" s="159"/>
      <c r="H47" s="159"/>
      <c r="I47" s="159"/>
      <c r="J47" s="232"/>
    </row>
    <row r="48" spans="1:10" ht="18" x14ac:dyDescent="0.25">
      <c r="A48" s="230" t="s">
        <v>240</v>
      </c>
      <c r="B48" s="231"/>
      <c r="C48" s="86"/>
      <c r="D48" s="159"/>
      <c r="E48" s="159"/>
      <c r="F48" s="159"/>
      <c r="G48" s="159"/>
      <c r="H48" s="159"/>
      <c r="I48" s="159"/>
      <c r="J48" s="232"/>
    </row>
    <row r="49" spans="1:10" ht="18" x14ac:dyDescent="0.25">
      <c r="A49" s="230" t="s">
        <v>273</v>
      </c>
      <c r="B49" s="231"/>
      <c r="C49" s="86"/>
      <c r="D49" s="159"/>
      <c r="E49" s="159"/>
      <c r="F49" s="159"/>
      <c r="G49" s="159"/>
      <c r="H49" s="159"/>
      <c r="I49" s="159"/>
      <c r="J49" s="232"/>
    </row>
    <row r="50" spans="1:10" ht="18" x14ac:dyDescent="0.25">
      <c r="A50" s="230" t="s">
        <v>272</v>
      </c>
      <c r="B50" s="231"/>
      <c r="C50" s="86"/>
      <c r="D50" s="159"/>
      <c r="E50" s="159"/>
      <c r="F50" s="159"/>
      <c r="G50" s="159"/>
      <c r="H50" s="159"/>
      <c r="I50" s="159"/>
      <c r="J50" s="232"/>
    </row>
    <row r="51" spans="1:10" ht="18" x14ac:dyDescent="0.25">
      <c r="A51" s="230"/>
      <c r="B51" s="231"/>
      <c r="C51" s="86"/>
      <c r="D51" s="159"/>
      <c r="E51" s="159"/>
      <c r="F51" s="159"/>
      <c r="G51" s="159"/>
      <c r="H51" s="159"/>
      <c r="I51" s="159"/>
      <c r="J51" s="232"/>
    </row>
    <row r="52" spans="1:10" ht="18" x14ac:dyDescent="0.25">
      <c r="A52" s="230" t="s">
        <v>241</v>
      </c>
      <c r="B52" s="231"/>
      <c r="C52" s="86"/>
      <c r="D52" s="159"/>
      <c r="E52" s="159"/>
      <c r="F52" s="159"/>
      <c r="G52" s="159"/>
      <c r="H52" s="159"/>
      <c r="I52" s="159"/>
      <c r="J52" s="232"/>
    </row>
    <row r="53" spans="1:10" ht="18" x14ac:dyDescent="0.25">
      <c r="A53" s="230"/>
      <c r="B53" s="231"/>
      <c r="C53" s="86"/>
      <c r="D53" s="159"/>
      <c r="E53" s="159"/>
      <c r="F53" s="159"/>
      <c r="G53" s="159"/>
      <c r="H53" s="159"/>
      <c r="I53" s="159"/>
      <c r="J53" s="232"/>
    </row>
    <row r="54" spans="1:10" ht="18" x14ac:dyDescent="0.25">
      <c r="A54" s="230"/>
      <c r="B54" s="231"/>
      <c r="C54" s="86"/>
      <c r="D54" s="159"/>
      <c r="E54" s="159"/>
      <c r="F54" s="159"/>
      <c r="G54" s="159"/>
      <c r="H54" s="159"/>
      <c r="I54" s="159"/>
      <c r="J54" s="232"/>
    </row>
    <row r="55" spans="1:10" ht="18" x14ac:dyDescent="0.25">
      <c r="A55" s="230"/>
      <c r="B55" s="231"/>
      <c r="C55" s="86"/>
      <c r="D55" s="159"/>
      <c r="E55" s="159"/>
      <c r="F55" s="159"/>
      <c r="G55" s="159"/>
      <c r="H55" s="159"/>
      <c r="I55" s="159"/>
      <c r="J55" s="232"/>
    </row>
    <row r="56" spans="1:10" ht="18" x14ac:dyDescent="0.25">
      <c r="A56" s="230"/>
      <c r="B56" s="231"/>
      <c r="C56" s="86"/>
      <c r="D56" s="159"/>
      <c r="E56" s="159"/>
      <c r="F56" s="159"/>
      <c r="G56" s="159"/>
      <c r="H56" s="159"/>
      <c r="I56" s="159"/>
      <c r="J56" s="232"/>
    </row>
    <row r="57" spans="1:10" ht="18" x14ac:dyDescent="0.25">
      <c r="A57" s="230"/>
      <c r="B57" s="231"/>
      <c r="C57" s="86"/>
      <c r="D57" s="159"/>
      <c r="E57" s="159"/>
      <c r="F57" s="159"/>
      <c r="G57" s="159"/>
      <c r="H57" s="159"/>
      <c r="I57" s="159"/>
      <c r="J57" s="232"/>
    </row>
    <row r="58" spans="1:10" ht="18" x14ac:dyDescent="0.25">
      <c r="A58" s="230"/>
      <c r="B58" s="231"/>
      <c r="C58" s="86"/>
      <c r="D58" s="159"/>
      <c r="E58" s="159"/>
      <c r="F58" s="159"/>
      <c r="G58" s="159"/>
      <c r="H58" s="159"/>
      <c r="I58" s="159"/>
      <c r="J58" s="232"/>
    </row>
    <row r="59" spans="1:10" ht="18" x14ac:dyDescent="0.25">
      <c r="A59" s="230"/>
      <c r="B59" s="231"/>
      <c r="C59" s="86"/>
      <c r="D59" s="159"/>
      <c r="E59" s="159"/>
      <c r="F59" s="159"/>
      <c r="G59" s="159"/>
      <c r="H59" s="159"/>
      <c r="I59" s="159"/>
      <c r="J59" s="232"/>
    </row>
    <row r="60" spans="1:10" ht="18" x14ac:dyDescent="0.25">
      <c r="A60" s="230"/>
      <c r="B60" s="231"/>
      <c r="C60" s="86"/>
      <c r="D60" s="159"/>
      <c r="E60" s="159"/>
      <c r="F60" s="159"/>
      <c r="G60" s="159"/>
      <c r="H60" s="159"/>
      <c r="I60" s="159"/>
      <c r="J60" s="232"/>
    </row>
    <row r="61" spans="1:10" ht="18" x14ac:dyDescent="0.25">
      <c r="A61" s="230"/>
      <c r="B61" s="231"/>
      <c r="C61" s="86"/>
      <c r="D61" s="159"/>
      <c r="E61" s="159"/>
      <c r="F61" s="159"/>
      <c r="G61" s="159"/>
      <c r="H61" s="159"/>
      <c r="I61" s="159"/>
      <c r="J61" s="232"/>
    </row>
    <row r="62" spans="1:10" ht="18" x14ac:dyDescent="0.25">
      <c r="A62" s="230"/>
      <c r="B62" s="231"/>
      <c r="C62" s="86"/>
      <c r="D62" s="159"/>
      <c r="E62" s="159"/>
      <c r="F62" s="159"/>
      <c r="G62" s="159"/>
      <c r="H62" s="159"/>
      <c r="I62" s="159"/>
      <c r="J62" s="232"/>
    </row>
    <row r="63" spans="1:10" ht="18" x14ac:dyDescent="0.25">
      <c r="A63" s="230"/>
      <c r="B63" s="231"/>
      <c r="C63" s="86"/>
      <c r="D63" s="159"/>
      <c r="E63" s="159"/>
      <c r="F63" s="159"/>
      <c r="G63" s="159"/>
      <c r="H63" s="159"/>
      <c r="I63" s="159"/>
      <c r="J63" s="232"/>
    </row>
    <row r="64" spans="1:10" ht="18" x14ac:dyDescent="0.25">
      <c r="A64" s="230"/>
      <c r="B64" s="231"/>
      <c r="C64" s="86"/>
      <c r="D64" s="159"/>
      <c r="E64" s="159"/>
      <c r="F64" s="159"/>
      <c r="G64" s="159"/>
      <c r="H64" s="159"/>
      <c r="I64" s="159"/>
      <c r="J64" s="232"/>
    </row>
    <row r="65" spans="1:10" ht="18" x14ac:dyDescent="0.25">
      <c r="A65" s="230"/>
      <c r="B65" s="231"/>
      <c r="C65" s="86"/>
      <c r="D65" s="159"/>
      <c r="E65" s="159"/>
      <c r="F65" s="159"/>
      <c r="G65" s="159"/>
      <c r="H65" s="159"/>
      <c r="I65" s="159"/>
      <c r="J65" s="232"/>
    </row>
    <row r="66" spans="1:10" ht="18.75" thickBot="1" x14ac:dyDescent="0.3">
      <c r="A66" s="208"/>
      <c r="B66" s="228"/>
      <c r="C66" s="210"/>
      <c r="D66" s="211"/>
      <c r="E66" s="211"/>
      <c r="F66" s="211"/>
      <c r="G66" s="211"/>
      <c r="H66" s="211"/>
      <c r="I66" s="211"/>
      <c r="J66" s="229"/>
    </row>
    <row r="67" spans="1:10" s="6" customFormat="1" ht="18" x14ac:dyDescent="0.25">
      <c r="A67"/>
      <c r="B67"/>
      <c r="C67"/>
      <c r="D67"/>
      <c r="E67"/>
      <c r="F67"/>
      <c r="G67"/>
      <c r="H67"/>
      <c r="I67"/>
      <c r="J67"/>
    </row>
    <row r="68" spans="1:10" s="6" customFormat="1" ht="18" x14ac:dyDescent="0.25">
      <c r="A68"/>
      <c r="B68"/>
      <c r="C68"/>
      <c r="D68"/>
      <c r="E68"/>
      <c r="F68"/>
      <c r="G68"/>
      <c r="H68"/>
      <c r="I68"/>
      <c r="J68"/>
    </row>
    <row r="69" spans="1:10" s="6" customFormat="1" ht="18" x14ac:dyDescent="0.25">
      <c r="A69"/>
      <c r="B69"/>
      <c r="C69"/>
      <c r="D69"/>
      <c r="E69"/>
      <c r="F69"/>
      <c r="G69"/>
      <c r="H69"/>
      <c r="I69"/>
      <c r="J69"/>
    </row>
    <row r="70" spans="1:10" s="6" customFormat="1" ht="18" x14ac:dyDescent="0.25"/>
  </sheetData>
  <printOptions horizontalCentered="1"/>
  <pageMargins left="0" right="0" top="0.25" bottom="0.5" header="0.25" footer="0.25"/>
  <pageSetup scale="59" orientation="portrait" horizontalDpi="4294967292" verticalDpi="300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"/>
  <sheetViews>
    <sheetView topLeftCell="A2" zoomScale="75" workbookViewId="0">
      <selection activeCell="B56" sqref="B56:B57"/>
    </sheetView>
  </sheetViews>
  <sheetFormatPr defaultRowHeight="15" x14ac:dyDescent="0.2"/>
  <cols>
    <col min="2" max="2" width="3.77734375" customWidth="1"/>
    <col min="3" max="3" width="11.77734375" customWidth="1"/>
    <col min="4" max="4" width="4.77734375" customWidth="1"/>
    <col min="5" max="5" width="7.77734375" customWidth="1"/>
    <col min="6" max="6" width="24.77734375" customWidth="1"/>
    <col min="7" max="8" width="8.77734375" customWidth="1"/>
    <col min="9" max="9" width="7.6640625" customWidth="1"/>
    <col min="10" max="12" width="14.77734375" customWidth="1"/>
  </cols>
  <sheetData>
    <row r="1" spans="2:12" ht="20.25" x14ac:dyDescent="0.3">
      <c r="B1" s="35"/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2:12" ht="20.25" x14ac:dyDescent="0.3">
      <c r="B2" s="38" t="s">
        <v>87</v>
      </c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2:12" x14ac:dyDescent="0.2">
      <c r="B3" s="41"/>
      <c r="C3" s="42"/>
      <c r="D3" s="42"/>
      <c r="E3" s="42"/>
      <c r="F3" s="42"/>
      <c r="G3" s="42"/>
      <c r="H3" s="42"/>
      <c r="I3" s="42"/>
      <c r="J3" s="42"/>
      <c r="K3" s="42"/>
      <c r="L3" s="43"/>
    </row>
    <row r="4" spans="2:12" ht="18" x14ac:dyDescent="0.25">
      <c r="B4" s="131" t="s">
        <v>0</v>
      </c>
      <c r="C4" s="39"/>
      <c r="D4" s="39"/>
      <c r="E4" s="39"/>
      <c r="F4" s="39"/>
      <c r="G4" s="39"/>
      <c r="H4" s="39"/>
      <c r="I4" s="39"/>
      <c r="J4" s="39"/>
      <c r="K4" s="39"/>
      <c r="L4" s="40"/>
    </row>
    <row r="5" spans="2:12" ht="18" x14ac:dyDescent="0.25">
      <c r="B5" s="44">
        <f ca="1">TODAY()</f>
        <v>36584</v>
      </c>
      <c r="C5" s="42"/>
      <c r="D5" s="42"/>
      <c r="E5" s="42"/>
      <c r="F5" s="42"/>
      <c r="G5" s="42"/>
      <c r="H5" s="42"/>
      <c r="I5" s="42"/>
      <c r="J5" s="42"/>
      <c r="K5" s="42"/>
      <c r="L5" s="43"/>
    </row>
    <row r="6" spans="2:12" ht="15.75" thickBot="1" x14ac:dyDescent="0.25">
      <c r="B6" s="45"/>
      <c r="C6" s="46"/>
      <c r="D6" s="46"/>
      <c r="E6" s="46"/>
      <c r="F6" s="46"/>
      <c r="G6" s="46"/>
      <c r="H6" s="46"/>
      <c r="I6" s="46"/>
      <c r="J6" s="46"/>
      <c r="K6" s="46"/>
      <c r="L6" s="47"/>
    </row>
    <row r="7" spans="2:12" x14ac:dyDescent="0.2">
      <c r="B7" s="31"/>
      <c r="C7" s="32"/>
      <c r="D7" s="32"/>
      <c r="E7" s="32"/>
      <c r="F7" s="32"/>
      <c r="G7" s="32"/>
      <c r="H7" s="32"/>
      <c r="I7" s="32"/>
      <c r="J7" s="32"/>
      <c r="K7" s="32"/>
      <c r="L7" s="33"/>
    </row>
    <row r="8" spans="2:12" ht="18" customHeight="1" x14ac:dyDescent="0.25">
      <c r="B8" s="34"/>
      <c r="C8" s="2"/>
      <c r="D8" s="1"/>
      <c r="E8" s="179" t="s">
        <v>1</v>
      </c>
      <c r="F8" s="27" t="s">
        <v>80</v>
      </c>
      <c r="G8" s="27"/>
      <c r="H8" s="27"/>
      <c r="I8" s="3"/>
      <c r="J8" s="3"/>
      <c r="K8" s="3"/>
      <c r="L8" s="14"/>
    </row>
    <row r="9" spans="2:12" ht="18" customHeight="1" x14ac:dyDescent="0.25">
      <c r="B9" s="34"/>
      <c r="C9" s="2"/>
      <c r="D9" s="1"/>
      <c r="E9" s="179" t="s">
        <v>3</v>
      </c>
      <c r="F9" s="24" t="s">
        <v>2</v>
      </c>
      <c r="G9" s="27"/>
      <c r="H9" s="27"/>
      <c r="I9" s="3"/>
      <c r="J9" s="3"/>
      <c r="K9" s="3"/>
      <c r="L9" s="14"/>
    </row>
    <row r="10" spans="2:12" ht="18" customHeight="1" x14ac:dyDescent="0.25">
      <c r="B10" s="34"/>
      <c r="C10" s="2"/>
      <c r="D10" s="1"/>
      <c r="E10" s="179" t="s">
        <v>4</v>
      </c>
      <c r="F10" s="24"/>
      <c r="G10" s="27"/>
      <c r="H10" s="27"/>
      <c r="I10" s="3"/>
      <c r="J10" s="3"/>
      <c r="K10" s="3"/>
      <c r="L10" s="14"/>
    </row>
    <row r="11" spans="2:12" ht="18" customHeight="1" x14ac:dyDescent="0.25">
      <c r="B11" s="34"/>
      <c r="C11" s="2"/>
      <c r="D11" s="1"/>
      <c r="E11" s="179" t="s">
        <v>5</v>
      </c>
      <c r="F11" s="25" t="s">
        <v>2</v>
      </c>
      <c r="G11" s="27"/>
      <c r="H11" s="27"/>
      <c r="I11" s="3"/>
      <c r="J11" s="3"/>
      <c r="K11" s="3"/>
      <c r="L11" s="14"/>
    </row>
    <row r="12" spans="2:12" ht="18" customHeight="1" x14ac:dyDescent="0.25">
      <c r="B12" s="34"/>
      <c r="C12" s="2"/>
      <c r="D12" s="1"/>
      <c r="E12" s="179" t="s">
        <v>6</v>
      </c>
      <c r="F12" s="25" t="s">
        <v>2</v>
      </c>
      <c r="G12" s="27"/>
      <c r="H12" s="27"/>
      <c r="I12" s="3"/>
      <c r="J12" s="3"/>
      <c r="K12" s="3"/>
      <c r="L12" s="14"/>
    </row>
    <row r="13" spans="2:12" ht="18" customHeight="1" thickBot="1" x14ac:dyDescent="0.3">
      <c r="B13" s="60"/>
      <c r="C13" s="61"/>
      <c r="D13" s="20"/>
      <c r="E13" s="180" t="s">
        <v>97</v>
      </c>
      <c r="F13" s="62"/>
      <c r="G13" s="63"/>
      <c r="H13" s="64"/>
      <c r="I13" s="20"/>
      <c r="J13" s="20"/>
      <c r="K13" s="20"/>
      <c r="L13" s="65"/>
    </row>
    <row r="14" spans="2:12" ht="15.75" thickBot="1" x14ac:dyDescent="0.25">
      <c r="B14" s="9"/>
      <c r="C14" s="7"/>
      <c r="D14" s="10"/>
      <c r="E14" s="10"/>
      <c r="F14" s="11"/>
      <c r="G14" s="12"/>
      <c r="H14" s="12"/>
      <c r="I14" s="7"/>
      <c r="J14" s="7"/>
      <c r="K14" s="7"/>
      <c r="L14" s="8"/>
    </row>
    <row r="15" spans="2:12" x14ac:dyDescent="0.2">
      <c r="B15" s="66"/>
      <c r="C15" s="67"/>
      <c r="D15" s="67"/>
      <c r="E15" s="67"/>
      <c r="F15" s="67"/>
      <c r="G15" s="67"/>
      <c r="H15" s="67"/>
      <c r="I15" s="67"/>
      <c r="J15" s="67"/>
      <c r="K15" s="67"/>
      <c r="L15" s="68"/>
    </row>
    <row r="16" spans="2:12" ht="18" x14ac:dyDescent="0.25">
      <c r="B16" s="73" t="s">
        <v>8</v>
      </c>
      <c r="C16" s="39"/>
      <c r="D16" s="39"/>
      <c r="E16" s="39"/>
      <c r="F16" s="39"/>
      <c r="G16" s="39"/>
      <c r="H16" s="39"/>
      <c r="I16" s="39"/>
      <c r="J16" s="39"/>
      <c r="K16" s="39"/>
      <c r="L16" s="40"/>
    </row>
    <row r="17" spans="2:12" ht="15.75" thickBot="1" x14ac:dyDescent="0.25">
      <c r="B17" s="69"/>
      <c r="C17" s="70"/>
      <c r="D17" s="70"/>
      <c r="E17" s="70"/>
      <c r="F17" s="70"/>
      <c r="G17" s="70"/>
      <c r="H17" s="70"/>
      <c r="I17" s="70"/>
      <c r="J17" s="70"/>
      <c r="K17" s="70"/>
      <c r="L17" s="71"/>
    </row>
    <row r="18" spans="2:12" x14ac:dyDescent="0.2">
      <c r="B18" s="13"/>
      <c r="C18" s="1"/>
      <c r="D18" s="1"/>
      <c r="E18" s="1"/>
      <c r="F18" s="1"/>
      <c r="G18" s="1"/>
      <c r="H18" s="1"/>
      <c r="I18" s="1"/>
      <c r="J18" s="1"/>
      <c r="K18" s="1"/>
      <c r="L18" s="14"/>
    </row>
    <row r="19" spans="2:12" ht="18" x14ac:dyDescent="0.25">
      <c r="B19" s="15"/>
      <c r="C19" s="4"/>
      <c r="D19" s="5"/>
      <c r="E19" s="5"/>
      <c r="F19" s="3"/>
      <c r="G19" s="3"/>
      <c r="H19" s="3"/>
      <c r="I19" s="3"/>
      <c r="J19" s="3"/>
      <c r="K19" s="3"/>
      <c r="L19" s="16"/>
    </row>
    <row r="20" spans="2:12" ht="18" x14ac:dyDescent="0.25">
      <c r="B20" s="15"/>
      <c r="C20" s="4"/>
      <c r="D20" s="5"/>
      <c r="E20" s="5"/>
      <c r="F20" s="3"/>
      <c r="G20" s="3"/>
      <c r="H20" s="3"/>
      <c r="I20" s="3"/>
      <c r="J20" s="3"/>
      <c r="K20" s="3"/>
      <c r="L20" s="16"/>
    </row>
    <row r="21" spans="2:12" ht="18" x14ac:dyDescent="0.25">
      <c r="B21" s="15"/>
      <c r="C21" s="4"/>
      <c r="D21" s="5"/>
      <c r="E21" s="5"/>
      <c r="F21" s="3"/>
      <c r="G21" s="3"/>
      <c r="H21" s="3"/>
      <c r="I21" s="3"/>
      <c r="J21" s="3"/>
      <c r="K21" s="3"/>
      <c r="L21" s="16"/>
    </row>
    <row r="22" spans="2:12" s="6" customFormat="1" ht="18" x14ac:dyDescent="0.25">
      <c r="B22" s="26"/>
      <c r="C22" s="4"/>
      <c r="D22" s="5"/>
      <c r="E22" s="21"/>
      <c r="F22" s="3"/>
      <c r="G22" s="3"/>
      <c r="H22" s="3"/>
      <c r="I22" s="3"/>
      <c r="J22" s="3"/>
      <c r="K22" s="3"/>
      <c r="L22" s="16"/>
    </row>
    <row r="23" spans="2:12" s="6" customFormat="1" ht="18" customHeight="1" x14ac:dyDescent="0.25">
      <c r="B23" s="15"/>
      <c r="C23" s="4"/>
      <c r="D23" s="21"/>
      <c r="E23" s="21"/>
      <c r="F23" s="3"/>
      <c r="G23" s="3"/>
      <c r="H23" s="3"/>
      <c r="I23" s="3"/>
      <c r="J23" s="3"/>
      <c r="K23" s="3"/>
      <c r="L23" s="16"/>
    </row>
    <row r="24" spans="2:12" s="6" customFormat="1" ht="18" customHeight="1" x14ac:dyDescent="0.25">
      <c r="B24" s="15"/>
      <c r="C24" s="4"/>
      <c r="D24" s="21"/>
      <c r="E24" s="21"/>
      <c r="F24" s="3"/>
      <c r="G24" s="3"/>
      <c r="H24" s="3"/>
      <c r="I24" s="3"/>
      <c r="J24" s="3"/>
      <c r="K24" s="3"/>
      <c r="L24" s="16"/>
    </row>
    <row r="25" spans="2:12" s="6" customFormat="1" ht="18" customHeight="1" x14ac:dyDescent="0.25">
      <c r="B25" s="15"/>
      <c r="C25"/>
      <c r="D25" s="22"/>
      <c r="E25" s="22"/>
      <c r="F25" s="3"/>
      <c r="G25" s="3"/>
      <c r="H25" s="3"/>
      <c r="I25" s="3"/>
      <c r="J25" s="3"/>
      <c r="K25" s="3"/>
      <c r="L25" s="16"/>
    </row>
    <row r="26" spans="2:12" ht="18" x14ac:dyDescent="0.25">
      <c r="B26" s="15"/>
      <c r="C26" s="4"/>
      <c r="D26" s="5"/>
      <c r="E26" s="5"/>
      <c r="F26" s="3"/>
      <c r="G26" s="3"/>
      <c r="H26" s="3"/>
      <c r="I26" s="3"/>
      <c r="J26" s="3"/>
      <c r="K26" s="3"/>
      <c r="L26" s="16"/>
    </row>
    <row r="27" spans="2:12" ht="18" x14ac:dyDescent="0.25">
      <c r="B27" s="15"/>
      <c r="C27" s="4"/>
      <c r="D27" s="5"/>
      <c r="E27" s="5"/>
      <c r="F27" s="3"/>
      <c r="G27" s="3"/>
      <c r="H27" s="3"/>
      <c r="I27" s="3"/>
      <c r="J27" s="3"/>
      <c r="K27" s="3"/>
      <c r="L27" s="16"/>
    </row>
    <row r="28" spans="2:12" s="6" customFormat="1" ht="18" x14ac:dyDescent="0.25">
      <c r="B28" s="15"/>
      <c r="C28" s="4"/>
      <c r="D28" s="22"/>
      <c r="E28" s="22"/>
      <c r="F28" s="3"/>
      <c r="G28" s="3"/>
      <c r="H28" s="3"/>
      <c r="I28" s="3"/>
      <c r="J28" s="3"/>
      <c r="K28" s="3"/>
      <c r="L28" s="16"/>
    </row>
    <row r="29" spans="2:12" s="6" customFormat="1" ht="18" x14ac:dyDescent="0.25">
      <c r="B29" s="26"/>
      <c r="C29" s="4"/>
      <c r="D29" s="5"/>
      <c r="E29" s="21"/>
      <c r="F29" s="3"/>
      <c r="G29" s="3"/>
      <c r="H29" s="3"/>
      <c r="I29" s="3"/>
      <c r="J29" s="3"/>
      <c r="K29" s="3"/>
      <c r="L29" s="16"/>
    </row>
    <row r="30" spans="2:12" s="6" customFormat="1" ht="18" x14ac:dyDescent="0.25">
      <c r="B30" s="26"/>
      <c r="C30" s="4"/>
      <c r="D30" s="21"/>
      <c r="E30" s="21"/>
      <c r="F30" s="3"/>
      <c r="G30" s="3"/>
      <c r="H30" s="3"/>
      <c r="I30" s="3"/>
      <c r="J30" s="3"/>
      <c r="K30" s="3"/>
      <c r="L30" s="16"/>
    </row>
    <row r="31" spans="2:12" s="6" customFormat="1" ht="18" x14ac:dyDescent="0.25">
      <c r="B31" s="15"/>
      <c r="C31" s="4"/>
      <c r="D31" s="21"/>
      <c r="E31" s="21"/>
      <c r="F31" s="3"/>
      <c r="G31" s="3"/>
      <c r="H31" s="3"/>
      <c r="I31" s="3"/>
      <c r="J31" s="3"/>
      <c r="K31" s="3"/>
      <c r="L31" s="16"/>
    </row>
    <row r="32" spans="2:12" s="6" customFormat="1" ht="18" x14ac:dyDescent="0.25">
      <c r="B32" s="15"/>
      <c r="C32" s="4"/>
      <c r="D32" s="21"/>
      <c r="E32" s="21"/>
      <c r="F32" s="3"/>
      <c r="G32" s="3"/>
      <c r="H32" s="3"/>
      <c r="I32" s="3"/>
      <c r="J32" s="3"/>
      <c r="K32" s="3"/>
      <c r="L32" s="16"/>
    </row>
    <row r="33" spans="2:12" s="6" customFormat="1" ht="18" x14ac:dyDescent="0.25">
      <c r="B33" s="26"/>
      <c r="C33" s="4"/>
      <c r="D33" s="21"/>
      <c r="E33" s="21"/>
      <c r="F33" s="3"/>
      <c r="G33" s="3"/>
      <c r="H33" s="3"/>
      <c r="I33" s="3"/>
      <c r="J33" s="3"/>
      <c r="K33" s="3"/>
      <c r="L33" s="16"/>
    </row>
    <row r="34" spans="2:12" s="6" customFormat="1" ht="18" x14ac:dyDescent="0.25">
      <c r="B34" s="15"/>
      <c r="C34" s="4"/>
      <c r="D34" s="21"/>
      <c r="E34" s="21"/>
      <c r="F34" s="3"/>
      <c r="G34" s="3"/>
      <c r="H34" s="3"/>
      <c r="I34" s="3"/>
      <c r="J34" s="3"/>
      <c r="K34" s="3"/>
      <c r="L34" s="16"/>
    </row>
    <row r="35" spans="2:12" s="6" customFormat="1" ht="18" x14ac:dyDescent="0.25">
      <c r="B35" s="15"/>
      <c r="C35" s="4"/>
      <c r="D35" s="21"/>
      <c r="E35" s="21"/>
      <c r="F35" s="3"/>
      <c r="G35" s="3"/>
      <c r="H35" s="3"/>
      <c r="I35" s="3"/>
      <c r="J35" s="3"/>
      <c r="K35" s="3"/>
      <c r="L35" s="16"/>
    </row>
    <row r="36" spans="2:12" s="6" customFormat="1" ht="18" x14ac:dyDescent="0.25">
      <c r="B36" s="15"/>
      <c r="C36" s="4"/>
      <c r="D36" s="21"/>
      <c r="E36" s="21"/>
      <c r="F36" s="3"/>
      <c r="G36" s="3"/>
      <c r="H36" s="3"/>
      <c r="I36" s="3"/>
      <c r="J36" s="3"/>
      <c r="K36" s="3"/>
      <c r="L36" s="16"/>
    </row>
    <row r="37" spans="2:12" s="6" customFormat="1" ht="18" x14ac:dyDescent="0.25">
      <c r="B37" s="15"/>
      <c r="C37" s="4"/>
      <c r="D37" s="21"/>
      <c r="E37" s="21"/>
      <c r="F37" s="3"/>
      <c r="G37" s="3"/>
      <c r="H37" s="3"/>
      <c r="I37" s="3"/>
      <c r="J37" s="3"/>
      <c r="K37" s="3"/>
      <c r="L37" s="16"/>
    </row>
    <row r="38" spans="2:12" s="6" customFormat="1" ht="18" x14ac:dyDescent="0.25">
      <c r="B38" s="15"/>
      <c r="C38" s="4"/>
      <c r="D38" s="21"/>
      <c r="E38" s="21"/>
      <c r="F38" s="3"/>
      <c r="G38" s="3"/>
      <c r="H38" s="3"/>
      <c r="I38" s="3"/>
      <c r="J38" s="3"/>
      <c r="K38" s="3"/>
      <c r="L38" s="16"/>
    </row>
    <row r="39" spans="2:12" s="6" customFormat="1" ht="18" x14ac:dyDescent="0.25">
      <c r="B39" s="15"/>
      <c r="C39" s="4"/>
      <c r="D39" s="5"/>
      <c r="E39" s="5"/>
      <c r="F39" s="3"/>
      <c r="G39" s="3"/>
      <c r="H39" s="3"/>
      <c r="I39" s="3"/>
      <c r="J39" s="3"/>
      <c r="K39" s="3"/>
      <c r="L39" s="16"/>
    </row>
    <row r="40" spans="2:12" s="6" customFormat="1" ht="18" x14ac:dyDescent="0.25">
      <c r="B40" s="15"/>
      <c r="C40" s="4"/>
      <c r="D40" s="5"/>
      <c r="E40" s="5"/>
      <c r="F40" s="3"/>
      <c r="G40" s="3"/>
      <c r="H40" s="3"/>
      <c r="I40" s="3"/>
      <c r="J40" s="3"/>
      <c r="K40" s="3"/>
      <c r="L40" s="16"/>
    </row>
    <row r="41" spans="2:12" s="6" customFormat="1" ht="18" x14ac:dyDescent="0.25">
      <c r="B41" s="15"/>
      <c r="C41" s="4"/>
      <c r="D41" s="21"/>
      <c r="E41" s="21"/>
      <c r="F41" s="3"/>
      <c r="G41" s="3"/>
      <c r="H41" s="3"/>
      <c r="I41" s="3"/>
      <c r="J41" s="3"/>
      <c r="K41" s="3"/>
      <c r="L41" s="16"/>
    </row>
    <row r="42" spans="2:12" s="6" customFormat="1" ht="18" x14ac:dyDescent="0.25">
      <c r="B42" s="15"/>
      <c r="C42" s="4"/>
      <c r="D42" s="21"/>
      <c r="E42" s="21"/>
      <c r="F42" s="3"/>
      <c r="G42" s="3"/>
      <c r="H42" s="3"/>
      <c r="I42" s="3"/>
      <c r="J42" s="3"/>
      <c r="K42" s="3"/>
      <c r="L42" s="16"/>
    </row>
    <row r="43" spans="2:12" s="6" customFormat="1" ht="18" x14ac:dyDescent="0.25">
      <c r="B43" s="15"/>
      <c r="C43" s="4"/>
      <c r="D43" s="21"/>
      <c r="E43" s="21"/>
      <c r="F43" s="3"/>
      <c r="G43" s="3"/>
      <c r="H43" s="3"/>
      <c r="I43" s="3"/>
      <c r="J43" s="3"/>
      <c r="K43" s="3"/>
      <c r="L43" s="16"/>
    </row>
    <row r="44" spans="2:12" s="6" customFormat="1" ht="18" x14ac:dyDescent="0.25">
      <c r="B44" s="15"/>
      <c r="C44" s="4"/>
      <c r="D44" s="21"/>
      <c r="E44" s="21"/>
      <c r="F44" s="3"/>
      <c r="G44" s="3"/>
      <c r="H44" s="3"/>
      <c r="I44" s="3"/>
      <c r="J44" s="3"/>
      <c r="K44" s="3"/>
      <c r="L44" s="16"/>
    </row>
    <row r="45" spans="2:12" s="6" customFormat="1" ht="18" x14ac:dyDescent="0.25">
      <c r="B45" s="15"/>
      <c r="C45" s="4"/>
      <c r="D45" s="21"/>
      <c r="E45" s="21"/>
      <c r="F45" s="3"/>
      <c r="G45" s="3"/>
      <c r="H45" s="3"/>
      <c r="I45" s="3"/>
      <c r="J45" s="3"/>
      <c r="K45" s="3"/>
      <c r="L45" s="16"/>
    </row>
    <row r="46" spans="2:12" s="6" customFormat="1" ht="18" x14ac:dyDescent="0.25">
      <c r="B46" s="15"/>
      <c r="C46" s="4"/>
      <c r="D46" s="21"/>
      <c r="E46" s="21"/>
      <c r="F46" s="3"/>
      <c r="G46" s="3"/>
      <c r="H46" s="3"/>
      <c r="I46" s="3"/>
      <c r="J46" s="3"/>
      <c r="K46" s="3"/>
      <c r="L46" s="16"/>
    </row>
    <row r="47" spans="2:12" s="6" customFormat="1" ht="18" x14ac:dyDescent="0.25">
      <c r="B47" s="15"/>
      <c r="C47" s="4"/>
      <c r="D47" s="21"/>
      <c r="E47" s="21"/>
      <c r="F47" s="3"/>
      <c r="G47" s="3"/>
      <c r="H47" s="3"/>
      <c r="I47" s="3"/>
      <c r="J47" s="3"/>
      <c r="K47" s="3"/>
      <c r="L47" s="16"/>
    </row>
    <row r="48" spans="2:12" s="6" customFormat="1" ht="18" x14ac:dyDescent="0.25">
      <c r="B48" s="15"/>
      <c r="C48" s="4"/>
      <c r="D48" s="21"/>
      <c r="E48" s="21"/>
      <c r="F48" s="3"/>
      <c r="G48" s="3"/>
      <c r="H48" s="3"/>
      <c r="I48" s="3"/>
      <c r="J48" s="3"/>
      <c r="K48" s="3"/>
      <c r="L48" s="16"/>
    </row>
    <row r="49" spans="2:12" s="6" customFormat="1" ht="18" x14ac:dyDescent="0.25">
      <c r="B49" s="15"/>
      <c r="C49" s="4"/>
      <c r="D49" s="21"/>
      <c r="E49" s="21"/>
      <c r="F49" s="3"/>
      <c r="G49" s="3"/>
      <c r="H49" s="3"/>
      <c r="I49" s="3"/>
      <c r="J49" s="3"/>
      <c r="K49" s="3"/>
      <c r="L49" s="16"/>
    </row>
    <row r="50" spans="2:12" s="6" customFormat="1" ht="18" x14ac:dyDescent="0.25">
      <c r="B50" s="15"/>
      <c r="C50" s="4"/>
      <c r="D50" s="21"/>
      <c r="E50" s="21"/>
      <c r="F50" s="3"/>
      <c r="G50" s="3"/>
      <c r="H50" s="3"/>
      <c r="I50" s="3"/>
      <c r="J50" s="3"/>
      <c r="K50" s="3"/>
      <c r="L50" s="16"/>
    </row>
    <row r="51" spans="2:12" s="6" customFormat="1" ht="18" x14ac:dyDescent="0.25">
      <c r="B51" s="15"/>
      <c r="C51" s="4"/>
      <c r="D51" s="21"/>
      <c r="E51" s="21"/>
      <c r="F51" s="3"/>
      <c r="G51" s="3"/>
      <c r="H51" s="3"/>
      <c r="I51" s="3"/>
      <c r="J51" s="3"/>
      <c r="K51" s="3"/>
      <c r="L51" s="16"/>
    </row>
    <row r="52" spans="2:12" s="6" customFormat="1" ht="18" x14ac:dyDescent="0.25">
      <c r="B52" s="15"/>
      <c r="C52" s="4"/>
      <c r="D52" s="21"/>
      <c r="E52" s="21"/>
      <c r="F52" s="3"/>
      <c r="G52" s="3"/>
      <c r="H52" s="3"/>
      <c r="I52" s="3"/>
      <c r="J52" s="3"/>
      <c r="K52" s="3"/>
      <c r="L52" s="16"/>
    </row>
    <row r="53" spans="2:12" s="6" customFormat="1" ht="18" x14ac:dyDescent="0.25">
      <c r="B53" s="15"/>
      <c r="C53" s="4"/>
      <c r="D53" s="21"/>
      <c r="E53" s="21"/>
      <c r="F53" s="3"/>
      <c r="G53" s="3"/>
      <c r="H53" s="3"/>
      <c r="I53" s="3"/>
      <c r="J53" s="3"/>
      <c r="K53" s="3"/>
      <c r="L53" s="16"/>
    </row>
    <row r="54" spans="2:12" s="6" customFormat="1" ht="18" x14ac:dyDescent="0.25">
      <c r="B54" s="15"/>
      <c r="C54" s="4"/>
      <c r="D54" s="21"/>
      <c r="E54" s="21"/>
      <c r="F54" s="3"/>
      <c r="G54" s="3"/>
      <c r="H54" s="3"/>
      <c r="I54" s="3"/>
      <c r="J54" s="3"/>
      <c r="K54" s="3"/>
      <c r="L54" s="16"/>
    </row>
    <row r="55" spans="2:12" s="6" customFormat="1" ht="18" x14ac:dyDescent="0.25">
      <c r="B55" s="15"/>
      <c r="C55" s="4"/>
      <c r="D55" s="21"/>
      <c r="E55" s="21"/>
      <c r="F55" s="3"/>
      <c r="G55" s="3"/>
      <c r="H55" s="3"/>
      <c r="I55" s="3"/>
      <c r="J55" s="3"/>
      <c r="K55" s="3"/>
      <c r="L55" s="16"/>
    </row>
    <row r="56" spans="2:12" s="6" customFormat="1" ht="18" x14ac:dyDescent="0.25">
      <c r="B56" s="15" t="s">
        <v>9</v>
      </c>
      <c r="C56" s="4"/>
      <c r="D56" s="21"/>
      <c r="E56" s="21"/>
      <c r="F56" s="3"/>
      <c r="G56" s="3"/>
      <c r="H56" s="3"/>
      <c r="I56" s="3"/>
      <c r="J56" s="3"/>
      <c r="K56" s="3"/>
      <c r="L56" s="16"/>
    </row>
    <row r="57" spans="2:12" s="6" customFormat="1" ht="18.75" thickBot="1" x14ac:dyDescent="0.3">
      <c r="B57" s="17" t="s">
        <v>10</v>
      </c>
      <c r="C57" s="18"/>
      <c r="D57" s="23"/>
      <c r="E57" s="23"/>
      <c r="F57" s="18"/>
      <c r="G57" s="18"/>
      <c r="H57" s="18"/>
      <c r="I57" s="18"/>
      <c r="J57" s="18"/>
      <c r="K57" s="18"/>
      <c r="L57" s="19"/>
    </row>
    <row r="58" spans="2:12" s="6" customFormat="1" ht="18" x14ac:dyDescent="0.25"/>
  </sheetData>
  <printOptions horizontalCentered="1"/>
  <pageMargins left="0.25" right="0.25" top="0.25" bottom="0.5" header="0.25" footer="0.25"/>
  <pageSetup scale="69" orientation="portrait" horizontalDpi="4294967292" r:id="rId1"/>
  <headerFooter alignWithMargins="0"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2"/>
  <sheetViews>
    <sheetView zoomScale="69" zoomScaleNormal="69" workbookViewId="0"/>
  </sheetViews>
  <sheetFormatPr defaultRowHeight="15" x14ac:dyDescent="0.2"/>
  <cols>
    <col min="1" max="1" width="3.6640625" customWidth="1"/>
    <col min="2" max="2" width="30.33203125" customWidth="1"/>
    <col min="3" max="3" width="11.77734375" customWidth="1"/>
    <col min="4" max="4" width="8.77734375" customWidth="1"/>
    <col min="5" max="5" width="10.5546875" customWidth="1"/>
    <col min="6" max="6" width="8.77734375" customWidth="1"/>
    <col min="7" max="7" width="12.77734375" customWidth="1"/>
    <col min="8" max="9" width="14.77734375" customWidth="1"/>
    <col min="10" max="10" width="32.33203125" customWidth="1"/>
  </cols>
  <sheetData>
    <row r="1" spans="1:10" ht="20.25" x14ac:dyDescent="0.3">
      <c r="A1" s="35"/>
      <c r="B1" s="36"/>
      <c r="C1" s="36"/>
      <c r="D1" s="36"/>
      <c r="E1" s="36"/>
      <c r="F1" s="36"/>
      <c r="G1" s="36"/>
      <c r="H1" s="36"/>
      <c r="I1" s="36"/>
      <c r="J1" s="37"/>
    </row>
    <row r="2" spans="1:10" ht="20.25" x14ac:dyDescent="0.3">
      <c r="A2" s="38" t="s">
        <v>87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8" x14ac:dyDescent="0.25">
      <c r="A4" s="131" t="s">
        <v>11</v>
      </c>
      <c r="B4" s="39"/>
      <c r="C4" s="39"/>
      <c r="D4" s="39"/>
      <c r="E4" s="39"/>
      <c r="F4" s="39"/>
      <c r="G4" s="39"/>
      <c r="H4" s="39"/>
      <c r="I4" s="39"/>
      <c r="J4" s="40"/>
    </row>
    <row r="5" spans="1:10" ht="18" x14ac:dyDescent="0.25">
      <c r="A5" s="44">
        <f ca="1">TODAY()</f>
        <v>36584</v>
      </c>
      <c r="B5" s="42"/>
      <c r="C5" s="42"/>
      <c r="D5" s="42"/>
      <c r="E5" s="42"/>
      <c r="F5" s="42"/>
      <c r="G5" s="42"/>
      <c r="H5" s="42"/>
      <c r="I5" s="42"/>
      <c r="J5" s="43"/>
    </row>
    <row r="6" spans="1:10" ht="15.75" thickBot="1" x14ac:dyDescent="0.25">
      <c r="A6" s="74"/>
      <c r="B6" s="75"/>
      <c r="C6" s="75"/>
      <c r="D6" s="75"/>
      <c r="E6" s="75"/>
      <c r="F6" s="75"/>
      <c r="G6" s="75"/>
      <c r="H6" s="75"/>
      <c r="I6" s="75"/>
      <c r="J6" s="76"/>
    </row>
    <row r="7" spans="1:10" x14ac:dyDescent="0.2">
      <c r="A7" s="226"/>
      <c r="B7" s="49"/>
      <c r="C7" s="49"/>
      <c r="D7" s="49"/>
      <c r="E7" s="49"/>
      <c r="F7" s="49"/>
      <c r="G7" s="49"/>
      <c r="H7" s="49"/>
      <c r="I7" s="49"/>
      <c r="J7" s="52"/>
    </row>
    <row r="8" spans="1:10" ht="18" customHeight="1" x14ac:dyDescent="0.25">
      <c r="A8" s="214"/>
      <c r="B8" s="217" t="s">
        <v>1</v>
      </c>
      <c r="C8" s="326" t="str">
        <f>'Project Scope'!C8</f>
        <v>Enron North America (Houston Pipe Line Co.)</v>
      </c>
      <c r="D8" s="217"/>
      <c r="E8" s="207"/>
      <c r="F8" s="207"/>
      <c r="G8" s="207"/>
      <c r="H8" s="207"/>
      <c r="I8" s="207"/>
      <c r="J8" s="216"/>
    </row>
    <row r="9" spans="1:10" ht="18" customHeight="1" x14ac:dyDescent="0.25">
      <c r="A9" s="214"/>
      <c r="B9" s="217" t="s">
        <v>3</v>
      </c>
      <c r="C9" s="326" t="str">
        <f>'Project Scope'!C9</f>
        <v>Temporary Meter &amp; Regulator Station for Midcon's Carbon Black Delivery</v>
      </c>
      <c r="D9" s="217"/>
      <c r="E9" s="207"/>
      <c r="F9" s="207"/>
      <c r="G9" s="207"/>
      <c r="H9" s="207"/>
      <c r="I9" s="207"/>
      <c r="J9" s="216"/>
    </row>
    <row r="10" spans="1:10" ht="18" customHeight="1" x14ac:dyDescent="0.25">
      <c r="A10" s="214"/>
      <c r="B10" s="217" t="s">
        <v>4</v>
      </c>
      <c r="C10" s="326" t="str">
        <f>'Project Scope'!C10</f>
        <v>Not Assigned</v>
      </c>
      <c r="D10" s="217"/>
      <c r="E10" s="207"/>
      <c r="F10" s="207"/>
      <c r="G10" s="207"/>
      <c r="H10" s="207"/>
      <c r="I10" s="207"/>
      <c r="J10" s="216"/>
    </row>
    <row r="11" spans="1:10" ht="18" customHeight="1" x14ac:dyDescent="0.25">
      <c r="A11" s="214"/>
      <c r="B11" s="217" t="s">
        <v>5</v>
      </c>
      <c r="C11" s="326" t="str">
        <f>'Project Scope'!C11</f>
        <v>Rodney Rogers</v>
      </c>
      <c r="D11" s="217"/>
      <c r="E11" s="217" t="s">
        <v>143</v>
      </c>
      <c r="F11" s="207" t="str">
        <f>'Project Scope'!F11</f>
        <v>CostEstimateCarbonBlack.xls</v>
      </c>
      <c r="G11" s="207"/>
      <c r="H11" s="207"/>
      <c r="I11" s="207"/>
      <c r="J11" s="216"/>
    </row>
    <row r="12" spans="1:10" ht="18" customHeight="1" x14ac:dyDescent="0.25">
      <c r="A12" s="214"/>
      <c r="B12" s="217" t="s">
        <v>6</v>
      </c>
      <c r="C12" s="326" t="str">
        <f>IF('Project Scope'!C12=0,"",'Project Scope'!C12)</f>
        <v/>
      </c>
      <c r="D12" s="217"/>
      <c r="E12" s="91"/>
      <c r="F12" s="220"/>
      <c r="G12" s="72"/>
      <c r="H12" s="72"/>
      <c r="I12" s="72"/>
      <c r="J12" s="203"/>
    </row>
    <row r="13" spans="1:10" ht="18" customHeight="1" x14ac:dyDescent="0.25">
      <c r="A13" s="214"/>
      <c r="B13" s="217" t="s">
        <v>97</v>
      </c>
      <c r="C13" s="326" t="str">
        <f>'Project Scope'!C13</f>
        <v>Ginger Causey/Mike Morris</v>
      </c>
      <c r="D13" s="217"/>
      <c r="E13" s="91"/>
      <c r="F13" s="220"/>
      <c r="G13" s="72"/>
      <c r="H13" s="72"/>
      <c r="I13" s="72"/>
      <c r="J13" s="203"/>
    </row>
    <row r="14" spans="1:10" ht="15.75" thickBot="1" x14ac:dyDescent="0.25">
      <c r="A14" s="57"/>
      <c r="B14" s="46"/>
      <c r="C14" s="58"/>
      <c r="D14" s="59"/>
      <c r="E14" s="46"/>
      <c r="F14" s="46"/>
      <c r="G14" s="46"/>
      <c r="H14" s="46"/>
      <c r="I14" s="46"/>
      <c r="J14" s="47"/>
    </row>
    <row r="15" spans="1:10" x14ac:dyDescent="0.2">
      <c r="A15" s="48"/>
      <c r="B15" s="49"/>
      <c r="C15" s="50"/>
      <c r="D15" s="51"/>
      <c r="E15" s="49"/>
      <c r="F15" s="49"/>
      <c r="G15" s="49"/>
      <c r="H15" s="49"/>
      <c r="I15" s="49"/>
      <c r="J15" s="52"/>
    </row>
    <row r="16" spans="1:10" ht="18" x14ac:dyDescent="0.25">
      <c r="A16" s="53" t="s">
        <v>12</v>
      </c>
      <c r="B16" s="54"/>
      <c r="C16" s="55"/>
      <c r="D16" s="55"/>
      <c r="E16" s="54"/>
      <c r="F16" s="54"/>
      <c r="G16" s="54"/>
      <c r="H16" s="54"/>
      <c r="I16" s="54"/>
      <c r="J16" s="56"/>
    </row>
    <row r="17" spans="1:10" ht="15.75" thickBot="1" x14ac:dyDescent="0.25">
      <c r="A17" s="57"/>
      <c r="B17" s="46"/>
      <c r="C17" s="58"/>
      <c r="D17" s="59"/>
      <c r="E17" s="46"/>
      <c r="F17" s="46"/>
      <c r="G17" s="46"/>
      <c r="H17" s="46"/>
      <c r="I17" s="46"/>
      <c r="J17" s="47"/>
    </row>
    <row r="18" spans="1:10" x14ac:dyDescent="0.2">
      <c r="A18" s="66"/>
      <c r="B18" s="67"/>
      <c r="C18" s="67"/>
      <c r="D18" s="67"/>
      <c r="E18" s="95"/>
      <c r="F18" s="82"/>
      <c r="G18" s="67"/>
      <c r="H18" s="96" t="s">
        <v>13</v>
      </c>
      <c r="I18" s="97" t="s">
        <v>13</v>
      </c>
      <c r="J18" s="98" t="s">
        <v>13</v>
      </c>
    </row>
    <row r="19" spans="1:10" x14ac:dyDescent="0.2">
      <c r="A19" s="99"/>
      <c r="B19" s="72"/>
      <c r="C19" s="72"/>
      <c r="D19" s="72"/>
      <c r="E19" s="149" t="s">
        <v>15</v>
      </c>
      <c r="F19" s="150" t="s">
        <v>15</v>
      </c>
      <c r="G19" s="100" t="s">
        <v>13</v>
      </c>
      <c r="H19" s="150" t="s">
        <v>14</v>
      </c>
      <c r="I19" s="101" t="s">
        <v>55</v>
      </c>
      <c r="J19" s="102" t="s">
        <v>55</v>
      </c>
    </row>
    <row r="20" spans="1:10" x14ac:dyDescent="0.2">
      <c r="A20" s="99"/>
      <c r="B20" s="72"/>
      <c r="C20" s="72"/>
      <c r="D20" s="72"/>
      <c r="E20" s="149" t="s">
        <v>18</v>
      </c>
      <c r="F20" s="150" t="s">
        <v>19</v>
      </c>
      <c r="G20" s="100" t="s">
        <v>16</v>
      </c>
      <c r="H20" s="150" t="s">
        <v>17</v>
      </c>
      <c r="I20" s="101" t="s">
        <v>17</v>
      </c>
      <c r="J20" s="102" t="s">
        <v>86</v>
      </c>
    </row>
    <row r="21" spans="1:10" ht="15.75" thickBot="1" x14ac:dyDescent="0.25">
      <c r="A21" s="69"/>
      <c r="B21" s="70"/>
      <c r="C21" s="70"/>
      <c r="D21" s="103"/>
      <c r="E21" s="104"/>
      <c r="F21" s="105"/>
      <c r="G21" s="106"/>
      <c r="H21" s="106" t="s">
        <v>135</v>
      </c>
      <c r="I21" s="107"/>
      <c r="J21" s="108"/>
    </row>
    <row r="22" spans="1:10" ht="3.75" customHeight="1" x14ac:dyDescent="0.2">
      <c r="A22" s="139"/>
      <c r="B22" s="87"/>
      <c r="C22" s="87"/>
      <c r="D22" s="93"/>
      <c r="E22" s="233"/>
      <c r="F22" s="234"/>
      <c r="G22" s="96"/>
      <c r="H22" s="234"/>
      <c r="I22" s="235"/>
      <c r="J22" s="236"/>
    </row>
    <row r="23" spans="1:10" ht="20.100000000000001" customHeight="1" x14ac:dyDescent="0.25">
      <c r="A23" s="154" t="s">
        <v>76</v>
      </c>
      <c r="B23" s="86"/>
      <c r="C23" s="87"/>
      <c r="D23" s="94"/>
      <c r="E23" s="237"/>
      <c r="F23" s="238"/>
      <c r="G23" s="239"/>
      <c r="H23" s="240"/>
      <c r="I23" s="241"/>
      <c r="J23" s="242"/>
    </row>
    <row r="24" spans="1:10" ht="20.100000000000001" customHeight="1" x14ac:dyDescent="0.25">
      <c r="A24" s="327" t="s">
        <v>221</v>
      </c>
      <c r="B24" s="91"/>
      <c r="C24" s="72"/>
      <c r="D24" s="72"/>
      <c r="E24" s="333">
        <v>1</v>
      </c>
      <c r="F24" s="334" t="s">
        <v>133</v>
      </c>
      <c r="G24" s="337">
        <v>7699</v>
      </c>
      <c r="H24" s="342">
        <f t="shared" ref="H24:H65" si="0">SUM(G24*E24)</f>
        <v>7699</v>
      </c>
      <c r="I24" s="332"/>
      <c r="J24" s="242"/>
    </row>
    <row r="25" spans="1:10" ht="20.100000000000001" customHeight="1" x14ac:dyDescent="0.25">
      <c r="A25" s="328" t="s">
        <v>223</v>
      </c>
      <c r="B25" s="91"/>
      <c r="C25" s="72"/>
      <c r="D25" s="72"/>
      <c r="E25" s="334"/>
      <c r="F25" s="334"/>
      <c r="G25" s="337"/>
      <c r="H25" s="342"/>
      <c r="I25" s="378"/>
      <c r="J25" s="242"/>
    </row>
    <row r="26" spans="1:10" ht="20.100000000000001" customHeight="1" x14ac:dyDescent="0.25">
      <c r="A26" s="331" t="s">
        <v>224</v>
      </c>
      <c r="B26" s="86"/>
      <c r="C26" s="87"/>
      <c r="D26" s="87"/>
      <c r="E26" s="336"/>
      <c r="F26" s="336"/>
      <c r="G26" s="339"/>
      <c r="H26" s="343"/>
      <c r="I26" s="247"/>
      <c r="J26" s="242"/>
    </row>
    <row r="27" spans="1:10" ht="20.100000000000001" customHeight="1" x14ac:dyDescent="0.25">
      <c r="A27" s="329" t="s">
        <v>100</v>
      </c>
      <c r="B27" s="86"/>
      <c r="C27" s="87"/>
      <c r="D27" s="87"/>
      <c r="E27" s="335">
        <v>1</v>
      </c>
      <c r="F27" s="335" t="s">
        <v>133</v>
      </c>
      <c r="G27" s="338">
        <v>465</v>
      </c>
      <c r="H27" s="343">
        <f t="shared" si="0"/>
        <v>465</v>
      </c>
      <c r="I27" s="241"/>
      <c r="J27" s="242"/>
    </row>
    <row r="28" spans="1:10" ht="20.100000000000001" customHeight="1" x14ac:dyDescent="0.25">
      <c r="A28" s="329" t="s">
        <v>101</v>
      </c>
      <c r="B28" s="86"/>
      <c r="C28" s="87"/>
      <c r="D28" s="87"/>
      <c r="E28" s="335">
        <v>1</v>
      </c>
      <c r="F28" s="336" t="s">
        <v>133</v>
      </c>
      <c r="G28" s="339">
        <v>100</v>
      </c>
      <c r="H28" s="343">
        <f t="shared" si="0"/>
        <v>100</v>
      </c>
      <c r="I28" s="241"/>
      <c r="J28" s="242"/>
    </row>
    <row r="29" spans="1:10" ht="20.100000000000001" customHeight="1" x14ac:dyDescent="0.25">
      <c r="A29" s="329" t="s">
        <v>102</v>
      </c>
      <c r="B29" s="86"/>
      <c r="C29" s="87"/>
      <c r="D29" s="87"/>
      <c r="E29" s="335">
        <v>2</v>
      </c>
      <c r="F29" s="336" t="s">
        <v>133</v>
      </c>
      <c r="G29" s="339">
        <v>35</v>
      </c>
      <c r="H29" s="343">
        <f t="shared" si="0"/>
        <v>70</v>
      </c>
      <c r="I29" s="241"/>
      <c r="J29" s="242"/>
    </row>
    <row r="30" spans="1:10" ht="20.100000000000001" customHeight="1" x14ac:dyDescent="0.25">
      <c r="A30" s="330" t="s">
        <v>103</v>
      </c>
      <c r="B30" s="86"/>
      <c r="C30" s="87"/>
      <c r="D30" s="87"/>
      <c r="E30" s="335">
        <v>1</v>
      </c>
      <c r="F30" s="336" t="s">
        <v>133</v>
      </c>
      <c r="G30" s="339">
        <v>133</v>
      </c>
      <c r="H30" s="343">
        <f t="shared" si="0"/>
        <v>133</v>
      </c>
      <c r="I30" s="241"/>
      <c r="J30" s="242"/>
    </row>
    <row r="31" spans="1:10" ht="20.100000000000001" customHeight="1" x14ac:dyDescent="0.25">
      <c r="A31" s="329" t="s">
        <v>104</v>
      </c>
      <c r="B31" s="86"/>
      <c r="C31" s="87"/>
      <c r="D31" s="87"/>
      <c r="E31" s="335">
        <v>1</v>
      </c>
      <c r="F31" s="336" t="s">
        <v>133</v>
      </c>
      <c r="G31" s="339">
        <v>350</v>
      </c>
      <c r="H31" s="343">
        <f t="shared" si="0"/>
        <v>350</v>
      </c>
      <c r="I31" s="241"/>
      <c r="J31" s="242"/>
    </row>
    <row r="32" spans="1:10" ht="20.100000000000001" customHeight="1" x14ac:dyDescent="0.25">
      <c r="A32" s="329" t="s">
        <v>105</v>
      </c>
      <c r="B32" s="86"/>
      <c r="C32" s="87"/>
      <c r="D32" s="87"/>
      <c r="E32" s="335">
        <v>2</v>
      </c>
      <c r="F32" s="336" t="s">
        <v>133</v>
      </c>
      <c r="G32" s="339">
        <v>5</v>
      </c>
      <c r="H32" s="343">
        <f t="shared" si="0"/>
        <v>10</v>
      </c>
      <c r="I32" s="241"/>
      <c r="J32" s="242"/>
    </row>
    <row r="33" spans="1:10" ht="20.100000000000001" customHeight="1" x14ac:dyDescent="0.25">
      <c r="A33" s="328" t="s">
        <v>106</v>
      </c>
      <c r="B33" s="91"/>
      <c r="C33" s="72"/>
      <c r="D33" s="72"/>
      <c r="E33" s="333">
        <v>2</v>
      </c>
      <c r="F33" s="334" t="s">
        <v>133</v>
      </c>
      <c r="G33" s="337">
        <v>1533</v>
      </c>
      <c r="H33" s="342">
        <f t="shared" si="0"/>
        <v>3066</v>
      </c>
      <c r="I33" s="332"/>
      <c r="J33" s="242"/>
    </row>
    <row r="34" spans="1:10" ht="20.100000000000001" customHeight="1" x14ac:dyDescent="0.25">
      <c r="A34" s="331" t="s">
        <v>107</v>
      </c>
      <c r="B34" s="86"/>
      <c r="C34" s="87"/>
      <c r="D34" s="93"/>
      <c r="E34" s="334"/>
      <c r="F34" s="336"/>
      <c r="G34" s="339"/>
      <c r="H34" s="343"/>
      <c r="I34" s="247"/>
      <c r="J34" s="242"/>
    </row>
    <row r="35" spans="1:10" ht="20.100000000000001" customHeight="1" x14ac:dyDescent="0.25">
      <c r="A35" s="329" t="s">
        <v>108</v>
      </c>
      <c r="B35" s="86"/>
      <c r="C35" s="87"/>
      <c r="D35" s="87"/>
      <c r="E35" s="335">
        <v>2</v>
      </c>
      <c r="F35" s="336" t="s">
        <v>133</v>
      </c>
      <c r="G35" s="339">
        <v>1100</v>
      </c>
      <c r="H35" s="343">
        <f t="shared" si="0"/>
        <v>2200</v>
      </c>
      <c r="I35" s="241"/>
      <c r="J35" s="242"/>
    </row>
    <row r="36" spans="1:10" ht="20.100000000000001" customHeight="1" x14ac:dyDescent="0.25">
      <c r="A36" s="329" t="s">
        <v>109</v>
      </c>
      <c r="B36" s="86"/>
      <c r="C36" s="87"/>
      <c r="D36" s="87"/>
      <c r="E36" s="335">
        <v>1</v>
      </c>
      <c r="F36" s="336" t="s">
        <v>133</v>
      </c>
      <c r="G36" s="339">
        <v>765</v>
      </c>
      <c r="H36" s="343">
        <f t="shared" si="0"/>
        <v>765</v>
      </c>
      <c r="I36" s="241"/>
      <c r="J36" s="242"/>
    </row>
    <row r="37" spans="1:10" ht="20.100000000000001" customHeight="1" x14ac:dyDescent="0.25">
      <c r="A37" s="329" t="s">
        <v>110</v>
      </c>
      <c r="B37" s="86"/>
      <c r="C37" s="87"/>
      <c r="D37" s="87"/>
      <c r="E37" s="335">
        <v>2</v>
      </c>
      <c r="F37" s="336" t="s">
        <v>133</v>
      </c>
      <c r="G37" s="339">
        <v>581</v>
      </c>
      <c r="H37" s="343">
        <f t="shared" si="0"/>
        <v>1162</v>
      </c>
      <c r="I37" s="241"/>
      <c r="J37" s="242"/>
    </row>
    <row r="38" spans="1:10" ht="20.100000000000001" customHeight="1" x14ac:dyDescent="0.25">
      <c r="A38" s="329" t="s">
        <v>111</v>
      </c>
      <c r="B38" s="86"/>
      <c r="C38" s="87"/>
      <c r="D38" s="87"/>
      <c r="E38" s="335">
        <v>1</v>
      </c>
      <c r="F38" s="336" t="s">
        <v>133</v>
      </c>
      <c r="G38" s="339">
        <v>26.29</v>
      </c>
      <c r="H38" s="343">
        <f t="shared" si="0"/>
        <v>26.29</v>
      </c>
      <c r="I38" s="241"/>
      <c r="J38" s="242"/>
    </row>
    <row r="39" spans="1:10" ht="20.100000000000001" customHeight="1" x14ac:dyDescent="0.25">
      <c r="A39" s="329" t="s">
        <v>112</v>
      </c>
      <c r="B39" s="86"/>
      <c r="C39" s="87"/>
      <c r="D39" s="87"/>
      <c r="E39" s="335">
        <v>2</v>
      </c>
      <c r="F39" s="336" t="s">
        <v>133</v>
      </c>
      <c r="G39" s="339">
        <v>2.2799999999999998</v>
      </c>
      <c r="H39" s="343">
        <f t="shared" si="0"/>
        <v>4.5599999999999996</v>
      </c>
      <c r="I39" s="241"/>
      <c r="J39" s="242"/>
    </row>
    <row r="40" spans="1:10" ht="20.100000000000001" customHeight="1" x14ac:dyDescent="0.25">
      <c r="A40" s="329" t="s">
        <v>113</v>
      </c>
      <c r="B40" s="86"/>
      <c r="C40" s="87"/>
      <c r="D40" s="87"/>
      <c r="E40" s="335">
        <v>8</v>
      </c>
      <c r="F40" s="336" t="s">
        <v>133</v>
      </c>
      <c r="G40" s="339">
        <v>2</v>
      </c>
      <c r="H40" s="343">
        <f t="shared" si="0"/>
        <v>16</v>
      </c>
      <c r="I40" s="241"/>
      <c r="J40" s="242"/>
    </row>
    <row r="41" spans="1:10" ht="20.100000000000001" customHeight="1" x14ac:dyDescent="0.25">
      <c r="A41" s="329" t="s">
        <v>114</v>
      </c>
      <c r="B41" s="86"/>
      <c r="C41" s="87"/>
      <c r="D41" s="87"/>
      <c r="E41" s="335">
        <v>7</v>
      </c>
      <c r="F41" s="336" t="s">
        <v>133</v>
      </c>
      <c r="G41" s="339">
        <v>16.95</v>
      </c>
      <c r="H41" s="343">
        <f t="shared" si="0"/>
        <v>118.64999999999999</v>
      </c>
      <c r="I41" s="241"/>
      <c r="J41" s="242"/>
    </row>
    <row r="42" spans="1:10" ht="20.100000000000001" customHeight="1" x14ac:dyDescent="0.25">
      <c r="A42" s="329" t="s">
        <v>115</v>
      </c>
      <c r="B42" s="86"/>
      <c r="C42" s="87"/>
      <c r="D42" s="87"/>
      <c r="E42" s="335">
        <v>12</v>
      </c>
      <c r="F42" s="336" t="s">
        <v>133</v>
      </c>
      <c r="G42" s="339">
        <v>1.62</v>
      </c>
      <c r="H42" s="343">
        <f t="shared" si="0"/>
        <v>19.440000000000001</v>
      </c>
      <c r="I42" s="241"/>
      <c r="J42" s="242"/>
    </row>
    <row r="43" spans="1:10" ht="20.100000000000001" customHeight="1" x14ac:dyDescent="0.25">
      <c r="A43" s="329" t="s">
        <v>116</v>
      </c>
      <c r="B43" s="86"/>
      <c r="C43" s="87"/>
      <c r="D43" s="87"/>
      <c r="E43" s="335">
        <v>48</v>
      </c>
      <c r="F43" s="336" t="s">
        <v>133</v>
      </c>
      <c r="G43" s="339">
        <v>1.29</v>
      </c>
      <c r="H43" s="343">
        <f t="shared" si="0"/>
        <v>61.92</v>
      </c>
      <c r="I43" s="241"/>
      <c r="J43" s="242"/>
    </row>
    <row r="44" spans="1:10" ht="20.100000000000001" customHeight="1" x14ac:dyDescent="0.25">
      <c r="A44" s="329" t="s">
        <v>117</v>
      </c>
      <c r="B44" s="86"/>
      <c r="C44" s="87"/>
      <c r="D44" s="87"/>
      <c r="E44" s="335">
        <v>1</v>
      </c>
      <c r="F44" s="336" t="s">
        <v>133</v>
      </c>
      <c r="G44" s="339">
        <v>13.03</v>
      </c>
      <c r="H44" s="343">
        <f t="shared" si="0"/>
        <v>13.03</v>
      </c>
      <c r="I44" s="241"/>
      <c r="J44" s="242"/>
    </row>
    <row r="45" spans="1:10" ht="20.100000000000001" customHeight="1" x14ac:dyDescent="0.25">
      <c r="A45" s="329" t="s">
        <v>116</v>
      </c>
      <c r="B45" s="86"/>
      <c r="C45" s="87"/>
      <c r="D45" s="87"/>
      <c r="E45" s="335">
        <v>8</v>
      </c>
      <c r="F45" s="336" t="s">
        <v>133</v>
      </c>
      <c r="G45" s="339">
        <v>1.29</v>
      </c>
      <c r="H45" s="343">
        <f t="shared" si="0"/>
        <v>10.32</v>
      </c>
      <c r="I45" s="241"/>
      <c r="J45" s="242"/>
    </row>
    <row r="46" spans="1:10" ht="20.100000000000001" customHeight="1" x14ac:dyDescent="0.25">
      <c r="A46" s="329" t="s">
        <v>118</v>
      </c>
      <c r="B46" s="86"/>
      <c r="C46" s="87"/>
      <c r="D46" s="87"/>
      <c r="E46" s="335">
        <v>2</v>
      </c>
      <c r="F46" s="336" t="s">
        <v>133</v>
      </c>
      <c r="G46" s="339">
        <v>10.23</v>
      </c>
      <c r="H46" s="343">
        <f t="shared" si="0"/>
        <v>20.46</v>
      </c>
      <c r="I46" s="241"/>
      <c r="J46" s="242"/>
    </row>
    <row r="47" spans="1:10" ht="20.100000000000001" customHeight="1" x14ac:dyDescent="0.25">
      <c r="A47" s="329" t="s">
        <v>119</v>
      </c>
      <c r="B47" s="86"/>
      <c r="C47" s="87"/>
      <c r="D47" s="87"/>
      <c r="E47" s="335">
        <v>3</v>
      </c>
      <c r="F47" s="336" t="s">
        <v>133</v>
      </c>
      <c r="G47" s="339">
        <v>1.24</v>
      </c>
      <c r="H47" s="343">
        <f t="shared" si="0"/>
        <v>3.7199999999999998</v>
      </c>
      <c r="I47" s="241"/>
      <c r="J47" s="242"/>
    </row>
    <row r="48" spans="1:10" ht="20.100000000000001" customHeight="1" x14ac:dyDescent="0.25">
      <c r="A48" s="329" t="s">
        <v>120</v>
      </c>
      <c r="B48" s="86"/>
      <c r="C48" s="87"/>
      <c r="D48" s="87"/>
      <c r="E48" s="335">
        <v>8</v>
      </c>
      <c r="F48" s="336" t="s">
        <v>133</v>
      </c>
      <c r="G48" s="339">
        <v>0.83</v>
      </c>
      <c r="H48" s="343">
        <f t="shared" si="0"/>
        <v>6.64</v>
      </c>
      <c r="I48" s="241"/>
      <c r="J48" s="242"/>
    </row>
    <row r="49" spans="1:10" ht="20.100000000000001" customHeight="1" x14ac:dyDescent="0.25">
      <c r="A49" s="329" t="s">
        <v>121</v>
      </c>
      <c r="B49" s="86"/>
      <c r="C49" s="87"/>
      <c r="D49" s="87"/>
      <c r="E49" s="335">
        <v>1</v>
      </c>
      <c r="F49" s="336" t="s">
        <v>133</v>
      </c>
      <c r="G49" s="339">
        <v>24.86</v>
      </c>
      <c r="H49" s="343">
        <f t="shared" si="0"/>
        <v>24.86</v>
      </c>
      <c r="I49" s="241"/>
      <c r="J49" s="242"/>
    </row>
    <row r="50" spans="1:10" ht="20.100000000000001" customHeight="1" x14ac:dyDescent="0.25">
      <c r="A50" s="329" t="s">
        <v>122</v>
      </c>
      <c r="B50" s="86"/>
      <c r="C50" s="87"/>
      <c r="D50" s="87"/>
      <c r="E50" s="335">
        <v>1</v>
      </c>
      <c r="F50" s="336" t="s">
        <v>133</v>
      </c>
      <c r="G50" s="339">
        <v>14.12</v>
      </c>
      <c r="H50" s="343">
        <f t="shared" si="0"/>
        <v>14.12</v>
      </c>
      <c r="I50" s="241"/>
      <c r="J50" s="242"/>
    </row>
    <row r="51" spans="1:10" ht="20.100000000000001" customHeight="1" x14ac:dyDescent="0.25">
      <c r="A51" s="329" t="s">
        <v>215</v>
      </c>
      <c r="B51" s="86"/>
      <c r="C51" s="87"/>
      <c r="D51" s="87"/>
      <c r="E51" s="335">
        <v>1</v>
      </c>
      <c r="F51" s="336" t="s">
        <v>133</v>
      </c>
      <c r="G51" s="339">
        <v>2.0099999999999998</v>
      </c>
      <c r="H51" s="343">
        <f>SUM(G51*E51)</f>
        <v>2.0099999999999998</v>
      </c>
      <c r="I51" s="241"/>
      <c r="J51" s="242"/>
    </row>
    <row r="52" spans="1:10" ht="20.100000000000001" customHeight="1" x14ac:dyDescent="0.25">
      <c r="A52" s="329" t="s">
        <v>216</v>
      </c>
      <c r="B52" s="86"/>
      <c r="C52" s="87"/>
      <c r="D52" s="87"/>
      <c r="E52" s="335">
        <v>1</v>
      </c>
      <c r="F52" s="336" t="s">
        <v>133</v>
      </c>
      <c r="G52" s="339">
        <v>73.8</v>
      </c>
      <c r="H52" s="343">
        <f>SUM(G52*E52)</f>
        <v>73.8</v>
      </c>
      <c r="I52" s="241"/>
      <c r="J52" s="242"/>
    </row>
    <row r="53" spans="1:10" ht="20.100000000000001" customHeight="1" x14ac:dyDescent="0.25">
      <c r="A53" s="329" t="s">
        <v>217</v>
      </c>
      <c r="B53" s="86"/>
      <c r="C53" s="87"/>
      <c r="D53" s="87"/>
      <c r="E53" s="335">
        <v>2</v>
      </c>
      <c r="F53" s="336" t="s">
        <v>133</v>
      </c>
      <c r="G53" s="339">
        <v>1.36</v>
      </c>
      <c r="H53" s="343">
        <f>SUM(G53*E53)</f>
        <v>2.72</v>
      </c>
      <c r="I53" s="241"/>
      <c r="J53" s="242"/>
    </row>
    <row r="54" spans="1:10" ht="20.100000000000001" customHeight="1" x14ac:dyDescent="0.25">
      <c r="A54" s="329" t="s">
        <v>218</v>
      </c>
      <c r="B54" s="86"/>
      <c r="C54" s="87"/>
      <c r="D54" s="87"/>
      <c r="E54" s="335">
        <v>3</v>
      </c>
      <c r="F54" s="336" t="s">
        <v>133</v>
      </c>
      <c r="G54" s="339">
        <v>0.54</v>
      </c>
      <c r="H54" s="343">
        <f>SUM(G54*E54)</f>
        <v>1.62</v>
      </c>
      <c r="I54" s="241"/>
      <c r="J54" s="242"/>
    </row>
    <row r="55" spans="1:10" ht="20.100000000000001" customHeight="1" x14ac:dyDescent="0.25">
      <c r="A55" s="329" t="s">
        <v>123</v>
      </c>
      <c r="B55" s="86"/>
      <c r="C55" s="87"/>
      <c r="D55" s="87"/>
      <c r="E55" s="335">
        <v>7</v>
      </c>
      <c r="F55" s="336" t="s">
        <v>133</v>
      </c>
      <c r="G55" s="339">
        <v>0.5</v>
      </c>
      <c r="H55" s="343">
        <f t="shared" si="0"/>
        <v>3.5</v>
      </c>
      <c r="I55" s="241"/>
      <c r="J55" s="242"/>
    </row>
    <row r="56" spans="1:10" ht="20.100000000000001" customHeight="1" x14ac:dyDescent="0.25">
      <c r="A56" s="329" t="s">
        <v>124</v>
      </c>
      <c r="B56" s="86"/>
      <c r="C56" s="87"/>
      <c r="D56" s="87"/>
      <c r="E56" s="335">
        <v>7</v>
      </c>
      <c r="F56" s="336" t="s">
        <v>133</v>
      </c>
      <c r="G56" s="339">
        <v>45.67</v>
      </c>
      <c r="H56" s="343">
        <f t="shared" si="0"/>
        <v>319.69</v>
      </c>
      <c r="I56" s="241"/>
      <c r="J56" s="242"/>
    </row>
    <row r="57" spans="1:10" ht="20.100000000000001" customHeight="1" x14ac:dyDescent="0.25">
      <c r="A57" s="329" t="s">
        <v>219</v>
      </c>
      <c r="B57" s="86"/>
      <c r="C57" s="87"/>
      <c r="D57" s="87"/>
      <c r="E57" s="335">
        <v>7</v>
      </c>
      <c r="F57" s="336" t="s">
        <v>133</v>
      </c>
      <c r="G57" s="339">
        <v>0.34</v>
      </c>
      <c r="H57" s="343">
        <f t="shared" si="0"/>
        <v>2.3800000000000003</v>
      </c>
      <c r="I57" s="241"/>
      <c r="J57" s="242"/>
    </row>
    <row r="58" spans="1:10" ht="20.100000000000001" customHeight="1" x14ac:dyDescent="0.25">
      <c r="A58" s="329" t="s">
        <v>125</v>
      </c>
      <c r="B58" s="86"/>
      <c r="C58" s="87"/>
      <c r="D58" s="87"/>
      <c r="E58" s="335">
        <v>2</v>
      </c>
      <c r="F58" s="336" t="s">
        <v>133</v>
      </c>
      <c r="G58" s="340">
        <v>16.07</v>
      </c>
      <c r="H58" s="343">
        <f t="shared" si="0"/>
        <v>32.14</v>
      </c>
      <c r="I58" s="241"/>
      <c r="J58" s="242"/>
    </row>
    <row r="59" spans="1:10" ht="20.100000000000001" customHeight="1" x14ac:dyDescent="0.25">
      <c r="A59" s="329" t="s">
        <v>126</v>
      </c>
      <c r="B59" s="86"/>
      <c r="C59" s="87"/>
      <c r="D59" s="87"/>
      <c r="E59" s="335">
        <v>3</v>
      </c>
      <c r="F59" s="336" t="s">
        <v>133</v>
      </c>
      <c r="G59" s="340">
        <v>6.63</v>
      </c>
      <c r="H59" s="343">
        <f t="shared" si="0"/>
        <v>19.89</v>
      </c>
      <c r="I59" s="241"/>
      <c r="J59" s="242"/>
    </row>
    <row r="60" spans="1:10" ht="20.100000000000001" customHeight="1" x14ac:dyDescent="0.25">
      <c r="A60" s="329" t="s">
        <v>127</v>
      </c>
      <c r="B60" s="86"/>
      <c r="C60" s="87"/>
      <c r="D60" s="87"/>
      <c r="E60" s="335">
        <v>2</v>
      </c>
      <c r="F60" s="336" t="s">
        <v>133</v>
      </c>
      <c r="G60" s="340">
        <v>3.67</v>
      </c>
      <c r="H60" s="343">
        <f t="shared" si="0"/>
        <v>7.34</v>
      </c>
      <c r="I60" s="241"/>
      <c r="J60" s="242"/>
    </row>
    <row r="61" spans="1:10" ht="20.100000000000001" customHeight="1" x14ac:dyDescent="0.25">
      <c r="A61" s="329" t="s">
        <v>128</v>
      </c>
      <c r="B61" s="86"/>
      <c r="C61" s="87"/>
      <c r="D61" s="87"/>
      <c r="E61" s="335">
        <v>1</v>
      </c>
      <c r="F61" s="336" t="s">
        <v>133</v>
      </c>
      <c r="G61" s="340">
        <v>6.63</v>
      </c>
      <c r="H61" s="343">
        <f t="shared" si="0"/>
        <v>6.63</v>
      </c>
      <c r="I61" s="241"/>
      <c r="J61" s="242"/>
    </row>
    <row r="62" spans="1:10" ht="20.100000000000001" customHeight="1" x14ac:dyDescent="0.25">
      <c r="A62" s="329" t="s">
        <v>129</v>
      </c>
      <c r="B62" s="86"/>
      <c r="C62" s="87"/>
      <c r="D62" s="87"/>
      <c r="E62" s="335">
        <v>2</v>
      </c>
      <c r="F62" s="336" t="s">
        <v>133</v>
      </c>
      <c r="G62" s="340">
        <v>5.22</v>
      </c>
      <c r="H62" s="343">
        <f t="shared" si="0"/>
        <v>10.44</v>
      </c>
      <c r="I62" s="241"/>
      <c r="J62" s="242"/>
    </row>
    <row r="63" spans="1:10" ht="20.100000000000001" customHeight="1" x14ac:dyDescent="0.2">
      <c r="A63" s="329" t="s">
        <v>130</v>
      </c>
      <c r="B63" s="152"/>
      <c r="C63" s="87"/>
      <c r="D63" s="87"/>
      <c r="E63" s="335">
        <v>20</v>
      </c>
      <c r="F63" s="336" t="s">
        <v>134</v>
      </c>
      <c r="G63" s="340">
        <v>5.0599999999999996</v>
      </c>
      <c r="H63" s="343">
        <f t="shared" si="0"/>
        <v>101.19999999999999</v>
      </c>
      <c r="I63" s="241">
        <v>0</v>
      </c>
      <c r="J63" s="242"/>
    </row>
    <row r="64" spans="1:10" ht="20.100000000000001" customHeight="1" x14ac:dyDescent="0.2">
      <c r="A64" s="329" t="s">
        <v>131</v>
      </c>
      <c r="B64" s="153"/>
      <c r="C64" s="85"/>
      <c r="D64" s="85"/>
      <c r="E64" s="335">
        <v>20</v>
      </c>
      <c r="F64" s="336" t="s">
        <v>134</v>
      </c>
      <c r="G64" s="340">
        <v>2.48</v>
      </c>
      <c r="H64" s="343">
        <f t="shared" si="0"/>
        <v>49.6</v>
      </c>
      <c r="I64" s="241">
        <v>0</v>
      </c>
      <c r="J64" s="242"/>
    </row>
    <row r="65" spans="1:10" ht="20.100000000000001" customHeight="1" x14ac:dyDescent="0.2">
      <c r="A65" s="329" t="s">
        <v>132</v>
      </c>
      <c r="B65" s="153"/>
      <c r="C65" s="85"/>
      <c r="D65" s="85"/>
      <c r="E65" s="335">
        <v>1</v>
      </c>
      <c r="F65" s="336" t="s">
        <v>20</v>
      </c>
      <c r="G65" s="341">
        <v>750</v>
      </c>
      <c r="H65" s="343">
        <f t="shared" si="0"/>
        <v>750</v>
      </c>
      <c r="I65" s="241">
        <v>500</v>
      </c>
      <c r="J65" s="242" t="s">
        <v>246</v>
      </c>
    </row>
    <row r="66" spans="1:10" ht="3" customHeight="1" x14ac:dyDescent="0.25">
      <c r="A66" s="90"/>
      <c r="B66" s="91"/>
      <c r="C66" s="72"/>
      <c r="D66" s="72"/>
      <c r="E66" s="246"/>
      <c r="F66" s="238"/>
      <c r="G66" s="239"/>
      <c r="H66" s="343"/>
      <c r="I66" s="241"/>
      <c r="J66" s="314"/>
    </row>
    <row r="67" spans="1:10" ht="20.100000000000001" customHeight="1" x14ac:dyDescent="0.2">
      <c r="A67" s="83" t="s">
        <v>21</v>
      </c>
      <c r="B67" s="85"/>
      <c r="C67" s="85"/>
      <c r="D67" s="85"/>
      <c r="E67" s="238"/>
      <c r="F67" s="243"/>
      <c r="G67" s="245"/>
      <c r="H67" s="344">
        <f>SUM(H23:H66)*0.045</f>
        <v>798.43364999999983</v>
      </c>
      <c r="I67" s="241">
        <f>SUM(I23:I66)*0.045</f>
        <v>22.5</v>
      </c>
      <c r="J67" s="315"/>
    </row>
    <row r="68" spans="1:10" ht="20.100000000000001" customHeight="1" thickBot="1" x14ac:dyDescent="0.25">
      <c r="A68" s="109" t="s">
        <v>22</v>
      </c>
      <c r="B68" s="92"/>
      <c r="C68" s="92"/>
      <c r="D68" s="92"/>
      <c r="E68" s="248"/>
      <c r="F68" s="248"/>
      <c r="G68" s="249"/>
      <c r="H68" s="345">
        <f>SUM(H23:H66)*0.0825</f>
        <v>1463.7950249999999</v>
      </c>
      <c r="I68" s="250">
        <f>SUM(I23:I66)*0.0825</f>
        <v>41.25</v>
      </c>
      <c r="J68" s="315"/>
    </row>
    <row r="69" spans="1:10" s="77" customFormat="1" ht="37.5" customHeight="1" thickTop="1" thickBot="1" x14ac:dyDescent="0.3">
      <c r="A69" s="252" t="s">
        <v>23</v>
      </c>
      <c r="B69" s="253"/>
      <c r="C69" s="253"/>
      <c r="D69" s="209"/>
      <c r="E69" s="253"/>
      <c r="F69" s="253"/>
      <c r="G69" s="254"/>
      <c r="H69" s="346">
        <f>SUM(H23:H68)</f>
        <v>20005.198674999996</v>
      </c>
      <c r="I69" s="138">
        <f>SUM(I23:I68)</f>
        <v>563.75</v>
      </c>
      <c r="J69" s="315"/>
    </row>
    <row r="70" spans="1:10" ht="24" customHeight="1" thickBot="1" x14ac:dyDescent="0.25">
      <c r="A70" s="133" t="s">
        <v>56</v>
      </c>
      <c r="B70" s="80"/>
      <c r="C70" s="80"/>
      <c r="D70" s="80"/>
      <c r="E70" s="81"/>
      <c r="F70" s="81"/>
      <c r="G70" s="80"/>
      <c r="H70" s="347">
        <f>I69</f>
        <v>563.75</v>
      </c>
      <c r="I70" s="315"/>
      <c r="J70" s="315"/>
    </row>
    <row r="71" spans="1:10" s="78" customFormat="1" ht="33" customHeight="1" thickTop="1" thickBot="1" x14ac:dyDescent="0.3">
      <c r="A71" s="256" t="s">
        <v>57</v>
      </c>
      <c r="B71" s="257"/>
      <c r="C71" s="257"/>
      <c r="D71" s="258"/>
      <c r="E71" s="257"/>
      <c r="F71" s="257"/>
      <c r="G71" s="259"/>
      <c r="H71" s="348">
        <f>SUM(H69:H70)</f>
        <v>20568.948674999996</v>
      </c>
      <c r="I71" s="316"/>
      <c r="J71" s="316"/>
    </row>
    <row r="72" spans="1:10" x14ac:dyDescent="0.2">
      <c r="I72" s="79"/>
      <c r="J72" s="79"/>
    </row>
  </sheetData>
  <printOptions horizontalCentered="1"/>
  <pageMargins left="0" right="0" top="0.25" bottom="0.5" header="0.25" footer="0.25"/>
  <pageSetup scale="52" orientation="portrait" horizontalDpi="4294967292" r:id="rId1"/>
  <headerFooter alignWithMargins="0">
    <oddFooter>&amp;CPage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opLeftCell="A15" zoomScale="69" zoomScaleNormal="75" workbookViewId="0">
      <selection activeCell="H22" sqref="H22"/>
    </sheetView>
  </sheetViews>
  <sheetFormatPr defaultRowHeight="15" x14ac:dyDescent="0.2"/>
  <cols>
    <col min="1" max="1" width="3.6640625" customWidth="1"/>
    <col min="2" max="2" width="30.33203125" customWidth="1"/>
    <col min="3" max="3" width="12.88671875" customWidth="1"/>
    <col min="4" max="4" width="14.33203125" customWidth="1"/>
    <col min="5" max="5" width="10.5546875" customWidth="1"/>
    <col min="6" max="6" width="8.77734375" customWidth="1"/>
    <col min="7" max="7" width="12.77734375" customWidth="1"/>
    <col min="8" max="9" width="14.77734375" customWidth="1"/>
    <col min="10" max="10" width="32.33203125" customWidth="1"/>
  </cols>
  <sheetData>
    <row r="1" spans="1:10" ht="20.25" x14ac:dyDescent="0.3">
      <c r="A1" s="35"/>
      <c r="B1" s="36"/>
      <c r="C1" s="36"/>
      <c r="D1" s="36"/>
      <c r="E1" s="36"/>
      <c r="F1" s="36"/>
      <c r="G1" s="36"/>
      <c r="H1" s="36"/>
      <c r="I1" s="36"/>
      <c r="J1" s="37"/>
    </row>
    <row r="2" spans="1:10" ht="20.25" x14ac:dyDescent="0.3">
      <c r="A2" s="38" t="s">
        <v>87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8" x14ac:dyDescent="0.25">
      <c r="A4" s="131" t="s">
        <v>11</v>
      </c>
      <c r="B4" s="39"/>
      <c r="C4" s="39"/>
      <c r="D4" s="39"/>
      <c r="E4" s="39"/>
      <c r="F4" s="39"/>
      <c r="G4" s="39"/>
      <c r="H4" s="39"/>
      <c r="I4" s="39"/>
      <c r="J4" s="40"/>
    </row>
    <row r="5" spans="1:10" ht="18" x14ac:dyDescent="0.25">
      <c r="A5" s="44">
        <f ca="1">TODAY()</f>
        <v>36584</v>
      </c>
      <c r="B5" s="42"/>
      <c r="C5" s="42"/>
      <c r="D5" s="42"/>
      <c r="E5" s="42"/>
      <c r="F5" s="42"/>
      <c r="G5" s="42"/>
      <c r="H5" s="42"/>
      <c r="I5" s="42"/>
      <c r="J5" s="43"/>
    </row>
    <row r="6" spans="1:10" ht="15.75" thickBot="1" x14ac:dyDescent="0.25">
      <c r="A6" s="74"/>
      <c r="B6" s="75"/>
      <c r="C6" s="75"/>
      <c r="D6" s="75"/>
      <c r="E6" s="75"/>
      <c r="F6" s="75"/>
      <c r="G6" s="75"/>
      <c r="H6" s="75"/>
      <c r="I6" s="75"/>
      <c r="J6" s="76"/>
    </row>
    <row r="7" spans="1:10" x14ac:dyDescent="0.2">
      <c r="A7" s="226"/>
      <c r="B7" s="49"/>
      <c r="C7" s="49"/>
      <c r="D7" s="49"/>
      <c r="E7" s="49"/>
      <c r="F7" s="49"/>
      <c r="G7" s="49"/>
      <c r="H7" s="49"/>
      <c r="I7" s="49"/>
      <c r="J7" s="52"/>
    </row>
    <row r="8" spans="1:10" ht="18" customHeight="1" x14ac:dyDescent="0.25">
      <c r="A8" s="214"/>
      <c r="B8" s="217" t="s">
        <v>1</v>
      </c>
      <c r="C8" s="326" t="str">
        <f>'Project Scope'!C8</f>
        <v>Enron North America (Houston Pipe Line Co.)</v>
      </c>
      <c r="D8" s="217"/>
      <c r="E8" s="207"/>
      <c r="F8" s="207"/>
      <c r="G8" s="207"/>
      <c r="H8" s="207"/>
      <c r="I8" s="207"/>
      <c r="J8" s="216"/>
    </row>
    <row r="9" spans="1:10" ht="18" customHeight="1" x14ac:dyDescent="0.25">
      <c r="A9" s="214"/>
      <c r="B9" s="217" t="s">
        <v>3</v>
      </c>
      <c r="C9" s="326" t="str">
        <f>'Project Scope'!C9</f>
        <v>Temporary Meter &amp; Regulator Station for Midcon's Carbon Black Delivery</v>
      </c>
      <c r="D9" s="217"/>
      <c r="E9" s="207"/>
      <c r="F9" s="207"/>
      <c r="G9" s="207"/>
      <c r="H9" s="207"/>
      <c r="I9" s="207"/>
      <c r="J9" s="216"/>
    </row>
    <row r="10" spans="1:10" ht="18" customHeight="1" x14ac:dyDescent="0.25">
      <c r="A10" s="214"/>
      <c r="B10" s="217" t="s">
        <v>4</v>
      </c>
      <c r="C10" s="326" t="str">
        <f>'Project Scope'!C10</f>
        <v>Not Assigned</v>
      </c>
      <c r="D10" s="217"/>
      <c r="E10" s="207"/>
      <c r="F10" s="207"/>
      <c r="G10" s="207"/>
      <c r="H10" s="207"/>
      <c r="I10" s="207"/>
      <c r="J10" s="216"/>
    </row>
    <row r="11" spans="1:10" ht="18" customHeight="1" x14ac:dyDescent="0.25">
      <c r="A11" s="214"/>
      <c r="B11" s="217" t="s">
        <v>5</v>
      </c>
      <c r="C11" s="326" t="str">
        <f>'Project Scope'!C11</f>
        <v>Rodney Rogers</v>
      </c>
      <c r="D11" s="217"/>
      <c r="E11" s="217" t="s">
        <v>143</v>
      </c>
      <c r="F11" s="207" t="str">
        <f>'Project Scope'!F11</f>
        <v>CostEstimateCarbonBlack.xls</v>
      </c>
      <c r="G11" s="207"/>
      <c r="H11" s="207"/>
      <c r="I11" s="207"/>
      <c r="J11" s="216"/>
    </row>
    <row r="12" spans="1:10" ht="18" customHeight="1" x14ac:dyDescent="0.25">
      <c r="A12" s="214"/>
      <c r="B12" s="217" t="s">
        <v>6</v>
      </c>
      <c r="C12" s="326" t="str">
        <f>IF('Project Scope'!C12=0,"",'Project Scope'!C12)</f>
        <v/>
      </c>
      <c r="D12" s="217"/>
      <c r="E12" s="91"/>
      <c r="F12" s="220"/>
      <c r="G12" s="72"/>
      <c r="H12" s="72"/>
      <c r="I12" s="72"/>
      <c r="J12" s="203"/>
    </row>
    <row r="13" spans="1:10" ht="18" customHeight="1" x14ac:dyDescent="0.25">
      <c r="A13" s="214"/>
      <c r="B13" s="217" t="s">
        <v>97</v>
      </c>
      <c r="C13" s="326" t="str">
        <f>'Project Scope'!C13</f>
        <v>Ginger Causey/Mike Morris</v>
      </c>
      <c r="D13" s="217"/>
      <c r="E13" s="91"/>
      <c r="F13" s="220"/>
      <c r="G13" s="72"/>
      <c r="H13" s="72"/>
      <c r="I13" s="72"/>
      <c r="J13" s="203"/>
    </row>
    <row r="14" spans="1:10" ht="15.75" thickBot="1" x14ac:dyDescent="0.25">
      <c r="A14" s="57"/>
      <c r="B14" s="46"/>
      <c r="C14" s="58"/>
      <c r="D14" s="59"/>
      <c r="E14" s="46"/>
      <c r="F14" s="46"/>
      <c r="G14" s="46"/>
      <c r="H14" s="46"/>
      <c r="I14" s="46"/>
      <c r="J14" s="47"/>
    </row>
    <row r="15" spans="1:10" x14ac:dyDescent="0.2">
      <c r="A15" s="48"/>
      <c r="B15" s="49"/>
      <c r="C15" s="50"/>
      <c r="D15" s="51"/>
      <c r="E15" s="49"/>
      <c r="F15" s="49"/>
      <c r="G15" s="49"/>
      <c r="H15" s="49"/>
      <c r="I15" s="49"/>
      <c r="J15" s="52"/>
    </row>
    <row r="16" spans="1:10" ht="18" x14ac:dyDescent="0.25">
      <c r="A16" s="53" t="s">
        <v>24</v>
      </c>
      <c r="B16" s="54"/>
      <c r="C16" s="55"/>
      <c r="D16" s="55"/>
      <c r="E16" s="54"/>
      <c r="F16" s="54"/>
      <c r="G16" s="54"/>
      <c r="H16" s="54"/>
      <c r="I16" s="54"/>
      <c r="J16" s="56"/>
    </row>
    <row r="17" spans="1:10" ht="15.75" thickBot="1" x14ac:dyDescent="0.25">
      <c r="A17" s="57"/>
      <c r="B17" s="46"/>
      <c r="C17" s="58"/>
      <c r="D17" s="59"/>
      <c r="E17" s="46"/>
      <c r="F17" s="46"/>
      <c r="G17" s="46"/>
      <c r="H17" s="46"/>
      <c r="I17" s="46"/>
      <c r="J17" s="47"/>
    </row>
    <row r="18" spans="1:10" x14ac:dyDescent="0.2">
      <c r="A18" s="66"/>
      <c r="B18" s="67"/>
      <c r="C18" s="67"/>
      <c r="D18" s="67"/>
      <c r="E18" s="95"/>
      <c r="F18" s="82"/>
      <c r="G18" s="67"/>
      <c r="H18" s="96" t="s">
        <v>13</v>
      </c>
      <c r="I18" s="97" t="s">
        <v>13</v>
      </c>
      <c r="J18" s="98" t="s">
        <v>13</v>
      </c>
    </row>
    <row r="19" spans="1:10" x14ac:dyDescent="0.2">
      <c r="A19" s="99"/>
      <c r="B19" s="72"/>
      <c r="C19" s="72"/>
      <c r="D19" s="72"/>
      <c r="E19" s="149" t="s">
        <v>15</v>
      </c>
      <c r="F19" s="150" t="s">
        <v>15</v>
      </c>
      <c r="G19" s="100" t="s">
        <v>13</v>
      </c>
      <c r="H19" s="150" t="s">
        <v>14</v>
      </c>
      <c r="I19" s="101" t="s">
        <v>55</v>
      </c>
      <c r="J19" s="102" t="s">
        <v>55</v>
      </c>
    </row>
    <row r="20" spans="1:10" x14ac:dyDescent="0.2">
      <c r="A20" s="99"/>
      <c r="B20" s="72"/>
      <c r="C20" s="72"/>
      <c r="D20" s="72"/>
      <c r="E20" s="149" t="s">
        <v>18</v>
      </c>
      <c r="F20" s="150" t="s">
        <v>19</v>
      </c>
      <c r="G20" s="100" t="s">
        <v>16</v>
      </c>
      <c r="H20" s="150" t="s">
        <v>17</v>
      </c>
      <c r="I20" s="101" t="s">
        <v>17</v>
      </c>
      <c r="J20" s="102" t="s">
        <v>86</v>
      </c>
    </row>
    <row r="21" spans="1:10" ht="15.75" thickBot="1" x14ac:dyDescent="0.25">
      <c r="A21" s="69"/>
      <c r="B21" s="70"/>
      <c r="C21" s="70"/>
      <c r="D21" s="103"/>
      <c r="E21" s="104"/>
      <c r="F21" s="105"/>
      <c r="G21" s="106"/>
      <c r="H21" s="106" t="s">
        <v>275</v>
      </c>
      <c r="I21" s="107"/>
      <c r="J21" s="108"/>
    </row>
    <row r="22" spans="1:10" ht="3.75" customHeight="1" x14ac:dyDescent="0.2">
      <c r="A22" s="140"/>
      <c r="B22" s="141"/>
      <c r="C22" s="141"/>
      <c r="D22" s="142"/>
      <c r="E22" s="233"/>
      <c r="F22" s="234"/>
      <c r="G22" s="96"/>
      <c r="H22" s="234"/>
      <c r="I22" s="235"/>
      <c r="J22" s="236"/>
    </row>
    <row r="23" spans="1:10" ht="20.100000000000001" customHeight="1" x14ac:dyDescent="0.25">
      <c r="A23" s="112" t="s">
        <v>25</v>
      </c>
      <c r="B23" s="86"/>
      <c r="C23" s="87"/>
      <c r="D23" s="94"/>
      <c r="E23" s="237"/>
      <c r="F23" s="238"/>
      <c r="G23" s="239"/>
      <c r="H23" s="240"/>
      <c r="I23" s="241"/>
      <c r="J23" s="242"/>
    </row>
    <row r="24" spans="1:10" ht="20.100000000000001" customHeight="1" x14ac:dyDescent="0.2">
      <c r="A24" s="89" t="s">
        <v>2</v>
      </c>
      <c r="B24" s="164" t="s">
        <v>26</v>
      </c>
      <c r="C24" s="156"/>
      <c r="D24" s="156"/>
      <c r="E24" s="238">
        <v>0</v>
      </c>
      <c r="F24" s="243" t="s">
        <v>81</v>
      </c>
      <c r="G24" s="244">
        <v>720</v>
      </c>
      <c r="H24" s="380">
        <f>SUM(G24*E24)</f>
        <v>0</v>
      </c>
      <c r="I24" s="241">
        <v>0</v>
      </c>
      <c r="J24" s="242"/>
    </row>
    <row r="25" spans="1:10" ht="20.100000000000001" customHeight="1" x14ac:dyDescent="0.2">
      <c r="A25" s="88" t="s">
        <v>2</v>
      </c>
      <c r="B25" s="163" t="s">
        <v>27</v>
      </c>
      <c r="C25" s="158"/>
      <c r="D25" s="158"/>
      <c r="E25" s="238"/>
      <c r="F25" s="243"/>
      <c r="G25" s="244"/>
      <c r="H25" s="380"/>
      <c r="I25" s="241"/>
      <c r="J25" s="242"/>
    </row>
    <row r="26" spans="1:10" ht="20.100000000000001" customHeight="1" x14ac:dyDescent="0.2">
      <c r="A26" s="88"/>
      <c r="B26" s="157"/>
      <c r="C26" s="158" t="s">
        <v>28</v>
      </c>
      <c r="D26" s="158"/>
      <c r="E26" s="238">
        <v>0</v>
      </c>
      <c r="F26" s="243" t="s">
        <v>81</v>
      </c>
      <c r="G26" s="244">
        <v>330</v>
      </c>
      <c r="H26" s="380">
        <f t="shared" ref="H26:H46" si="0">SUM(G26*E26)</f>
        <v>0</v>
      </c>
      <c r="I26" s="241">
        <v>0</v>
      </c>
      <c r="J26" s="242"/>
    </row>
    <row r="27" spans="1:10" ht="20.100000000000001" customHeight="1" x14ac:dyDescent="0.2">
      <c r="A27" s="88"/>
      <c r="B27" s="157"/>
      <c r="C27" s="158" t="s">
        <v>29</v>
      </c>
      <c r="D27" s="158"/>
      <c r="E27" s="238">
        <v>0</v>
      </c>
      <c r="F27" s="243" t="s">
        <v>81</v>
      </c>
      <c r="G27" s="244">
        <v>295</v>
      </c>
      <c r="H27" s="380">
        <f t="shared" si="0"/>
        <v>0</v>
      </c>
      <c r="I27" s="241">
        <v>0</v>
      </c>
      <c r="J27" s="242"/>
    </row>
    <row r="28" spans="1:10" ht="20.100000000000001" customHeight="1" x14ac:dyDescent="0.2">
      <c r="A28" s="88"/>
      <c r="B28" s="157"/>
      <c r="C28" s="353" t="s">
        <v>152</v>
      </c>
      <c r="D28" s="158"/>
      <c r="E28" s="238">
        <v>0</v>
      </c>
      <c r="F28" s="243" t="s">
        <v>81</v>
      </c>
      <c r="G28" s="244">
        <v>0</v>
      </c>
      <c r="H28" s="380">
        <f>SUM(G28*E28)</f>
        <v>0</v>
      </c>
      <c r="I28" s="241">
        <v>0</v>
      </c>
      <c r="J28" s="242"/>
    </row>
    <row r="29" spans="1:10" ht="20.100000000000001" customHeight="1" x14ac:dyDescent="0.2">
      <c r="A29" s="88"/>
      <c r="B29" s="157"/>
      <c r="C29" s="158" t="s">
        <v>30</v>
      </c>
      <c r="D29" s="158"/>
      <c r="E29" s="238">
        <v>1</v>
      </c>
      <c r="F29" s="243" t="s">
        <v>81</v>
      </c>
      <c r="G29" s="244">
        <v>480</v>
      </c>
      <c r="H29" s="380">
        <f t="shared" si="0"/>
        <v>480</v>
      </c>
      <c r="I29" s="241">
        <v>0</v>
      </c>
      <c r="J29" s="242"/>
    </row>
    <row r="30" spans="1:10" ht="20.100000000000001" customHeight="1" x14ac:dyDescent="0.2">
      <c r="A30" s="88"/>
      <c r="B30" s="163" t="s">
        <v>31</v>
      </c>
      <c r="C30" s="158"/>
      <c r="D30" s="158"/>
      <c r="E30" s="238">
        <v>1</v>
      </c>
      <c r="F30" s="243" t="s">
        <v>274</v>
      </c>
      <c r="G30" s="244">
        <v>800</v>
      </c>
      <c r="H30" s="380">
        <f t="shared" si="0"/>
        <v>800</v>
      </c>
      <c r="I30" s="241">
        <v>0</v>
      </c>
      <c r="J30" s="242"/>
    </row>
    <row r="31" spans="1:10" ht="12" customHeight="1" thickBot="1" x14ac:dyDescent="0.3">
      <c r="A31" s="109"/>
      <c r="B31" s="110"/>
      <c r="C31" s="92"/>
      <c r="D31" s="92"/>
      <c r="E31" s="248"/>
      <c r="F31" s="248"/>
      <c r="G31" s="261"/>
      <c r="H31" s="381"/>
      <c r="I31" s="250"/>
      <c r="J31" s="251"/>
    </row>
    <row r="32" spans="1:10" s="119" customFormat="1" ht="33" customHeight="1" thickTop="1" thickBot="1" x14ac:dyDescent="0.3">
      <c r="A32" s="113"/>
      <c r="B32" s="114"/>
      <c r="C32" s="115" t="s">
        <v>59</v>
      </c>
      <c r="D32" s="116"/>
      <c r="E32" s="117"/>
      <c r="F32" s="117"/>
      <c r="G32" s="118"/>
      <c r="H32" s="382">
        <f>SUM(H24:H31)</f>
        <v>1280</v>
      </c>
      <c r="I32" s="262">
        <f>SUM(I23:I31)</f>
        <v>0</v>
      </c>
      <c r="J32" s="324"/>
    </row>
    <row r="33" spans="1:10" ht="6.75" customHeight="1" thickTop="1" x14ac:dyDescent="0.25">
      <c r="A33" s="89"/>
      <c r="B33" s="86"/>
      <c r="C33" s="87"/>
      <c r="D33" s="87"/>
      <c r="E33" s="243"/>
      <c r="F33" s="243"/>
      <c r="G33" s="244"/>
      <c r="H33" s="343"/>
      <c r="I33" s="247"/>
      <c r="J33" s="242"/>
    </row>
    <row r="34" spans="1:10" ht="20.100000000000001" customHeight="1" x14ac:dyDescent="0.25">
      <c r="A34" s="112" t="s">
        <v>32</v>
      </c>
      <c r="B34" s="86"/>
      <c r="C34" s="87"/>
      <c r="D34" s="87"/>
      <c r="E34" s="243"/>
      <c r="F34" s="243"/>
      <c r="G34" s="244"/>
      <c r="H34" s="380"/>
      <c r="I34" s="241"/>
      <c r="J34" s="242"/>
    </row>
    <row r="35" spans="1:10" ht="20.100000000000001" customHeight="1" x14ac:dyDescent="0.25">
      <c r="A35" s="162" t="s">
        <v>243</v>
      </c>
      <c r="B35" s="134"/>
      <c r="C35" s="159"/>
      <c r="D35" s="159"/>
      <c r="E35" s="243">
        <v>1</v>
      </c>
      <c r="F35" s="243" t="s">
        <v>41</v>
      </c>
      <c r="G35" s="244">
        <v>6000</v>
      </c>
      <c r="H35" s="380">
        <f t="shared" si="0"/>
        <v>6000</v>
      </c>
      <c r="I35" s="241">
        <v>0</v>
      </c>
      <c r="J35" s="242"/>
    </row>
    <row r="36" spans="1:10" ht="20.100000000000001" customHeight="1" x14ac:dyDescent="0.25">
      <c r="A36" s="161" t="s">
        <v>244</v>
      </c>
      <c r="B36" s="151"/>
      <c r="C36" s="160"/>
      <c r="D36" s="160"/>
      <c r="E36" s="243">
        <v>1</v>
      </c>
      <c r="F36" s="243" t="s">
        <v>41</v>
      </c>
      <c r="G36" s="239">
        <v>500</v>
      </c>
      <c r="H36" s="380">
        <f t="shared" si="0"/>
        <v>500</v>
      </c>
      <c r="I36" s="241">
        <v>0</v>
      </c>
      <c r="J36" s="242"/>
    </row>
    <row r="37" spans="1:10" ht="20.100000000000001" customHeight="1" x14ac:dyDescent="0.25">
      <c r="A37" s="162" t="s">
        <v>231</v>
      </c>
      <c r="B37" s="134"/>
      <c r="C37" s="159"/>
      <c r="D37" s="159"/>
      <c r="E37" s="243">
        <v>4</v>
      </c>
      <c r="F37" s="243" t="s">
        <v>81</v>
      </c>
      <c r="G37" s="244">
        <v>240</v>
      </c>
      <c r="H37" s="380">
        <f t="shared" si="0"/>
        <v>960</v>
      </c>
      <c r="I37" s="241">
        <v>0</v>
      </c>
      <c r="J37" s="242"/>
    </row>
    <row r="38" spans="1:10" ht="20.100000000000001" customHeight="1" x14ac:dyDescent="0.25">
      <c r="A38" s="162"/>
      <c r="B38" s="134"/>
      <c r="C38" s="159"/>
      <c r="D38" s="159"/>
      <c r="E38" s="243"/>
      <c r="F38" s="243"/>
      <c r="G38" s="244"/>
      <c r="H38" s="380">
        <f t="shared" si="0"/>
        <v>0</v>
      </c>
      <c r="I38" s="241">
        <v>0</v>
      </c>
      <c r="J38" s="242"/>
    </row>
    <row r="39" spans="1:10" ht="20.100000000000001" customHeight="1" x14ac:dyDescent="0.25">
      <c r="A39" s="162"/>
      <c r="B39" s="134"/>
      <c r="C39" s="159"/>
      <c r="D39" s="159"/>
      <c r="E39" s="243"/>
      <c r="F39" s="243"/>
      <c r="G39" s="244"/>
      <c r="H39" s="380">
        <f t="shared" si="0"/>
        <v>0</v>
      </c>
      <c r="I39" s="241">
        <v>0</v>
      </c>
      <c r="J39" s="242"/>
    </row>
    <row r="40" spans="1:10" ht="20.100000000000001" customHeight="1" x14ac:dyDescent="0.25">
      <c r="A40" s="162"/>
      <c r="B40" s="151"/>
      <c r="C40" s="160"/>
      <c r="D40" s="160"/>
      <c r="E40" s="238"/>
      <c r="F40" s="243"/>
      <c r="G40" s="244"/>
      <c r="H40" s="380">
        <f t="shared" si="0"/>
        <v>0</v>
      </c>
      <c r="I40" s="241">
        <v>0</v>
      </c>
      <c r="J40" s="242"/>
    </row>
    <row r="41" spans="1:10" ht="20.100000000000001" customHeight="1" x14ac:dyDescent="0.25">
      <c r="A41" s="162"/>
      <c r="B41" s="151"/>
      <c r="C41" s="160"/>
      <c r="D41" s="160"/>
      <c r="E41" s="238"/>
      <c r="F41" s="243"/>
      <c r="G41" s="244"/>
      <c r="H41" s="380">
        <f>SUM(G41*E41)</f>
        <v>0</v>
      </c>
      <c r="I41" s="241">
        <v>0</v>
      </c>
      <c r="J41" s="242"/>
    </row>
    <row r="42" spans="1:10" ht="20.100000000000001" customHeight="1" x14ac:dyDescent="0.25">
      <c r="A42" s="162"/>
      <c r="B42" s="151"/>
      <c r="C42" s="160"/>
      <c r="D42" s="160"/>
      <c r="E42" s="238"/>
      <c r="F42" s="243"/>
      <c r="G42" s="244"/>
      <c r="H42" s="380">
        <f>SUM(G42*E42)</f>
        <v>0</v>
      </c>
      <c r="I42" s="241">
        <v>0</v>
      </c>
      <c r="J42" s="242"/>
    </row>
    <row r="43" spans="1:10" ht="20.100000000000001" customHeight="1" x14ac:dyDescent="0.25">
      <c r="A43" s="162"/>
      <c r="B43" s="151"/>
      <c r="C43" s="160"/>
      <c r="D43" s="160"/>
      <c r="E43" s="238"/>
      <c r="F43" s="243"/>
      <c r="G43" s="244"/>
      <c r="H43" s="380">
        <f>SUM(G43*E43)</f>
        <v>0</v>
      </c>
      <c r="I43" s="241">
        <v>0</v>
      </c>
      <c r="J43" s="242"/>
    </row>
    <row r="44" spans="1:10" ht="20.100000000000001" customHeight="1" x14ac:dyDescent="0.25">
      <c r="A44" s="162"/>
      <c r="B44" s="151"/>
      <c r="C44" s="160"/>
      <c r="D44" s="160"/>
      <c r="E44" s="238"/>
      <c r="F44" s="243"/>
      <c r="G44" s="244"/>
      <c r="H44" s="380">
        <f>SUM(G44*E44)</f>
        <v>0</v>
      </c>
      <c r="I44" s="241">
        <v>0</v>
      </c>
      <c r="J44" s="242"/>
    </row>
    <row r="45" spans="1:10" ht="20.100000000000001" customHeight="1" x14ac:dyDescent="0.25">
      <c r="A45" s="162"/>
      <c r="B45" s="84"/>
      <c r="C45" s="160"/>
      <c r="D45" s="160"/>
      <c r="E45" s="238"/>
      <c r="F45" s="243"/>
      <c r="G45" s="244"/>
      <c r="H45" s="380">
        <f>SUM(G45*E45)</f>
        <v>0</v>
      </c>
      <c r="I45" s="241">
        <v>0</v>
      </c>
      <c r="J45" s="242"/>
    </row>
    <row r="46" spans="1:10" ht="20.100000000000001" customHeight="1" x14ac:dyDescent="0.25">
      <c r="A46" s="161"/>
      <c r="B46" s="84"/>
      <c r="C46" s="160"/>
      <c r="D46" s="160"/>
      <c r="E46" s="238"/>
      <c r="F46" s="238"/>
      <c r="G46" s="239"/>
      <c r="H46" s="380">
        <f t="shared" si="0"/>
        <v>0</v>
      </c>
      <c r="I46" s="241">
        <v>0</v>
      </c>
      <c r="J46" s="242"/>
    </row>
    <row r="47" spans="1:10" ht="12" customHeight="1" thickBot="1" x14ac:dyDescent="0.3">
      <c r="A47" s="111"/>
      <c r="B47" s="110"/>
      <c r="C47" s="92"/>
      <c r="D47" s="92"/>
      <c r="E47" s="248"/>
      <c r="F47" s="248"/>
      <c r="G47" s="261"/>
      <c r="H47" s="381"/>
      <c r="I47" s="250"/>
      <c r="J47" s="251"/>
    </row>
    <row r="48" spans="1:10" s="119" customFormat="1" ht="33" customHeight="1" thickTop="1" thickBot="1" x14ac:dyDescent="0.3">
      <c r="A48" s="120"/>
      <c r="B48" s="121"/>
      <c r="C48" s="122" t="s">
        <v>58</v>
      </c>
      <c r="D48" s="123"/>
      <c r="E48" s="124"/>
      <c r="F48" s="124"/>
      <c r="G48" s="125"/>
      <c r="H48" s="383">
        <f>SUM(H33:H47)</f>
        <v>7460</v>
      </c>
      <c r="I48" s="262">
        <f>SUM(I34:I47)</f>
        <v>0</v>
      </c>
      <c r="J48" s="317"/>
    </row>
    <row r="49" spans="1:10" s="77" customFormat="1" ht="36.75" customHeight="1" thickTop="1" thickBot="1" x14ac:dyDescent="0.3">
      <c r="A49" s="252" t="s">
        <v>60</v>
      </c>
      <c r="B49" s="253"/>
      <c r="C49" s="253"/>
      <c r="D49" s="209"/>
      <c r="E49" s="253"/>
      <c r="F49" s="253"/>
      <c r="G49" s="254"/>
      <c r="H49" s="346">
        <f>H48+H32</f>
        <v>8740</v>
      </c>
      <c r="I49" s="138">
        <f>I32+I48</f>
        <v>0</v>
      </c>
      <c r="J49" s="255"/>
    </row>
    <row r="50" spans="1:10" ht="24" customHeight="1" thickBot="1" x14ac:dyDescent="0.25">
      <c r="A50" s="133" t="s">
        <v>56</v>
      </c>
      <c r="B50" s="80"/>
      <c r="C50" s="80"/>
      <c r="D50" s="80"/>
      <c r="E50" s="81"/>
      <c r="F50" s="81"/>
      <c r="G50" s="80"/>
      <c r="H50" s="347">
        <f>I49</f>
        <v>0</v>
      </c>
      <c r="I50" s="255"/>
      <c r="J50" s="255"/>
    </row>
    <row r="51" spans="1:10" s="78" customFormat="1" ht="33" customHeight="1" thickTop="1" thickBot="1" x14ac:dyDescent="0.3">
      <c r="A51" s="256" t="s">
        <v>61</v>
      </c>
      <c r="B51" s="257"/>
      <c r="C51" s="257"/>
      <c r="D51" s="258"/>
      <c r="E51" s="257"/>
      <c r="F51" s="257"/>
      <c r="G51" s="259"/>
      <c r="H51" s="348">
        <f>SUM(H49:H50)</f>
        <v>8740</v>
      </c>
      <c r="I51" s="260"/>
      <c r="J51" s="260"/>
    </row>
    <row r="52" spans="1:10" x14ac:dyDescent="0.2">
      <c r="A52" s="263"/>
      <c r="B52" s="263"/>
      <c r="C52" s="263"/>
      <c r="D52" s="263"/>
      <c r="E52" s="263"/>
      <c r="F52" s="263"/>
      <c r="G52" s="263"/>
      <c r="H52" s="263"/>
      <c r="I52" s="263"/>
      <c r="J52" s="263"/>
    </row>
    <row r="53" spans="1:10" x14ac:dyDescent="0.2">
      <c r="A53" s="263"/>
      <c r="B53" s="263"/>
      <c r="C53" s="263"/>
      <c r="D53" s="263"/>
      <c r="E53" s="263"/>
      <c r="F53" s="263"/>
      <c r="G53" s="263"/>
      <c r="H53" s="263"/>
      <c r="I53" s="263"/>
      <c r="J53" s="263"/>
    </row>
    <row r="54" spans="1:10" x14ac:dyDescent="0.2">
      <c r="A54" s="263"/>
      <c r="B54" s="263"/>
      <c r="C54" s="263"/>
      <c r="D54" s="263"/>
      <c r="E54" s="263"/>
      <c r="F54" s="263"/>
      <c r="G54" s="263"/>
      <c r="H54" s="263"/>
      <c r="I54" s="263"/>
      <c r="J54" s="263"/>
    </row>
    <row r="55" spans="1:10" x14ac:dyDescent="0.2">
      <c r="A55" s="263"/>
      <c r="B55" s="263"/>
      <c r="C55" s="263"/>
      <c r="D55" s="263"/>
      <c r="E55" s="263"/>
      <c r="F55" s="263"/>
      <c r="G55" s="263"/>
      <c r="H55" s="263"/>
      <c r="I55" s="263"/>
      <c r="J55" s="263"/>
    </row>
    <row r="56" spans="1:10" x14ac:dyDescent="0.2">
      <c r="A56" s="263"/>
      <c r="B56" s="263"/>
      <c r="C56" s="263"/>
      <c r="D56" s="263"/>
      <c r="E56" s="263"/>
      <c r="F56" s="263"/>
      <c r="G56" s="263"/>
      <c r="H56" s="263"/>
      <c r="I56" s="263"/>
      <c r="J56" s="263"/>
    </row>
    <row r="57" spans="1:10" x14ac:dyDescent="0.2">
      <c r="A57" s="263"/>
      <c r="B57" s="263"/>
      <c r="C57" s="263"/>
      <c r="D57" s="263"/>
      <c r="E57" s="263"/>
      <c r="F57" s="263"/>
      <c r="G57" s="263"/>
      <c r="H57" s="263"/>
      <c r="I57" s="263"/>
      <c r="J57" s="263"/>
    </row>
    <row r="58" spans="1:10" x14ac:dyDescent="0.2">
      <c r="A58" s="263"/>
      <c r="B58" s="263"/>
      <c r="C58" s="263"/>
      <c r="D58" s="263"/>
      <c r="E58" s="263"/>
      <c r="F58" s="263"/>
      <c r="G58" s="263"/>
      <c r="H58" s="263"/>
      <c r="I58" s="263"/>
      <c r="J58" s="263"/>
    </row>
    <row r="59" spans="1:10" x14ac:dyDescent="0.2">
      <c r="A59" s="263"/>
      <c r="B59" s="263"/>
      <c r="C59" s="263"/>
      <c r="D59" s="263"/>
      <c r="E59" s="263"/>
      <c r="F59" s="263"/>
      <c r="G59" s="263"/>
      <c r="H59" s="263"/>
      <c r="I59" s="263"/>
      <c r="J59" s="263"/>
    </row>
    <row r="60" spans="1:10" x14ac:dyDescent="0.2">
      <c r="A60" s="263"/>
      <c r="B60" s="263"/>
      <c r="C60" s="263"/>
      <c r="D60" s="263"/>
      <c r="E60" s="263"/>
      <c r="F60" s="263"/>
      <c r="G60" s="263"/>
      <c r="H60" s="263"/>
      <c r="I60" s="263"/>
      <c r="J60" s="263"/>
    </row>
    <row r="61" spans="1:10" ht="37.5" customHeight="1" thickBot="1" x14ac:dyDescent="0.3">
      <c r="A61" s="252" t="s">
        <v>82</v>
      </c>
      <c r="B61" s="253"/>
      <c r="C61" s="253"/>
      <c r="D61" s="209"/>
      <c r="E61" s="253"/>
      <c r="F61" s="253"/>
      <c r="G61" s="254"/>
      <c r="H61" s="346">
        <f>'M&amp;E Costs '!H69+'FD Costs'!H49</f>
        <v>28745.198674999996</v>
      </c>
      <c r="I61" s="263"/>
      <c r="J61" s="263"/>
    </row>
    <row r="62" spans="1:10" ht="25.5" customHeight="1" thickBot="1" x14ac:dyDescent="0.25">
      <c r="A62" s="133" t="s">
        <v>56</v>
      </c>
      <c r="B62" s="80"/>
      <c r="C62" s="80"/>
      <c r="D62" s="80"/>
      <c r="E62" s="81"/>
      <c r="F62" s="81"/>
      <c r="G62" s="80"/>
      <c r="H62" s="347">
        <f>'M&amp;E Costs '!H70+'FD Costs'!H50</f>
        <v>563.75</v>
      </c>
      <c r="I62" s="263"/>
      <c r="J62" s="263"/>
    </row>
    <row r="63" spans="1:10" ht="32.25" customHeight="1" thickTop="1" thickBot="1" x14ac:dyDescent="0.3">
      <c r="A63" s="256" t="s">
        <v>83</v>
      </c>
      <c r="B63" s="257"/>
      <c r="C63" s="257"/>
      <c r="D63" s="258"/>
      <c r="E63" s="257"/>
      <c r="F63" s="257"/>
      <c r="G63" s="259"/>
      <c r="H63" s="348">
        <f>SUM(H61:H62)</f>
        <v>29308.948674999996</v>
      </c>
      <c r="I63" s="263"/>
      <c r="J63" s="263"/>
    </row>
  </sheetData>
  <printOptions horizontalCentered="1"/>
  <pageMargins left="0" right="0" top="0.25" bottom="0.5" header="0.25" footer="0.25"/>
  <pageSetup scale="52" orientation="portrait" horizontalDpi="4294967292" r:id="rId1"/>
  <headerFooter alignWithMargins="0">
    <oddFooter>&amp;CPage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zoomScale="67" zoomScaleNormal="67" workbookViewId="0">
      <selection activeCell="A22" sqref="A22"/>
    </sheetView>
  </sheetViews>
  <sheetFormatPr defaultRowHeight="15" x14ac:dyDescent="0.2"/>
  <cols>
    <col min="1" max="1" width="3.5546875" customWidth="1"/>
    <col min="2" max="2" width="30.33203125" customWidth="1"/>
    <col min="3" max="3" width="13.109375" customWidth="1"/>
    <col min="4" max="4" width="19.44140625" customWidth="1"/>
    <col min="5" max="5" width="10.5546875" customWidth="1"/>
    <col min="6" max="6" width="8.77734375" customWidth="1"/>
    <col min="7" max="7" width="12.77734375" customWidth="1"/>
    <col min="8" max="8" width="17.21875" customWidth="1"/>
    <col min="9" max="9" width="14.77734375" customWidth="1"/>
    <col min="10" max="10" width="34.21875" customWidth="1"/>
  </cols>
  <sheetData>
    <row r="1" spans="1:10" ht="20.25" x14ac:dyDescent="0.3">
      <c r="A1" s="35" t="s">
        <v>79</v>
      </c>
      <c r="B1" s="36"/>
      <c r="C1" s="36"/>
      <c r="D1" s="36"/>
      <c r="E1" s="36"/>
      <c r="F1" s="36"/>
      <c r="G1" s="36"/>
      <c r="H1" s="36"/>
      <c r="I1" s="36"/>
      <c r="J1" s="37"/>
    </row>
    <row r="2" spans="1:10" ht="20.25" x14ac:dyDescent="0.3">
      <c r="A2" s="38" t="s">
        <v>87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8" x14ac:dyDescent="0.25">
      <c r="A4" s="131" t="s">
        <v>11</v>
      </c>
      <c r="B4" s="39"/>
      <c r="C4" s="39"/>
      <c r="D4" s="39"/>
      <c r="E4" s="39"/>
      <c r="F4" s="39"/>
      <c r="G4" s="39"/>
      <c r="H4" s="39"/>
      <c r="I4" s="39"/>
      <c r="J4" s="40"/>
    </row>
    <row r="5" spans="1:10" ht="18" x14ac:dyDescent="0.25">
      <c r="A5" s="44">
        <f ca="1">TODAY()</f>
        <v>36584</v>
      </c>
      <c r="B5" s="42"/>
      <c r="C5" s="42"/>
      <c r="D5" s="42"/>
      <c r="E5" s="42"/>
      <c r="F5" s="42"/>
      <c r="G5" s="42"/>
      <c r="H5" s="42"/>
      <c r="I5" s="42"/>
      <c r="J5" s="43"/>
    </row>
    <row r="6" spans="1:10" ht="15.75" thickBot="1" x14ac:dyDescent="0.25">
      <c r="A6" s="74"/>
      <c r="B6" s="75"/>
      <c r="C6" s="75"/>
      <c r="D6" s="75"/>
      <c r="E6" s="75"/>
      <c r="F6" s="75"/>
      <c r="G6" s="75"/>
      <c r="H6" s="75"/>
      <c r="I6" s="75"/>
      <c r="J6" s="76"/>
    </row>
    <row r="7" spans="1:10" x14ac:dyDescent="0.2">
      <c r="A7" s="226"/>
      <c r="B7" s="49"/>
      <c r="C7" s="49"/>
      <c r="D7" s="49"/>
      <c r="E7" s="49"/>
      <c r="F7" s="49"/>
      <c r="G7" s="49"/>
      <c r="H7" s="49"/>
      <c r="I7" s="49"/>
      <c r="J7" s="52"/>
    </row>
    <row r="8" spans="1:10" ht="18" customHeight="1" x14ac:dyDescent="0.25">
      <c r="A8" s="214"/>
      <c r="B8" s="217" t="s">
        <v>1</v>
      </c>
      <c r="C8" s="326" t="str">
        <f>'Project Scope'!C8</f>
        <v>Enron North America (Houston Pipe Line Co.)</v>
      </c>
      <c r="D8" s="217"/>
      <c r="E8" s="207"/>
      <c r="F8" s="207"/>
      <c r="G8" s="207"/>
      <c r="H8" s="207"/>
      <c r="I8" s="207"/>
      <c r="J8" s="216"/>
    </row>
    <row r="9" spans="1:10" ht="18" customHeight="1" x14ac:dyDescent="0.25">
      <c r="A9" s="214"/>
      <c r="B9" s="217" t="s">
        <v>3</v>
      </c>
      <c r="C9" s="326" t="str">
        <f>'Project Scope'!C9</f>
        <v>Temporary Meter &amp; Regulator Station for Midcon's Carbon Black Delivery</v>
      </c>
      <c r="D9" s="217"/>
      <c r="E9" s="207"/>
      <c r="F9" s="207"/>
      <c r="G9" s="207"/>
      <c r="H9" s="207"/>
      <c r="I9" s="207"/>
      <c r="J9" s="216"/>
    </row>
    <row r="10" spans="1:10" ht="18" customHeight="1" x14ac:dyDescent="0.25">
      <c r="A10" s="214"/>
      <c r="B10" s="217" t="s">
        <v>4</v>
      </c>
      <c r="C10" s="326" t="str">
        <f>'Project Scope'!C10</f>
        <v>Not Assigned</v>
      </c>
      <c r="D10" s="217"/>
      <c r="E10" s="207"/>
      <c r="F10" s="207"/>
      <c r="G10" s="207"/>
      <c r="H10" s="207"/>
      <c r="I10" s="207"/>
      <c r="J10" s="216"/>
    </row>
    <row r="11" spans="1:10" ht="18" customHeight="1" x14ac:dyDescent="0.25">
      <c r="A11" s="214"/>
      <c r="B11" s="217" t="s">
        <v>5</v>
      </c>
      <c r="C11" s="326" t="str">
        <f>'Project Scope'!C11</f>
        <v>Rodney Rogers</v>
      </c>
      <c r="D11" s="217"/>
      <c r="E11" s="217" t="s">
        <v>143</v>
      </c>
      <c r="F11" s="207" t="str">
        <f>'Project Scope'!F11</f>
        <v>CostEstimateCarbonBlack.xls</v>
      </c>
      <c r="G11" s="207"/>
      <c r="H11" s="207"/>
      <c r="I11" s="207"/>
      <c r="J11" s="216"/>
    </row>
    <row r="12" spans="1:10" ht="18" customHeight="1" x14ac:dyDescent="0.25">
      <c r="A12" s="214"/>
      <c r="B12" s="217" t="s">
        <v>6</v>
      </c>
      <c r="C12" s="326" t="str">
        <f>IF('Project Scope'!C12=0,"",'Project Scope'!C12)</f>
        <v/>
      </c>
      <c r="D12" s="217"/>
      <c r="E12" s="91"/>
      <c r="F12" s="220"/>
      <c r="G12" s="72"/>
      <c r="H12" s="72"/>
      <c r="I12" s="72"/>
      <c r="J12" s="203"/>
    </row>
    <row r="13" spans="1:10" ht="18" customHeight="1" x14ac:dyDescent="0.25">
      <c r="A13" s="214"/>
      <c r="B13" s="217" t="s">
        <v>97</v>
      </c>
      <c r="C13" s="326" t="str">
        <f>'Project Scope'!C13</f>
        <v>Ginger Causey/Mike Morris</v>
      </c>
      <c r="D13" s="217"/>
      <c r="E13" s="91"/>
      <c r="F13" s="220"/>
      <c r="G13" s="72"/>
      <c r="H13" s="72"/>
      <c r="I13" s="72"/>
      <c r="J13" s="203"/>
    </row>
    <row r="14" spans="1:10" ht="15.75" thickBot="1" x14ac:dyDescent="0.25">
      <c r="A14" s="57"/>
      <c r="B14" s="46"/>
      <c r="C14" s="58"/>
      <c r="D14" s="59"/>
      <c r="E14" s="46"/>
      <c r="F14" s="46"/>
      <c r="G14" s="46"/>
      <c r="H14" s="46"/>
      <c r="I14" s="46"/>
      <c r="J14" s="47"/>
    </row>
    <row r="15" spans="1:10" x14ac:dyDescent="0.2">
      <c r="A15" s="48"/>
      <c r="B15" s="49"/>
      <c r="C15" s="50"/>
      <c r="D15" s="51"/>
      <c r="E15" s="49"/>
      <c r="F15" s="49"/>
      <c r="G15" s="49"/>
      <c r="H15" s="49"/>
      <c r="I15" s="49"/>
      <c r="J15" s="52"/>
    </row>
    <row r="16" spans="1:10" ht="18" x14ac:dyDescent="0.25">
      <c r="A16" s="53" t="s">
        <v>33</v>
      </c>
      <c r="B16" s="54"/>
      <c r="C16" s="55"/>
      <c r="D16" s="55"/>
      <c r="E16" s="54"/>
      <c r="F16" s="54"/>
      <c r="G16" s="54"/>
      <c r="H16" s="54"/>
      <c r="I16" s="54"/>
      <c r="J16" s="56"/>
    </row>
    <row r="17" spans="1:10" ht="15.75" thickBot="1" x14ac:dyDescent="0.25">
      <c r="A17" s="57"/>
      <c r="B17" s="46"/>
      <c r="C17" s="58"/>
      <c r="D17" s="59"/>
      <c r="E17" s="46"/>
      <c r="F17" s="46"/>
      <c r="G17" s="46"/>
      <c r="H17" s="46"/>
      <c r="I17" s="46"/>
      <c r="J17" s="47"/>
    </row>
    <row r="18" spans="1:10" x14ac:dyDescent="0.2">
      <c r="A18" s="66"/>
      <c r="B18" s="67"/>
      <c r="C18" s="67"/>
      <c r="D18" s="67"/>
      <c r="E18" s="95"/>
      <c r="F18" s="82"/>
      <c r="G18" s="67"/>
      <c r="H18" s="96" t="s">
        <v>13</v>
      </c>
      <c r="I18" s="97" t="s">
        <v>13</v>
      </c>
      <c r="J18" s="98" t="s">
        <v>13</v>
      </c>
    </row>
    <row r="19" spans="1:10" x14ac:dyDescent="0.2">
      <c r="A19" s="99"/>
      <c r="B19" s="72"/>
      <c r="C19" s="72"/>
      <c r="D19" s="72"/>
      <c r="E19" s="149" t="s">
        <v>15</v>
      </c>
      <c r="F19" s="150" t="s">
        <v>15</v>
      </c>
      <c r="G19" s="100" t="s">
        <v>13</v>
      </c>
      <c r="H19" s="150" t="s">
        <v>14</v>
      </c>
      <c r="I19" s="101" t="s">
        <v>55</v>
      </c>
      <c r="J19" s="102" t="s">
        <v>55</v>
      </c>
    </row>
    <row r="20" spans="1:10" x14ac:dyDescent="0.2">
      <c r="A20" s="99"/>
      <c r="B20" s="72"/>
      <c r="C20" s="72"/>
      <c r="D20" s="72"/>
      <c r="E20" s="149" t="s">
        <v>18</v>
      </c>
      <c r="F20" s="150" t="s">
        <v>19</v>
      </c>
      <c r="G20" s="100" t="s">
        <v>16</v>
      </c>
      <c r="H20" s="150" t="s">
        <v>17</v>
      </c>
      <c r="I20" s="101" t="s">
        <v>17</v>
      </c>
      <c r="J20" s="102" t="s">
        <v>86</v>
      </c>
    </row>
    <row r="21" spans="1:10" ht="15.75" thickBot="1" x14ac:dyDescent="0.25">
      <c r="A21" s="69"/>
      <c r="B21" s="70"/>
      <c r="C21" s="70"/>
      <c r="D21" s="103"/>
      <c r="E21" s="104"/>
      <c r="F21" s="105"/>
      <c r="G21" s="106"/>
      <c r="H21" s="106" t="s">
        <v>275</v>
      </c>
      <c r="I21" s="107"/>
      <c r="J21" s="108"/>
    </row>
    <row r="22" spans="1:10" ht="8.25" customHeight="1" x14ac:dyDescent="0.2">
      <c r="A22" s="140"/>
      <c r="B22" s="141"/>
      <c r="C22" s="141"/>
      <c r="D22" s="142"/>
      <c r="E22" s="233"/>
      <c r="F22" s="234"/>
      <c r="G22" s="96"/>
      <c r="H22" s="234"/>
      <c r="I22" s="235"/>
      <c r="J22" s="236"/>
    </row>
    <row r="23" spans="1:10" ht="20.100000000000001" customHeight="1" x14ac:dyDescent="0.25">
      <c r="A23" s="112" t="s">
        <v>34</v>
      </c>
      <c r="B23" s="86"/>
      <c r="C23" s="87"/>
      <c r="D23" s="94"/>
      <c r="E23" s="237"/>
      <c r="F23" s="238"/>
      <c r="G23" s="239"/>
      <c r="H23" s="240"/>
      <c r="I23" s="241"/>
      <c r="J23" s="242"/>
    </row>
    <row r="24" spans="1:10" ht="20.100000000000001" customHeight="1" x14ac:dyDescent="0.2">
      <c r="A24" s="89" t="s">
        <v>2</v>
      </c>
      <c r="B24" s="164" t="s">
        <v>35</v>
      </c>
      <c r="C24" s="156"/>
      <c r="D24" s="156"/>
      <c r="E24" s="238">
        <v>0</v>
      </c>
      <c r="F24" s="243" t="s">
        <v>20</v>
      </c>
      <c r="G24" s="244">
        <v>0</v>
      </c>
      <c r="H24" s="380">
        <f>SUM(G24*E24)</f>
        <v>0</v>
      </c>
      <c r="I24" s="241">
        <v>0</v>
      </c>
      <c r="J24" s="242"/>
    </row>
    <row r="25" spans="1:10" ht="12" customHeight="1" thickBot="1" x14ac:dyDescent="0.3">
      <c r="A25" s="109"/>
      <c r="B25" s="110"/>
      <c r="C25" s="92"/>
      <c r="D25" s="92"/>
      <c r="E25" s="248"/>
      <c r="F25" s="248"/>
      <c r="G25" s="261"/>
      <c r="H25" s="381"/>
      <c r="I25" s="250"/>
      <c r="J25" s="251"/>
    </row>
    <row r="26" spans="1:10" s="119" customFormat="1" ht="33" customHeight="1" thickTop="1" thickBot="1" x14ac:dyDescent="0.3">
      <c r="A26" s="120"/>
      <c r="B26" s="121"/>
      <c r="C26" s="122" t="s">
        <v>62</v>
      </c>
      <c r="D26" s="123"/>
      <c r="E26" s="124"/>
      <c r="F26" s="124"/>
      <c r="G26" s="125"/>
      <c r="H26" s="384">
        <f>SUM(H24:H25)</f>
        <v>0</v>
      </c>
      <c r="I26" s="262">
        <f>SUM(I24:I25)</f>
        <v>0</v>
      </c>
      <c r="J26" s="325"/>
    </row>
    <row r="27" spans="1:10" ht="9" customHeight="1" thickTop="1" x14ac:dyDescent="0.25">
      <c r="A27" s="89"/>
      <c r="B27" s="86"/>
      <c r="C27" s="87"/>
      <c r="D27" s="87"/>
      <c r="E27" s="243"/>
      <c r="F27" s="243"/>
      <c r="G27" s="244"/>
      <c r="H27" s="343"/>
      <c r="I27" s="247"/>
      <c r="J27" s="242"/>
    </row>
    <row r="28" spans="1:10" ht="20.100000000000001" customHeight="1" x14ac:dyDescent="0.25">
      <c r="A28" s="112" t="s">
        <v>36</v>
      </c>
      <c r="B28" s="86"/>
      <c r="C28" s="87"/>
      <c r="D28" s="87"/>
      <c r="E28" s="243"/>
      <c r="F28" s="243"/>
      <c r="G28" s="244"/>
      <c r="H28" s="380"/>
      <c r="I28" s="241"/>
      <c r="J28" s="242"/>
    </row>
    <row r="29" spans="1:10" ht="20.100000000000001" customHeight="1" x14ac:dyDescent="0.2">
      <c r="A29" s="89"/>
      <c r="B29" s="164" t="s">
        <v>37</v>
      </c>
      <c r="C29" s="156"/>
      <c r="D29" s="156"/>
      <c r="E29" s="243">
        <v>0</v>
      </c>
      <c r="F29" s="243" t="s">
        <v>20</v>
      </c>
      <c r="G29" s="244">
        <v>0</v>
      </c>
      <c r="H29" s="380">
        <f>SUM(G29*E29)</f>
        <v>0</v>
      </c>
      <c r="I29" s="241">
        <v>0</v>
      </c>
      <c r="J29" s="242"/>
    </row>
    <row r="30" spans="1:10" ht="20.100000000000001" customHeight="1" x14ac:dyDescent="0.2">
      <c r="A30" s="88"/>
      <c r="B30" s="163" t="s">
        <v>38</v>
      </c>
      <c r="C30" s="158"/>
      <c r="D30" s="158"/>
      <c r="E30" s="238">
        <v>0</v>
      </c>
      <c r="F30" s="238" t="s">
        <v>20</v>
      </c>
      <c r="G30" s="239">
        <v>0</v>
      </c>
      <c r="H30" s="380">
        <f>SUM(G30*E30)</f>
        <v>0</v>
      </c>
      <c r="I30" s="241">
        <v>0</v>
      </c>
      <c r="J30" s="242"/>
    </row>
    <row r="31" spans="1:10" ht="20.100000000000001" customHeight="1" x14ac:dyDescent="0.2">
      <c r="A31" s="89"/>
      <c r="B31" s="164" t="s">
        <v>39</v>
      </c>
      <c r="C31" s="156"/>
      <c r="D31" s="156"/>
      <c r="E31" s="243">
        <v>0</v>
      </c>
      <c r="F31" s="243" t="s">
        <v>20</v>
      </c>
      <c r="G31" s="244">
        <v>0</v>
      </c>
      <c r="H31" s="380">
        <f>SUM(G31*E31)</f>
        <v>0</v>
      </c>
      <c r="I31" s="241">
        <v>0</v>
      </c>
      <c r="J31" s="242"/>
    </row>
    <row r="32" spans="1:10" ht="12" customHeight="1" thickBot="1" x14ac:dyDescent="0.3">
      <c r="A32" s="111"/>
      <c r="B32" s="110"/>
      <c r="C32" s="92"/>
      <c r="D32" s="92"/>
      <c r="E32" s="248"/>
      <c r="F32" s="248"/>
      <c r="G32" s="261"/>
      <c r="H32" s="381"/>
      <c r="I32" s="250"/>
      <c r="J32" s="251"/>
    </row>
    <row r="33" spans="1:10" s="119" customFormat="1" ht="34.5" customHeight="1" thickTop="1" thickBot="1" x14ac:dyDescent="0.3">
      <c r="A33" s="120"/>
      <c r="B33" s="121"/>
      <c r="C33" s="122" t="s">
        <v>63</v>
      </c>
      <c r="D33" s="123"/>
      <c r="E33" s="124"/>
      <c r="F33" s="124"/>
      <c r="G33" s="125"/>
      <c r="H33" s="382">
        <f>SUM(H29:H32)</f>
        <v>0</v>
      </c>
      <c r="I33" s="262">
        <f>SUM(I29:I32)</f>
        <v>0</v>
      </c>
      <c r="J33" s="325"/>
    </row>
    <row r="34" spans="1:10" ht="9" customHeight="1" thickTop="1" x14ac:dyDescent="0.25">
      <c r="A34" s="89"/>
      <c r="B34" s="86"/>
      <c r="C34" s="87"/>
      <c r="D34" s="87"/>
      <c r="E34" s="243"/>
      <c r="F34" s="243"/>
      <c r="G34" s="244"/>
      <c r="H34" s="343"/>
      <c r="I34" s="247"/>
      <c r="J34" s="242"/>
    </row>
    <row r="35" spans="1:10" ht="20.100000000000001" customHeight="1" x14ac:dyDescent="0.25">
      <c r="A35" s="112" t="s">
        <v>40</v>
      </c>
      <c r="B35" s="86"/>
      <c r="C35" s="87"/>
      <c r="D35" s="87"/>
      <c r="E35" s="243"/>
      <c r="F35" s="243"/>
      <c r="G35" s="244"/>
      <c r="H35" s="380"/>
      <c r="I35" s="241"/>
      <c r="J35" s="242"/>
    </row>
    <row r="36" spans="1:10" ht="20.100000000000001" customHeight="1" x14ac:dyDescent="0.2">
      <c r="A36" s="89"/>
      <c r="B36" s="164" t="s">
        <v>77</v>
      </c>
      <c r="C36" s="156"/>
      <c r="D36" s="156"/>
      <c r="E36" s="243">
        <v>0</v>
      </c>
      <c r="F36" s="243" t="s">
        <v>41</v>
      </c>
      <c r="G36" s="244">
        <v>0</v>
      </c>
      <c r="H36" s="380">
        <f>SUM(G36*E36)</f>
        <v>0</v>
      </c>
      <c r="I36" s="241">
        <v>0</v>
      </c>
      <c r="J36" s="242"/>
    </row>
    <row r="37" spans="1:10" ht="12" customHeight="1" thickBot="1" x14ac:dyDescent="0.3">
      <c r="A37" s="111"/>
      <c r="B37" s="110"/>
      <c r="C37" s="92"/>
      <c r="D37" s="92"/>
      <c r="E37" s="248"/>
      <c r="F37" s="248"/>
      <c r="G37" s="261"/>
      <c r="H37" s="381"/>
      <c r="I37" s="250"/>
      <c r="J37" s="251"/>
    </row>
    <row r="38" spans="1:10" s="119" customFormat="1" ht="33" customHeight="1" thickTop="1" thickBot="1" x14ac:dyDescent="0.3">
      <c r="A38" s="120"/>
      <c r="B38" s="121"/>
      <c r="C38" s="122" t="s">
        <v>64</v>
      </c>
      <c r="D38" s="123"/>
      <c r="E38" s="124"/>
      <c r="F38" s="124"/>
      <c r="G38" s="125"/>
      <c r="H38" s="382">
        <f>SUM(H36:H37)</f>
        <v>0</v>
      </c>
      <c r="I38" s="262">
        <f>SUM(I36:I37)</f>
        <v>0</v>
      </c>
      <c r="J38" s="322"/>
    </row>
    <row r="39" spans="1:10" ht="9" customHeight="1" thickTop="1" x14ac:dyDescent="0.25">
      <c r="A39" s="89"/>
      <c r="B39" s="86"/>
      <c r="C39" s="87"/>
      <c r="D39" s="87"/>
      <c r="E39" s="243"/>
      <c r="F39" s="243"/>
      <c r="G39" s="244"/>
      <c r="H39" s="343"/>
      <c r="I39" s="247"/>
      <c r="J39" s="242"/>
    </row>
    <row r="40" spans="1:10" ht="20.100000000000001" customHeight="1" x14ac:dyDescent="0.25">
      <c r="A40" s="112" t="s">
        <v>78</v>
      </c>
      <c r="B40" s="86"/>
      <c r="C40" s="87"/>
      <c r="D40" s="87"/>
      <c r="E40" s="243"/>
      <c r="F40" s="243"/>
      <c r="G40" s="244"/>
      <c r="H40" s="380"/>
      <c r="I40" s="241"/>
      <c r="J40" s="242"/>
    </row>
    <row r="41" spans="1:10" ht="20.100000000000001" customHeight="1" x14ac:dyDescent="0.2">
      <c r="A41" s="112"/>
      <c r="B41" s="181" t="s">
        <v>42</v>
      </c>
      <c r="C41" s="166"/>
      <c r="D41" s="166"/>
      <c r="E41" s="243">
        <v>1</v>
      </c>
      <c r="F41" s="243" t="s">
        <v>41</v>
      </c>
      <c r="G41" s="244">
        <v>1500</v>
      </c>
      <c r="H41" s="380">
        <f>SUM(G41*E41)</f>
        <v>1500</v>
      </c>
      <c r="I41" s="241">
        <v>0</v>
      </c>
      <c r="J41" s="242"/>
    </row>
    <row r="42" spans="1:10" ht="20.100000000000001" customHeight="1" x14ac:dyDescent="0.2">
      <c r="A42" s="112"/>
      <c r="B42" s="181" t="s">
        <v>43</v>
      </c>
      <c r="C42" s="167"/>
      <c r="D42" s="167"/>
      <c r="E42" s="243"/>
      <c r="F42" s="243"/>
      <c r="G42" s="239"/>
      <c r="H42" s="380"/>
      <c r="I42" s="241"/>
      <c r="J42" s="242"/>
    </row>
    <row r="43" spans="1:10" ht="20.100000000000001" customHeight="1" x14ac:dyDescent="0.2">
      <c r="A43" s="168"/>
      <c r="B43" s="165"/>
      <c r="C43" s="167" t="s">
        <v>44</v>
      </c>
      <c r="D43" s="167"/>
      <c r="E43" s="243">
        <v>0</v>
      </c>
      <c r="F43" s="243" t="s">
        <v>41</v>
      </c>
      <c r="G43" s="239">
        <v>0</v>
      </c>
      <c r="H43" s="380">
        <f>SUM(G43*E43)</f>
        <v>0</v>
      </c>
      <c r="I43" s="241">
        <v>0</v>
      </c>
      <c r="J43" s="242"/>
    </row>
    <row r="44" spans="1:10" ht="20.100000000000001" customHeight="1" x14ac:dyDescent="0.2">
      <c r="A44" s="169"/>
      <c r="B44" s="170"/>
      <c r="C44" s="167" t="s">
        <v>214</v>
      </c>
      <c r="D44" s="167"/>
      <c r="E44" s="238">
        <v>1</v>
      </c>
      <c r="F44" s="238" t="s">
        <v>41</v>
      </c>
      <c r="G44" s="239">
        <v>675</v>
      </c>
      <c r="H44" s="380">
        <f>SUM(G44*E44)</f>
        <v>675</v>
      </c>
      <c r="I44" s="241">
        <v>250</v>
      </c>
      <c r="J44" s="242"/>
    </row>
    <row r="45" spans="1:10" ht="12" customHeight="1" thickBot="1" x14ac:dyDescent="0.3">
      <c r="A45" s="111"/>
      <c r="B45" s="110"/>
      <c r="C45" s="92"/>
      <c r="D45" s="92"/>
      <c r="E45" s="248"/>
      <c r="F45" s="248"/>
      <c r="G45" s="261"/>
      <c r="H45" s="381"/>
      <c r="I45" s="250"/>
      <c r="J45" s="251"/>
    </row>
    <row r="46" spans="1:10" s="119" customFormat="1" ht="33" customHeight="1" thickTop="1" thickBot="1" x14ac:dyDescent="0.3">
      <c r="A46" s="120"/>
      <c r="B46" s="121"/>
      <c r="C46" s="122" t="s">
        <v>65</v>
      </c>
      <c r="D46" s="123"/>
      <c r="E46" s="124"/>
      <c r="F46" s="124"/>
      <c r="G46" s="125"/>
      <c r="H46" s="382">
        <f>SUM(H41:H45)</f>
        <v>2175</v>
      </c>
      <c r="I46" s="262">
        <f>SUM(I41:I45)</f>
        <v>250</v>
      </c>
      <c r="J46" s="324"/>
    </row>
    <row r="47" spans="1:10" ht="9" customHeight="1" thickTop="1" x14ac:dyDescent="0.25">
      <c r="A47" s="89"/>
      <c r="B47" s="86"/>
      <c r="C47" s="87"/>
      <c r="D47" s="87"/>
      <c r="E47" s="243"/>
      <c r="F47" s="243"/>
      <c r="G47" s="244"/>
      <c r="H47" s="343"/>
      <c r="I47" s="247"/>
      <c r="J47" s="242"/>
    </row>
    <row r="48" spans="1:10" ht="20.100000000000001" customHeight="1" x14ac:dyDescent="0.25">
      <c r="A48" s="112" t="s">
        <v>45</v>
      </c>
      <c r="B48" s="86"/>
      <c r="C48" s="87"/>
      <c r="D48" s="87"/>
      <c r="E48" s="243"/>
      <c r="F48" s="243"/>
      <c r="G48" s="244"/>
      <c r="H48" s="380"/>
      <c r="I48" s="241"/>
      <c r="J48" s="242"/>
    </row>
    <row r="49" spans="1:10" ht="20.100000000000001" customHeight="1" x14ac:dyDescent="0.2">
      <c r="A49" s="89"/>
      <c r="B49" s="164" t="s">
        <v>73</v>
      </c>
      <c r="C49" s="156"/>
      <c r="D49" s="156"/>
      <c r="E49" s="243">
        <v>0</v>
      </c>
      <c r="F49" s="243" t="s">
        <v>245</v>
      </c>
      <c r="G49" s="244">
        <v>2.5</v>
      </c>
      <c r="H49" s="380">
        <v>0</v>
      </c>
      <c r="I49" s="241">
        <v>0</v>
      </c>
      <c r="J49" s="242"/>
    </row>
    <row r="50" spans="1:10" ht="12" customHeight="1" thickBot="1" x14ac:dyDescent="0.3">
      <c r="A50" s="111"/>
      <c r="B50" s="110"/>
      <c r="C50" s="92"/>
      <c r="D50" s="92"/>
      <c r="E50" s="248"/>
      <c r="F50" s="248"/>
      <c r="G50" s="261"/>
      <c r="H50" s="381"/>
      <c r="I50" s="250"/>
      <c r="J50" s="251"/>
    </row>
    <row r="51" spans="1:10" s="119" customFormat="1" ht="33" customHeight="1" thickTop="1" thickBot="1" x14ac:dyDescent="0.3">
      <c r="A51" s="143"/>
      <c r="B51" s="144"/>
      <c r="C51" s="145" t="s">
        <v>66</v>
      </c>
      <c r="D51" s="146"/>
      <c r="E51" s="147"/>
      <c r="F51" s="147"/>
      <c r="G51" s="148"/>
      <c r="H51" s="385">
        <f>SUM(H49:H50)</f>
        <v>0</v>
      </c>
      <c r="I51" s="264">
        <f>SUM(I49:I50)</f>
        <v>0</v>
      </c>
      <c r="J51" s="317"/>
    </row>
    <row r="52" spans="1:10" ht="9" customHeight="1" x14ac:dyDescent="0.25">
      <c r="A52" s="89"/>
      <c r="B52" s="86"/>
      <c r="C52" s="87"/>
      <c r="D52" s="87"/>
      <c r="E52" s="243"/>
      <c r="F52" s="243"/>
      <c r="G52" s="244"/>
      <c r="H52" s="343"/>
      <c r="I52" s="323"/>
      <c r="J52" s="255"/>
    </row>
    <row r="53" spans="1:10" s="77" customFormat="1" ht="30.75" customHeight="1" thickBot="1" x14ac:dyDescent="0.3">
      <c r="A53" s="265" t="s">
        <v>85</v>
      </c>
      <c r="B53" s="253"/>
      <c r="C53" s="253"/>
      <c r="D53" s="209"/>
      <c r="E53" s="253"/>
      <c r="F53" s="253"/>
      <c r="G53" s="320"/>
      <c r="H53" s="386">
        <f>H26+H33+H38+H46+H51</f>
        <v>2175</v>
      </c>
      <c r="I53" s="321">
        <f>I26+I33+I38+I46+I51</f>
        <v>250</v>
      </c>
      <c r="J53" s="255"/>
    </row>
    <row r="54" spans="1:10" ht="9" customHeight="1" x14ac:dyDescent="0.25">
      <c r="A54" s="89"/>
      <c r="B54" s="86"/>
      <c r="C54" s="87"/>
      <c r="D54" s="87"/>
      <c r="E54" s="243"/>
      <c r="F54" s="243"/>
      <c r="G54" s="244"/>
      <c r="H54" s="343"/>
      <c r="I54" s="247"/>
      <c r="J54" s="255"/>
    </row>
    <row r="55" spans="1:10" ht="9" customHeight="1" x14ac:dyDescent="0.25">
      <c r="A55" s="89"/>
      <c r="B55" s="86"/>
      <c r="C55" s="87"/>
      <c r="D55" s="87"/>
      <c r="E55" s="243"/>
      <c r="F55" s="243"/>
      <c r="G55" s="244"/>
      <c r="H55" s="343"/>
      <c r="I55" s="247"/>
      <c r="J55" s="255"/>
    </row>
    <row r="56" spans="1:10" s="171" customFormat="1" ht="57.75" customHeight="1" thickBot="1" x14ac:dyDescent="0.65">
      <c r="A56" s="266" t="s">
        <v>84</v>
      </c>
      <c r="B56" s="267"/>
      <c r="C56" s="267"/>
      <c r="D56" s="268"/>
      <c r="E56" s="267"/>
      <c r="F56" s="267"/>
      <c r="G56" s="269"/>
      <c r="H56" s="387">
        <f>H53+'FD Costs'!H49+'M&amp;E Costs '!H69</f>
        <v>30920.198674999996</v>
      </c>
      <c r="I56" s="270">
        <f>I53+'FD Costs'!I49+'M&amp;E Costs '!I69</f>
        <v>813.75</v>
      </c>
      <c r="J56" s="318"/>
    </row>
    <row r="57" spans="1:10" ht="9" customHeight="1" x14ac:dyDescent="0.25">
      <c r="A57" s="89"/>
      <c r="B57" s="86"/>
      <c r="C57" s="87"/>
      <c r="D57" s="87"/>
      <c r="E57" s="243"/>
      <c r="F57" s="243"/>
      <c r="G57" s="244"/>
      <c r="H57" s="343"/>
      <c r="I57" s="323"/>
      <c r="J57" s="255"/>
    </row>
    <row r="58" spans="1:10" ht="20.100000000000001" customHeight="1" x14ac:dyDescent="0.25">
      <c r="A58" s="112" t="s">
        <v>70</v>
      </c>
      <c r="B58" s="86"/>
      <c r="C58" s="87"/>
      <c r="D58" s="87"/>
      <c r="E58" s="243"/>
      <c r="F58" s="243"/>
      <c r="G58" s="244"/>
      <c r="H58" s="380"/>
      <c r="I58" s="241"/>
      <c r="J58" s="255"/>
    </row>
    <row r="59" spans="1:10" ht="20.100000000000001" customHeight="1" x14ac:dyDescent="0.2">
      <c r="A59" s="89" t="s">
        <v>46</v>
      </c>
      <c r="B59" s="155"/>
      <c r="C59" s="156"/>
      <c r="D59" s="156"/>
      <c r="E59" s="243"/>
      <c r="F59" s="243"/>
      <c r="G59" s="244"/>
      <c r="H59" s="380">
        <f>H56*0.02</f>
        <v>618.40397349999989</v>
      </c>
      <c r="I59" s="271">
        <f>I56*0.02</f>
        <v>16.274999999999999</v>
      </c>
      <c r="J59" s="255"/>
    </row>
    <row r="60" spans="1:10" ht="20.100000000000001" customHeight="1" x14ac:dyDescent="0.2">
      <c r="A60" s="89" t="s">
        <v>47</v>
      </c>
      <c r="B60" s="155"/>
      <c r="C60" s="156"/>
      <c r="D60" s="156"/>
      <c r="E60" s="243"/>
      <c r="F60" s="243"/>
      <c r="G60" s="244"/>
      <c r="H60" s="380">
        <f>(H56+H59)*0.065*30/365</f>
        <v>168.49390456047945</v>
      </c>
      <c r="I60" s="271">
        <f>(I56+I59)*0.065*30/365</f>
        <v>4.4343801369863014</v>
      </c>
      <c r="J60" s="255"/>
    </row>
    <row r="61" spans="1:10" ht="20.100000000000001" customHeight="1" x14ac:dyDescent="0.2">
      <c r="A61" s="88" t="s">
        <v>48</v>
      </c>
      <c r="B61" s="157"/>
      <c r="C61" s="158"/>
      <c r="D61" s="158"/>
      <c r="E61" s="238"/>
      <c r="F61" s="243"/>
      <c r="G61" s="244"/>
      <c r="H61" s="380">
        <f>(H56+H59+H60)*0.13</f>
        <v>4121.9225518978619</v>
      </c>
      <c r="I61" s="271">
        <f>(I56+I59+I60)*0.13</f>
        <v>108.47971941780823</v>
      </c>
      <c r="J61" s="255"/>
    </row>
    <row r="62" spans="1:10" ht="12" customHeight="1" thickBot="1" x14ac:dyDescent="0.3">
      <c r="A62" s="111"/>
      <c r="B62" s="110"/>
      <c r="C62" s="92"/>
      <c r="D62" s="92"/>
      <c r="E62" s="248"/>
      <c r="F62" s="248"/>
      <c r="G62" s="261"/>
      <c r="H62" s="381"/>
      <c r="I62" s="250"/>
      <c r="J62" s="255"/>
    </row>
    <row r="63" spans="1:10" s="119" customFormat="1" ht="33" customHeight="1" thickTop="1" thickBot="1" x14ac:dyDescent="0.3">
      <c r="A63" s="120"/>
      <c r="B63" s="121"/>
      <c r="C63" s="122" t="s">
        <v>69</v>
      </c>
      <c r="D63" s="123"/>
      <c r="E63" s="124"/>
      <c r="F63" s="124"/>
      <c r="G63" s="125"/>
      <c r="H63" s="382">
        <f>SUM(H59:H62)</f>
        <v>4908.8204299583413</v>
      </c>
      <c r="I63" s="262">
        <f>SUM(I59:I62)</f>
        <v>129.18909955479452</v>
      </c>
      <c r="J63" s="317"/>
    </row>
    <row r="64" spans="1:10" ht="7.5" customHeight="1" thickTop="1" thickBot="1" x14ac:dyDescent="0.3">
      <c r="A64" s="135"/>
      <c r="B64" s="136"/>
      <c r="C64" s="137"/>
      <c r="D64" s="137"/>
      <c r="E64" s="272"/>
      <c r="F64" s="272"/>
      <c r="G64" s="273"/>
      <c r="H64" s="388"/>
      <c r="I64" s="319"/>
      <c r="J64" s="255"/>
    </row>
    <row r="65" spans="1:10" s="171" customFormat="1" ht="36" customHeight="1" thickTop="1" thickBot="1" x14ac:dyDescent="0.35">
      <c r="A65" s="274" t="s">
        <v>67</v>
      </c>
      <c r="B65" s="267"/>
      <c r="C65" s="267"/>
      <c r="D65" s="268"/>
      <c r="E65" s="267"/>
      <c r="F65" s="267"/>
      <c r="G65" s="269"/>
      <c r="H65" s="389">
        <f>H53+H63</f>
        <v>7083.8204299583413</v>
      </c>
      <c r="I65" s="172">
        <f>I53+I63</f>
        <v>379.18909955479455</v>
      </c>
      <c r="J65" s="318"/>
    </row>
    <row r="66" spans="1:10" ht="24" customHeight="1" thickBot="1" x14ac:dyDescent="0.25">
      <c r="A66" s="133" t="s">
        <v>56</v>
      </c>
      <c r="B66" s="80"/>
      <c r="C66" s="80"/>
      <c r="D66" s="80"/>
      <c r="E66" s="81"/>
      <c r="F66" s="81"/>
      <c r="G66" s="80"/>
      <c r="H66" s="347">
        <f>I65</f>
        <v>379.18909955479455</v>
      </c>
      <c r="I66" s="275"/>
      <c r="J66" s="255"/>
    </row>
    <row r="67" spans="1:10" s="173" customFormat="1" ht="32.25" customHeight="1" thickTop="1" thickBot="1" x14ac:dyDescent="0.35">
      <c r="A67" s="276" t="s">
        <v>68</v>
      </c>
      <c r="B67" s="277"/>
      <c r="C67" s="277"/>
      <c r="D67" s="278"/>
      <c r="E67" s="277"/>
      <c r="F67" s="277"/>
      <c r="G67" s="279"/>
      <c r="H67" s="390">
        <f>SUM(H65:H66)</f>
        <v>7463.0095295131359</v>
      </c>
      <c r="I67" s="280"/>
      <c r="J67" s="280"/>
    </row>
    <row r="68" spans="1:10" ht="8.25" customHeight="1" x14ac:dyDescent="0.2">
      <c r="A68" s="263"/>
      <c r="B68" s="263"/>
      <c r="C68" s="263"/>
      <c r="D68" s="263"/>
      <c r="E68" s="263"/>
      <c r="F68" s="263"/>
      <c r="G68" s="263"/>
      <c r="H68" s="391"/>
      <c r="I68" s="263"/>
      <c r="J68" s="263"/>
    </row>
    <row r="69" spans="1:10" ht="8.25" customHeight="1" x14ac:dyDescent="0.2">
      <c r="A69" s="263"/>
      <c r="B69" s="263"/>
      <c r="C69" s="263"/>
      <c r="D69" s="263"/>
      <c r="E69" s="263"/>
      <c r="F69" s="263"/>
      <c r="G69" s="263"/>
      <c r="H69" s="391"/>
      <c r="I69" s="263"/>
      <c r="J69" s="263"/>
    </row>
    <row r="70" spans="1:10" ht="8.25" customHeight="1" x14ac:dyDescent="0.2">
      <c r="A70" s="263"/>
      <c r="B70" s="263"/>
      <c r="C70" s="263"/>
      <c r="D70" s="263"/>
      <c r="E70" s="263"/>
      <c r="F70" s="263"/>
      <c r="G70" s="263"/>
      <c r="H70" s="391"/>
      <c r="I70" s="263"/>
      <c r="J70" s="263"/>
    </row>
    <row r="71" spans="1:10" ht="8.25" customHeight="1" x14ac:dyDescent="0.2">
      <c r="A71" s="263"/>
      <c r="B71" s="263"/>
      <c r="C71" s="263"/>
      <c r="D71" s="263"/>
      <c r="E71" s="263"/>
      <c r="F71" s="263"/>
      <c r="G71" s="263"/>
      <c r="H71" s="391"/>
      <c r="I71" s="263"/>
      <c r="J71" s="263"/>
    </row>
    <row r="72" spans="1:10" ht="8.25" customHeight="1" x14ac:dyDescent="0.2">
      <c r="A72" s="263"/>
      <c r="B72" s="263"/>
      <c r="C72" s="263"/>
      <c r="D72" s="263"/>
      <c r="E72" s="263"/>
      <c r="F72" s="263"/>
      <c r="G72" s="263"/>
      <c r="H72" s="391"/>
      <c r="I72" s="263"/>
      <c r="J72" s="263"/>
    </row>
    <row r="73" spans="1:10" ht="8.25" customHeight="1" x14ac:dyDescent="0.2">
      <c r="A73" s="263"/>
      <c r="B73" s="263"/>
      <c r="C73" s="263"/>
      <c r="D73" s="263"/>
      <c r="E73" s="263"/>
      <c r="F73" s="263"/>
      <c r="G73" s="263"/>
      <c r="H73" s="391"/>
      <c r="I73" s="263"/>
      <c r="J73" s="263"/>
    </row>
    <row r="74" spans="1:10" ht="8.25" customHeight="1" x14ac:dyDescent="0.2">
      <c r="A74" s="263"/>
      <c r="B74" s="263"/>
      <c r="C74" s="263"/>
      <c r="D74" s="263"/>
      <c r="E74" s="263"/>
      <c r="F74" s="263"/>
      <c r="G74" s="263"/>
      <c r="H74" s="391"/>
      <c r="I74" s="263"/>
      <c r="J74" s="263"/>
    </row>
    <row r="75" spans="1:10" ht="8.25" customHeight="1" x14ac:dyDescent="0.2">
      <c r="A75" s="263"/>
      <c r="B75" s="263"/>
      <c r="C75" s="263"/>
      <c r="D75" s="263"/>
      <c r="E75" s="263"/>
      <c r="F75" s="263"/>
      <c r="G75" s="263"/>
      <c r="H75" s="391"/>
      <c r="I75" s="263"/>
      <c r="J75" s="263"/>
    </row>
    <row r="76" spans="1:10" ht="8.25" customHeight="1" x14ac:dyDescent="0.2">
      <c r="A76" s="263"/>
      <c r="B76" s="263"/>
      <c r="C76" s="263"/>
      <c r="D76" s="263"/>
      <c r="E76" s="263"/>
      <c r="F76" s="263"/>
      <c r="G76" s="263"/>
      <c r="H76" s="391"/>
      <c r="I76" s="263"/>
      <c r="J76" s="263"/>
    </row>
    <row r="77" spans="1:10" ht="8.25" customHeight="1" x14ac:dyDescent="0.2">
      <c r="A77" s="263"/>
      <c r="B77" s="263"/>
      <c r="C77" s="263"/>
      <c r="D77" s="263"/>
      <c r="E77" s="263"/>
      <c r="F77" s="263"/>
      <c r="G77" s="263"/>
      <c r="H77" s="391"/>
      <c r="I77" s="263"/>
      <c r="J77" s="263"/>
    </row>
    <row r="78" spans="1:10" ht="8.25" customHeight="1" x14ac:dyDescent="0.2">
      <c r="A78" s="263"/>
      <c r="B78" s="263"/>
      <c r="C78" s="263"/>
      <c r="D78" s="263"/>
      <c r="E78" s="263"/>
      <c r="F78" s="263"/>
      <c r="G78" s="263"/>
      <c r="H78" s="391"/>
      <c r="I78" s="263"/>
      <c r="J78" s="263"/>
    </row>
    <row r="79" spans="1:10" ht="8.25" customHeight="1" x14ac:dyDescent="0.2">
      <c r="A79" s="263"/>
      <c r="B79" s="263"/>
      <c r="C79" s="263"/>
      <c r="D79" s="263"/>
      <c r="E79" s="263"/>
      <c r="F79" s="263"/>
      <c r="G79" s="263"/>
      <c r="H79" s="391"/>
      <c r="I79" s="263"/>
      <c r="J79" s="263"/>
    </row>
    <row r="80" spans="1:10" ht="8.25" customHeight="1" x14ac:dyDescent="0.2">
      <c r="A80" s="263"/>
      <c r="B80" s="263"/>
      <c r="C80" s="263"/>
      <c r="D80" s="263"/>
      <c r="E80" s="263"/>
      <c r="F80" s="263"/>
      <c r="G80" s="263"/>
      <c r="H80" s="391"/>
      <c r="I80" s="263"/>
      <c r="J80" s="263"/>
    </row>
    <row r="81" spans="1:10" ht="8.25" customHeight="1" x14ac:dyDescent="0.2">
      <c r="A81" s="263"/>
      <c r="B81" s="263"/>
      <c r="C81" s="263"/>
      <c r="D81" s="263"/>
      <c r="E81" s="263"/>
      <c r="F81" s="263"/>
      <c r="G81" s="263"/>
      <c r="H81" s="391"/>
      <c r="I81" s="263"/>
      <c r="J81" s="263"/>
    </row>
    <row r="82" spans="1:10" ht="8.25" customHeight="1" x14ac:dyDescent="0.2">
      <c r="A82" s="263"/>
      <c r="B82" s="263"/>
      <c r="C82" s="263"/>
      <c r="D82" s="263"/>
      <c r="E82" s="263"/>
      <c r="F82" s="263"/>
      <c r="G82" s="263"/>
      <c r="H82" s="391"/>
      <c r="I82" s="263"/>
      <c r="J82" s="263"/>
    </row>
    <row r="83" spans="1:10" ht="8.25" customHeight="1" x14ac:dyDescent="0.2">
      <c r="A83" s="263"/>
      <c r="B83" s="263"/>
      <c r="C83" s="263"/>
      <c r="D83" s="263"/>
      <c r="E83" s="263"/>
      <c r="F83" s="263"/>
      <c r="G83" s="263"/>
      <c r="H83" s="391"/>
      <c r="I83" s="263"/>
      <c r="J83" s="263"/>
    </row>
    <row r="84" spans="1:10" ht="8.25" customHeight="1" thickBot="1" x14ac:dyDescent="0.25">
      <c r="A84" s="263"/>
      <c r="B84" s="263"/>
      <c r="C84" s="263"/>
      <c r="D84" s="263"/>
      <c r="E84" s="263"/>
      <c r="F84" s="263"/>
      <c r="G84" s="263"/>
      <c r="H84" s="391"/>
      <c r="I84" s="263"/>
      <c r="J84" s="263"/>
    </row>
    <row r="85" spans="1:10" s="174" customFormat="1" ht="57.75" customHeight="1" thickBot="1" x14ac:dyDescent="0.85">
      <c r="A85" s="281" t="s">
        <v>74</v>
      </c>
      <c r="B85" s="282"/>
      <c r="C85" s="282"/>
      <c r="D85" s="283"/>
      <c r="E85" s="282"/>
      <c r="F85" s="282"/>
      <c r="G85" s="284"/>
      <c r="H85" s="392">
        <f>H65+'FD Costs'!H49+'M&amp;E Costs '!H69</f>
        <v>35829.019104958337</v>
      </c>
      <c r="I85" s="285"/>
      <c r="J85" s="285"/>
    </row>
    <row r="86" spans="1:10" s="178" customFormat="1" ht="30" customHeight="1" thickBot="1" x14ac:dyDescent="0.45">
      <c r="A86" s="175" t="s">
        <v>56</v>
      </c>
      <c r="B86" s="176"/>
      <c r="C86" s="176"/>
      <c r="D86" s="176"/>
      <c r="E86" s="177"/>
      <c r="F86" s="177"/>
      <c r="G86" s="176"/>
      <c r="H86" s="393">
        <f>H66+'FD Costs'!H50+'M&amp;E Costs '!H70</f>
        <v>942.93909955479455</v>
      </c>
      <c r="I86" s="275"/>
      <c r="J86" s="286"/>
    </row>
    <row r="87" spans="1:10" s="173" customFormat="1" ht="30.75" customHeight="1" thickTop="1" thickBot="1" x14ac:dyDescent="0.65">
      <c r="A87" s="287" t="s">
        <v>75</v>
      </c>
      <c r="B87" s="288"/>
      <c r="C87" s="288"/>
      <c r="D87" s="289"/>
      <c r="E87" s="288"/>
      <c r="F87" s="288"/>
      <c r="G87" s="290"/>
      <c r="H87" s="394">
        <f>H67+'FD Costs'!H51+'M&amp;E Costs '!H71</f>
        <v>36771.958204513132</v>
      </c>
      <c r="I87" s="280"/>
      <c r="J87" s="280"/>
    </row>
    <row r="88" spans="1:10" x14ac:dyDescent="0.2">
      <c r="A88" s="263"/>
      <c r="B88" s="263"/>
      <c r="C88" s="263"/>
      <c r="D88" s="263"/>
      <c r="E88" s="263"/>
      <c r="F88" s="263"/>
      <c r="G88" s="263"/>
      <c r="H88" s="263"/>
      <c r="I88" s="263"/>
      <c r="J88" s="263"/>
    </row>
  </sheetData>
  <printOptions horizontalCentered="1"/>
  <pageMargins left="0" right="0" top="0.25" bottom="0.5" header="0.25" footer="0.25"/>
  <pageSetup scale="45" orientation="portrait" horizontalDpi="4294967292" r:id="rId1"/>
  <headerFooter alignWithMargins="0">
    <oddFooter>&amp;CPage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6" zoomScale="75" zoomScaleNormal="75" workbookViewId="0">
      <selection activeCell="A25" sqref="A25"/>
    </sheetView>
  </sheetViews>
  <sheetFormatPr defaultRowHeight="15" x14ac:dyDescent="0.2"/>
  <cols>
    <col min="1" max="1" width="3.6640625" customWidth="1"/>
    <col min="2" max="2" width="28.21875" bestFit="1" customWidth="1"/>
    <col min="3" max="4" width="20.44140625" customWidth="1"/>
    <col min="5" max="5" width="10.5546875" customWidth="1"/>
    <col min="6" max="7" width="20.44140625" customWidth="1"/>
    <col min="8" max="8" width="3.6640625" customWidth="1"/>
  </cols>
  <sheetData>
    <row r="1" spans="1:8" ht="20.25" x14ac:dyDescent="0.3">
      <c r="A1" s="35"/>
      <c r="B1" s="36"/>
      <c r="C1" s="36"/>
      <c r="D1" s="36"/>
      <c r="E1" s="36"/>
      <c r="F1" s="36"/>
      <c r="G1" s="36"/>
      <c r="H1" s="37"/>
    </row>
    <row r="2" spans="1:8" ht="20.25" x14ac:dyDescent="0.3">
      <c r="A2" s="38" t="s">
        <v>87</v>
      </c>
      <c r="B2" s="39"/>
      <c r="C2" s="39"/>
      <c r="D2" s="39"/>
      <c r="E2" s="39"/>
      <c r="F2" s="39"/>
      <c r="G2" s="39"/>
      <c r="H2" s="40"/>
    </row>
    <row r="3" spans="1:8" x14ac:dyDescent="0.2">
      <c r="A3" s="41"/>
      <c r="B3" s="42"/>
      <c r="C3" s="42"/>
      <c r="D3" s="42"/>
      <c r="E3" s="42"/>
      <c r="F3" s="42"/>
      <c r="G3" s="42"/>
      <c r="H3" s="43"/>
    </row>
    <row r="4" spans="1:8" ht="18" x14ac:dyDescent="0.25">
      <c r="A4" s="131" t="s">
        <v>0</v>
      </c>
      <c r="B4" s="39"/>
      <c r="C4" s="39"/>
      <c r="D4" s="39"/>
      <c r="E4" s="39"/>
      <c r="F4" s="39"/>
      <c r="G4" s="39"/>
      <c r="H4" s="40"/>
    </row>
    <row r="5" spans="1:8" ht="18" x14ac:dyDescent="0.25">
      <c r="A5" s="44">
        <f ca="1">TODAY()</f>
        <v>36584</v>
      </c>
      <c r="B5" s="42"/>
      <c r="C5" s="42"/>
      <c r="D5" s="42"/>
      <c r="E5" s="42"/>
      <c r="F5" s="42"/>
      <c r="G5" s="42"/>
      <c r="H5" s="43"/>
    </row>
    <row r="6" spans="1:8" ht="15.75" thickBot="1" x14ac:dyDescent="0.25">
      <c r="A6" s="45"/>
      <c r="B6" s="46"/>
      <c r="C6" s="46"/>
      <c r="D6" s="46"/>
      <c r="E6" s="46"/>
      <c r="F6" s="46"/>
      <c r="G6" s="46"/>
      <c r="H6" s="47"/>
    </row>
    <row r="7" spans="1:8" x14ac:dyDescent="0.2">
      <c r="A7" s="226"/>
      <c r="B7" s="49"/>
      <c r="C7" s="49"/>
      <c r="D7" s="49"/>
      <c r="E7" s="49"/>
      <c r="F7" s="49"/>
      <c r="G7" s="49"/>
      <c r="H7" s="52"/>
    </row>
    <row r="8" spans="1:8" ht="18" customHeight="1" x14ac:dyDescent="0.25">
      <c r="A8" s="214"/>
      <c r="B8" s="217" t="s">
        <v>1</v>
      </c>
      <c r="C8" s="326" t="str">
        <f>'Project Scope'!C8</f>
        <v>Enron North America (Houston Pipe Line Co.)</v>
      </c>
      <c r="D8" s="207"/>
      <c r="E8" s="207"/>
      <c r="F8" s="207"/>
      <c r="G8" s="207"/>
      <c r="H8" s="203"/>
    </row>
    <row r="9" spans="1:8" ht="18" customHeight="1" x14ac:dyDescent="0.25">
      <c r="A9" s="214"/>
      <c r="B9" s="217" t="s">
        <v>3</v>
      </c>
      <c r="C9" s="326" t="str">
        <f>'Project Scope'!C9</f>
        <v>Temporary Meter &amp; Regulator Station for Midcon's Carbon Black Delivery</v>
      </c>
      <c r="D9" s="207"/>
      <c r="E9" s="207"/>
      <c r="F9" s="207"/>
      <c r="G9" s="207"/>
      <c r="H9" s="203"/>
    </row>
    <row r="10" spans="1:8" ht="18" customHeight="1" x14ac:dyDescent="0.25">
      <c r="A10" s="214"/>
      <c r="B10" s="217" t="s">
        <v>4</v>
      </c>
      <c r="C10" s="326" t="str">
        <f>'Project Scope'!C10</f>
        <v>Not Assigned</v>
      </c>
      <c r="D10" s="207"/>
      <c r="E10" s="207"/>
      <c r="F10" s="207"/>
      <c r="G10" s="207"/>
      <c r="H10" s="203"/>
    </row>
    <row r="11" spans="1:8" ht="18" customHeight="1" x14ac:dyDescent="0.25">
      <c r="A11" s="214"/>
      <c r="B11" s="217" t="s">
        <v>5</v>
      </c>
      <c r="C11" s="326" t="str">
        <f>'Project Scope'!C11</f>
        <v>Rodney Rogers</v>
      </c>
      <c r="D11" s="207"/>
      <c r="E11" s="217" t="s">
        <v>143</v>
      </c>
      <c r="F11" s="207" t="str">
        <f>'Project Scope'!F11</f>
        <v>CostEstimateCarbonBlack.xls</v>
      </c>
      <c r="G11" s="207"/>
      <c r="H11" s="203"/>
    </row>
    <row r="12" spans="1:8" ht="18" customHeight="1" x14ac:dyDescent="0.25">
      <c r="A12" s="214"/>
      <c r="B12" s="217" t="s">
        <v>6</v>
      </c>
      <c r="C12" s="326" t="str">
        <f>IF('Project Scope'!C12=0,"",'Project Scope'!C12)</f>
        <v/>
      </c>
      <c r="D12" s="220"/>
      <c r="E12" s="72"/>
      <c r="F12" s="72"/>
      <c r="G12" s="72"/>
      <c r="H12" s="203"/>
    </row>
    <row r="13" spans="1:8" ht="18" customHeight="1" x14ac:dyDescent="0.25">
      <c r="A13" s="214"/>
      <c r="B13" s="217" t="s">
        <v>97</v>
      </c>
      <c r="C13" s="326" t="str">
        <f>'Project Scope'!C13</f>
        <v>Ginger Causey/Mike Morris</v>
      </c>
      <c r="D13" s="220"/>
      <c r="E13" s="72"/>
      <c r="F13" s="72"/>
      <c r="G13" s="72"/>
      <c r="H13" s="203"/>
    </row>
    <row r="14" spans="1:8" ht="15.75" thickBot="1" x14ac:dyDescent="0.25">
      <c r="A14" s="57"/>
      <c r="B14" s="59"/>
      <c r="C14" s="46"/>
      <c r="D14" s="46"/>
      <c r="E14" s="46"/>
      <c r="F14" s="46"/>
      <c r="G14" s="46"/>
      <c r="H14" s="47"/>
    </row>
    <row r="15" spans="1:8" x14ac:dyDescent="0.2">
      <c r="A15" s="66"/>
      <c r="B15" s="67"/>
      <c r="C15" s="67"/>
      <c r="D15" s="67"/>
      <c r="E15" s="67"/>
      <c r="F15" s="67"/>
      <c r="G15" s="67"/>
      <c r="H15" s="68"/>
    </row>
    <row r="16" spans="1:8" ht="18" x14ac:dyDescent="0.25">
      <c r="A16" s="73" t="s">
        <v>49</v>
      </c>
      <c r="B16" s="39"/>
      <c r="C16" s="39"/>
      <c r="D16" s="39"/>
      <c r="E16" s="39"/>
      <c r="F16" s="39"/>
      <c r="G16" s="39"/>
      <c r="H16" s="40"/>
    </row>
    <row r="17" spans="1:8" ht="15.75" thickBot="1" x14ac:dyDescent="0.25">
      <c r="A17" s="69"/>
      <c r="B17" s="70"/>
      <c r="C17" s="70"/>
      <c r="D17" s="70"/>
      <c r="E17" s="70"/>
      <c r="F17" s="70"/>
      <c r="G17" s="70"/>
      <c r="H17" s="71"/>
    </row>
    <row r="18" spans="1:8" ht="20.100000000000001" customHeight="1" x14ac:dyDescent="0.2">
      <c r="A18" s="99"/>
      <c r="B18" s="72"/>
      <c r="C18" s="72"/>
      <c r="D18" s="72"/>
      <c r="E18" s="72"/>
      <c r="F18" s="72"/>
      <c r="G18" s="72"/>
      <c r="H18" s="203"/>
    </row>
    <row r="19" spans="1:8" ht="20.100000000000001" customHeight="1" x14ac:dyDescent="0.2">
      <c r="A19" s="139"/>
      <c r="B19" s="87"/>
      <c r="C19" s="87"/>
      <c r="D19" s="87"/>
      <c r="E19" s="87"/>
      <c r="F19" s="87"/>
      <c r="G19" s="87"/>
      <c r="H19" s="213"/>
    </row>
    <row r="20" spans="1:8" ht="20.100000000000001" customHeight="1" x14ac:dyDescent="0.2">
      <c r="A20" s="139" t="s">
        <v>161</v>
      </c>
      <c r="B20" s="87"/>
      <c r="C20" s="87"/>
      <c r="D20" s="87"/>
      <c r="E20" s="87"/>
      <c r="F20" s="87"/>
      <c r="G20" s="87"/>
      <c r="H20" s="213"/>
    </row>
    <row r="21" spans="1:8" s="6" customFormat="1" ht="20.100000000000001" customHeight="1" x14ac:dyDescent="0.25">
      <c r="A21" s="139" t="s">
        <v>160</v>
      </c>
      <c r="B21" s="87"/>
      <c r="C21" s="87"/>
      <c r="D21" s="87"/>
      <c r="E21" s="87"/>
      <c r="F21" s="87"/>
      <c r="G21" s="87"/>
      <c r="H21" s="213"/>
    </row>
    <row r="22" spans="1:8" s="6" customFormat="1" ht="20.100000000000001" customHeight="1" x14ac:dyDescent="0.25">
      <c r="A22" s="139" t="s">
        <v>242</v>
      </c>
      <c r="B22" s="87"/>
      <c r="C22" s="87"/>
      <c r="D22" s="87"/>
      <c r="E22" s="87"/>
      <c r="F22" s="87"/>
      <c r="G22" s="87"/>
      <c r="H22" s="213"/>
    </row>
    <row r="23" spans="1:8" s="6" customFormat="1" ht="20.100000000000001" customHeight="1" x14ac:dyDescent="0.25">
      <c r="A23" s="139" t="s">
        <v>213</v>
      </c>
      <c r="B23" s="87"/>
      <c r="C23" s="87"/>
      <c r="D23" s="87"/>
      <c r="E23" s="87"/>
      <c r="F23" s="87"/>
      <c r="G23" s="87"/>
      <c r="H23" s="213"/>
    </row>
    <row r="24" spans="1:8" s="6" customFormat="1" ht="20.100000000000001" customHeight="1" x14ac:dyDescent="0.25">
      <c r="A24" s="139" t="s">
        <v>249</v>
      </c>
      <c r="B24" s="87"/>
      <c r="C24" s="87"/>
      <c r="D24" s="87"/>
      <c r="E24" s="87"/>
      <c r="F24" s="87"/>
      <c r="G24" s="87"/>
      <c r="H24" s="213"/>
    </row>
    <row r="25" spans="1:8" s="6" customFormat="1" ht="20.100000000000001" customHeight="1" x14ac:dyDescent="0.25">
      <c r="A25" s="139"/>
      <c r="B25" s="87"/>
      <c r="C25" s="87"/>
      <c r="D25" s="87"/>
      <c r="E25" s="87"/>
      <c r="F25" s="87"/>
      <c r="G25" s="87"/>
      <c r="H25" s="213"/>
    </row>
    <row r="26" spans="1:8" s="6" customFormat="1" ht="20.100000000000001" customHeight="1" x14ac:dyDescent="0.25">
      <c r="A26" s="139"/>
      <c r="B26" s="87"/>
      <c r="C26" s="87"/>
      <c r="D26" s="87"/>
      <c r="E26" s="87"/>
      <c r="F26" s="87"/>
      <c r="G26" s="87"/>
      <c r="H26" s="213"/>
    </row>
    <row r="27" spans="1:8" s="6" customFormat="1" ht="20.100000000000001" customHeight="1" x14ac:dyDescent="0.25">
      <c r="A27" s="139"/>
      <c r="B27" s="87"/>
      <c r="C27" s="87"/>
      <c r="D27" s="87"/>
      <c r="E27" s="87"/>
      <c r="F27" s="87"/>
      <c r="G27" s="87"/>
      <c r="H27" s="213"/>
    </row>
    <row r="28" spans="1:8" s="6" customFormat="1" ht="20.100000000000001" customHeight="1" x14ac:dyDescent="0.25">
      <c r="A28" s="139"/>
      <c r="B28" s="87"/>
      <c r="C28" s="87"/>
      <c r="D28" s="87"/>
      <c r="E28" s="87"/>
      <c r="F28" s="87"/>
      <c r="G28" s="87"/>
      <c r="H28" s="213"/>
    </row>
    <row r="29" spans="1:8" s="6" customFormat="1" ht="20.100000000000001" customHeight="1" x14ac:dyDescent="0.25">
      <c r="A29" s="139"/>
      <c r="B29" s="87"/>
      <c r="C29" s="87"/>
      <c r="D29" s="87"/>
      <c r="E29" s="87"/>
      <c r="F29" s="87"/>
      <c r="G29" s="87"/>
      <c r="H29" s="213"/>
    </row>
    <row r="30" spans="1:8" s="6" customFormat="1" ht="20.100000000000001" customHeight="1" x14ac:dyDescent="0.25">
      <c r="A30" s="139"/>
      <c r="B30" s="87"/>
      <c r="C30" s="87"/>
      <c r="D30" s="87"/>
      <c r="E30" s="87"/>
      <c r="F30" s="87"/>
      <c r="G30" s="87"/>
      <c r="H30" s="213"/>
    </row>
    <row r="31" spans="1:8" s="6" customFormat="1" ht="20.100000000000001" customHeight="1" x14ac:dyDescent="0.25">
      <c r="A31" s="139"/>
      <c r="B31" s="87"/>
      <c r="C31" s="87"/>
      <c r="D31" s="87"/>
      <c r="E31" s="87"/>
      <c r="F31" s="87"/>
      <c r="G31" s="87"/>
      <c r="H31" s="213"/>
    </row>
    <row r="32" spans="1:8" s="6" customFormat="1" ht="20.100000000000001" customHeight="1" x14ac:dyDescent="0.25">
      <c r="A32" s="139"/>
      <c r="B32" s="87"/>
      <c r="C32" s="87"/>
      <c r="D32" s="87"/>
      <c r="E32" s="87"/>
      <c r="F32" s="87"/>
      <c r="G32" s="87"/>
      <c r="H32" s="213"/>
    </row>
    <row r="33" spans="1:8" s="6" customFormat="1" ht="20.100000000000001" customHeight="1" x14ac:dyDescent="0.25">
      <c r="A33" s="139"/>
      <c r="B33" s="87"/>
      <c r="C33" s="87"/>
      <c r="D33" s="87"/>
      <c r="E33" s="87"/>
      <c r="F33" s="87"/>
      <c r="G33" s="87"/>
      <c r="H33" s="213"/>
    </row>
    <row r="34" spans="1:8" s="6" customFormat="1" ht="20.100000000000001" customHeight="1" x14ac:dyDescent="0.25">
      <c r="A34" s="139"/>
      <c r="B34" s="87"/>
      <c r="C34" s="87"/>
      <c r="D34" s="87"/>
      <c r="E34" s="87"/>
      <c r="F34" s="87"/>
      <c r="G34" s="87"/>
      <c r="H34" s="213"/>
    </row>
    <row r="35" spans="1:8" s="6" customFormat="1" ht="20.100000000000001" customHeight="1" x14ac:dyDescent="0.25">
      <c r="A35" s="139"/>
      <c r="B35" s="87"/>
      <c r="C35" s="87"/>
      <c r="D35" s="87"/>
      <c r="E35" s="87"/>
      <c r="F35" s="87"/>
      <c r="G35" s="87"/>
      <c r="H35" s="213"/>
    </row>
    <row r="36" spans="1:8" s="6" customFormat="1" ht="20.100000000000001" customHeight="1" x14ac:dyDescent="0.25">
      <c r="A36" s="139"/>
      <c r="B36" s="87"/>
      <c r="C36" s="87"/>
      <c r="D36" s="87"/>
      <c r="E36" s="87"/>
      <c r="F36" s="87"/>
      <c r="G36" s="87"/>
      <c r="H36" s="213"/>
    </row>
    <row r="37" spans="1:8" s="6" customFormat="1" ht="20.100000000000001" customHeight="1" x14ac:dyDescent="0.25">
      <c r="A37" s="139"/>
      <c r="B37" s="87"/>
      <c r="C37" s="87"/>
      <c r="D37" s="87"/>
      <c r="E37" s="87"/>
      <c r="F37" s="87"/>
      <c r="G37" s="87"/>
      <c r="H37" s="213"/>
    </row>
    <row r="38" spans="1:8" s="6" customFormat="1" ht="20.100000000000001" customHeight="1" x14ac:dyDescent="0.25">
      <c r="A38" s="139"/>
      <c r="B38" s="87"/>
      <c r="C38" s="87"/>
      <c r="D38" s="87"/>
      <c r="E38" s="87"/>
      <c r="F38" s="87"/>
      <c r="G38" s="87"/>
      <c r="H38" s="213"/>
    </row>
    <row r="39" spans="1:8" s="6" customFormat="1" ht="20.100000000000001" customHeight="1" x14ac:dyDescent="0.25">
      <c r="A39" s="139"/>
      <c r="B39" s="87"/>
      <c r="C39" s="87"/>
      <c r="D39" s="87"/>
      <c r="E39" s="87"/>
      <c r="F39" s="87"/>
      <c r="G39" s="87"/>
      <c r="H39" s="213"/>
    </row>
    <row r="40" spans="1:8" s="6" customFormat="1" ht="20.100000000000001" customHeight="1" x14ac:dyDescent="0.25">
      <c r="A40" s="139"/>
      <c r="B40" s="87"/>
      <c r="C40" s="87"/>
      <c r="D40" s="87"/>
      <c r="E40" s="87"/>
      <c r="F40" s="87"/>
      <c r="G40" s="87"/>
      <c r="H40" s="213"/>
    </row>
    <row r="41" spans="1:8" s="6" customFormat="1" ht="20.100000000000001" customHeight="1" x14ac:dyDescent="0.25">
      <c r="A41" s="139"/>
      <c r="B41" s="87"/>
      <c r="C41" s="87"/>
      <c r="D41" s="87"/>
      <c r="E41" s="87"/>
      <c r="F41" s="87"/>
      <c r="G41" s="87"/>
      <c r="H41" s="213"/>
    </row>
    <row r="42" spans="1:8" s="6" customFormat="1" ht="20.100000000000001" customHeight="1" x14ac:dyDescent="0.25">
      <c r="A42" s="139"/>
      <c r="B42" s="87"/>
      <c r="C42" s="87"/>
      <c r="D42" s="87"/>
      <c r="E42" s="87"/>
      <c r="F42" s="87"/>
      <c r="G42" s="87"/>
      <c r="H42" s="213"/>
    </row>
    <row r="43" spans="1:8" s="6" customFormat="1" ht="20.100000000000001" customHeight="1" x14ac:dyDescent="0.25">
      <c r="A43" s="139"/>
      <c r="B43" s="87"/>
      <c r="C43" s="87"/>
      <c r="D43" s="87"/>
      <c r="E43" s="87"/>
      <c r="F43" s="87"/>
      <c r="G43" s="87"/>
      <c r="H43" s="213"/>
    </row>
    <row r="44" spans="1:8" s="6" customFormat="1" ht="20.100000000000001" customHeight="1" x14ac:dyDescent="0.25">
      <c r="A44" s="139"/>
      <c r="B44" s="87"/>
      <c r="C44" s="87"/>
      <c r="D44" s="87"/>
      <c r="E44" s="87"/>
      <c r="F44" s="87"/>
      <c r="G44" s="87"/>
      <c r="H44" s="213"/>
    </row>
    <row r="45" spans="1:8" s="6" customFormat="1" ht="20.100000000000001" customHeight="1" x14ac:dyDescent="0.25">
      <c r="A45" s="139"/>
      <c r="B45" s="87"/>
      <c r="C45" s="87"/>
      <c r="D45" s="87"/>
      <c r="E45" s="87"/>
      <c r="F45" s="87"/>
      <c r="G45" s="87"/>
      <c r="H45" s="213"/>
    </row>
    <row r="46" spans="1:8" s="6" customFormat="1" ht="20.100000000000001" customHeight="1" x14ac:dyDescent="0.25">
      <c r="A46" s="139"/>
      <c r="B46" s="87"/>
      <c r="C46" s="87"/>
      <c r="D46" s="87"/>
      <c r="E46" s="87"/>
      <c r="F46" s="87"/>
      <c r="G46" s="87"/>
      <c r="H46" s="213"/>
    </row>
    <row r="47" spans="1:8" s="6" customFormat="1" ht="20.100000000000001" customHeight="1" x14ac:dyDescent="0.25">
      <c r="A47" s="139"/>
      <c r="B47" s="87"/>
      <c r="C47" s="87"/>
      <c r="D47" s="87"/>
      <c r="E47" s="87"/>
      <c r="F47" s="87"/>
      <c r="G47" s="87"/>
      <c r="H47" s="213"/>
    </row>
    <row r="48" spans="1:8" s="6" customFormat="1" ht="20.100000000000001" customHeight="1" x14ac:dyDescent="0.25">
      <c r="A48" s="139"/>
      <c r="B48" s="87"/>
      <c r="C48" s="87"/>
      <c r="D48" s="87"/>
      <c r="E48" s="87"/>
      <c r="F48" s="87"/>
      <c r="G48" s="87"/>
      <c r="H48" s="213"/>
    </row>
    <row r="49" spans="1:8" s="6" customFormat="1" ht="20.100000000000001" customHeight="1" x14ac:dyDescent="0.25">
      <c r="A49" s="139"/>
      <c r="B49" s="87"/>
      <c r="C49" s="87"/>
      <c r="D49" s="87"/>
      <c r="E49" s="87"/>
      <c r="F49" s="87"/>
      <c r="G49" s="87"/>
      <c r="H49" s="213"/>
    </row>
    <row r="50" spans="1:8" s="6" customFormat="1" ht="20.100000000000001" customHeight="1" x14ac:dyDescent="0.25">
      <c r="A50" s="139"/>
      <c r="B50" s="87"/>
      <c r="C50" s="87"/>
      <c r="D50" s="87"/>
      <c r="E50" s="87"/>
      <c r="F50" s="87"/>
      <c r="G50" s="87"/>
      <c r="H50" s="213"/>
    </row>
    <row r="51" spans="1:8" s="6" customFormat="1" ht="20.100000000000001" customHeight="1" x14ac:dyDescent="0.25">
      <c r="A51" s="139"/>
      <c r="B51" s="87"/>
      <c r="C51" s="87"/>
      <c r="D51" s="87"/>
      <c r="E51" s="87"/>
      <c r="F51" s="87"/>
      <c r="G51" s="87"/>
      <c r="H51" s="213"/>
    </row>
    <row r="52" spans="1:8" s="6" customFormat="1" ht="20.100000000000001" customHeight="1" x14ac:dyDescent="0.25">
      <c r="A52" s="139"/>
      <c r="B52" s="87"/>
      <c r="C52" s="87"/>
      <c r="D52" s="87"/>
      <c r="E52" s="87"/>
      <c r="F52" s="87"/>
      <c r="G52" s="87"/>
      <c r="H52" s="213"/>
    </row>
    <row r="53" spans="1:8" s="6" customFormat="1" ht="20.100000000000001" customHeight="1" x14ac:dyDescent="0.25">
      <c r="A53" s="139"/>
      <c r="B53" s="87"/>
      <c r="C53" s="87"/>
      <c r="D53" s="87"/>
      <c r="E53" s="87"/>
      <c r="F53" s="87"/>
      <c r="G53" s="87"/>
      <c r="H53" s="213"/>
    </row>
    <row r="54" spans="1:8" s="6" customFormat="1" ht="20.100000000000001" customHeight="1" x14ac:dyDescent="0.25">
      <c r="A54" s="139"/>
      <c r="B54" s="87"/>
      <c r="C54" s="87"/>
      <c r="D54" s="87"/>
      <c r="E54" s="87"/>
      <c r="F54" s="87"/>
      <c r="G54" s="87"/>
      <c r="H54" s="213"/>
    </row>
    <row r="55" spans="1:8" s="6" customFormat="1" ht="20.100000000000001" customHeight="1" x14ac:dyDescent="0.25">
      <c r="A55" s="139"/>
      <c r="B55" s="87"/>
      <c r="C55" s="87"/>
      <c r="D55" s="87"/>
      <c r="E55" s="87"/>
      <c r="F55" s="87"/>
      <c r="G55" s="87"/>
      <c r="H55" s="213"/>
    </row>
    <row r="56" spans="1:8" s="6" customFormat="1" ht="20.100000000000001" customHeight="1" x14ac:dyDescent="0.25">
      <c r="A56" s="139"/>
      <c r="B56" s="87"/>
      <c r="C56" s="87"/>
      <c r="D56" s="87"/>
      <c r="E56" s="87"/>
      <c r="F56" s="87"/>
      <c r="G56" s="87"/>
      <c r="H56" s="213"/>
    </row>
    <row r="57" spans="1:8" s="6" customFormat="1" ht="20.100000000000001" customHeight="1" x14ac:dyDescent="0.25">
      <c r="A57" s="139"/>
      <c r="B57" s="87"/>
      <c r="C57" s="87"/>
      <c r="D57" s="87"/>
      <c r="E57" s="87"/>
      <c r="F57" s="87"/>
      <c r="G57" s="87"/>
      <c r="H57" s="213"/>
    </row>
    <row r="58" spans="1:8" s="6" customFormat="1" ht="20.100000000000001" customHeight="1" x14ac:dyDescent="0.25">
      <c r="A58" s="139"/>
      <c r="B58" s="87"/>
      <c r="C58" s="87"/>
      <c r="D58" s="87"/>
      <c r="E58" s="87"/>
      <c r="F58" s="87"/>
      <c r="G58" s="87"/>
      <c r="H58" s="213"/>
    </row>
    <row r="59" spans="1:8" s="6" customFormat="1" ht="20.100000000000001" customHeight="1" x14ac:dyDescent="0.25">
      <c r="A59" s="139"/>
      <c r="B59" s="87"/>
      <c r="C59" s="87"/>
      <c r="D59" s="87"/>
      <c r="E59" s="87"/>
      <c r="F59" s="87"/>
      <c r="G59" s="87"/>
      <c r="H59" s="213"/>
    </row>
    <row r="60" spans="1:8" s="6" customFormat="1" ht="20.100000000000001" customHeight="1" x14ac:dyDescent="0.25">
      <c r="A60" s="139"/>
      <c r="B60" s="87"/>
      <c r="C60" s="87"/>
      <c r="D60" s="87"/>
      <c r="E60" s="87"/>
      <c r="F60" s="87"/>
      <c r="G60" s="87"/>
      <c r="H60" s="213"/>
    </row>
    <row r="61" spans="1:8" s="6" customFormat="1" ht="20.100000000000001" customHeight="1" x14ac:dyDescent="0.25">
      <c r="A61" s="139"/>
      <c r="B61" s="87"/>
      <c r="C61" s="87"/>
      <c r="D61" s="87"/>
      <c r="E61" s="87"/>
      <c r="F61" s="87"/>
      <c r="G61" s="87"/>
      <c r="H61" s="213"/>
    </row>
    <row r="62" spans="1:8" s="6" customFormat="1" ht="20.100000000000001" customHeight="1" x14ac:dyDescent="0.25">
      <c r="A62" s="139"/>
      <c r="B62" s="87"/>
      <c r="C62" s="87"/>
      <c r="D62" s="87"/>
      <c r="E62" s="87"/>
      <c r="F62" s="87"/>
      <c r="G62" s="87"/>
      <c r="H62" s="213"/>
    </row>
    <row r="63" spans="1:8" s="6" customFormat="1" ht="20.100000000000001" customHeight="1" thickBot="1" x14ac:dyDescent="0.3">
      <c r="A63" s="208"/>
      <c r="B63" s="211"/>
      <c r="C63" s="211"/>
      <c r="D63" s="211"/>
      <c r="E63" s="211"/>
      <c r="F63" s="211"/>
      <c r="G63" s="211"/>
      <c r="H63" s="229"/>
    </row>
  </sheetData>
  <printOptions horizontalCentered="1"/>
  <pageMargins left="0" right="0" top="0.25" bottom="0.5" header="0.25" footer="0.25"/>
  <pageSetup scale="58" fitToHeight="2" orientation="portrait" horizontalDpi="4294967292" r:id="rId1"/>
  <headerFooter alignWithMargins="0">
    <oddFooter>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D1" zoomScale="75" zoomScaleNormal="75" workbookViewId="0">
      <selection activeCell="B19" sqref="B19"/>
    </sheetView>
  </sheetViews>
  <sheetFormatPr defaultRowHeight="15" x14ac:dyDescent="0.2"/>
  <cols>
    <col min="1" max="1" width="3.77734375" customWidth="1"/>
    <col min="2" max="2" width="25.88671875" customWidth="1"/>
    <col min="3" max="3" width="37" customWidth="1"/>
    <col min="4" max="4" width="23.77734375" style="370" customWidth="1"/>
    <col min="5" max="5" width="25.6640625" style="370" customWidth="1"/>
    <col min="6" max="6" width="23.77734375" style="370" customWidth="1"/>
    <col min="7" max="7" width="4.77734375" customWidth="1"/>
  </cols>
  <sheetData>
    <row r="1" spans="1:7" ht="20.25" x14ac:dyDescent="0.3">
      <c r="A1" s="127"/>
      <c r="B1" s="36"/>
      <c r="C1" s="36"/>
      <c r="D1" s="359"/>
      <c r="E1" s="359"/>
      <c r="F1" s="373"/>
      <c r="G1" s="128"/>
    </row>
    <row r="2" spans="1:7" ht="20.25" x14ac:dyDescent="0.3">
      <c r="A2" s="38" t="s">
        <v>87</v>
      </c>
      <c r="B2" s="42"/>
      <c r="C2" s="42"/>
      <c r="D2" s="360"/>
      <c r="E2" s="360"/>
      <c r="F2" s="374"/>
      <c r="G2" s="129"/>
    </row>
    <row r="3" spans="1:7" ht="15.75" thickBot="1" x14ac:dyDescent="0.25">
      <c r="A3" s="130"/>
      <c r="B3" s="42"/>
      <c r="C3" s="42"/>
      <c r="D3" s="360"/>
      <c r="E3" s="360"/>
      <c r="F3" s="374"/>
      <c r="G3" s="129"/>
    </row>
    <row r="4" spans="1:7" ht="18" x14ac:dyDescent="0.25">
      <c r="A4" s="304" t="s">
        <v>0</v>
      </c>
      <c r="B4" s="36"/>
      <c r="C4" s="36"/>
      <c r="D4" s="359"/>
      <c r="E4" s="359"/>
      <c r="F4" s="373"/>
      <c r="G4" s="128"/>
    </row>
    <row r="5" spans="1:7" ht="18" x14ac:dyDescent="0.25">
      <c r="A5" s="44">
        <f ca="1">TODAY()</f>
        <v>36584</v>
      </c>
      <c r="B5" s="42"/>
      <c r="C5" s="42"/>
      <c r="D5" s="360"/>
      <c r="E5" s="360"/>
      <c r="F5" s="374"/>
      <c r="G5" s="129"/>
    </row>
    <row r="6" spans="1:7" ht="15.75" thickBot="1" x14ac:dyDescent="0.25">
      <c r="A6" s="74"/>
      <c r="B6" s="75"/>
      <c r="C6" s="75"/>
      <c r="D6" s="361"/>
      <c r="E6" s="361"/>
      <c r="F6" s="375"/>
      <c r="G6" s="132"/>
    </row>
    <row r="7" spans="1:7" x14ac:dyDescent="0.2">
      <c r="A7" s="226"/>
      <c r="B7" s="49"/>
      <c r="C7" s="49"/>
      <c r="D7" s="362"/>
      <c r="E7" s="362"/>
      <c r="F7" s="367"/>
      <c r="G7" s="68"/>
    </row>
    <row r="8" spans="1:7" ht="18" customHeight="1" x14ac:dyDescent="0.25">
      <c r="A8" s="214"/>
      <c r="B8" s="217" t="s">
        <v>1</v>
      </c>
      <c r="C8" s="326" t="str">
        <f>'Project Scope'!C8</f>
        <v>Enron North America (Houston Pipe Line Co.)</v>
      </c>
      <c r="D8" s="363"/>
      <c r="E8" s="363"/>
      <c r="F8" s="365"/>
      <c r="G8" s="203"/>
    </row>
    <row r="9" spans="1:7" ht="18" customHeight="1" x14ac:dyDescent="0.25">
      <c r="A9" s="214"/>
      <c r="B9" s="217" t="s">
        <v>3</v>
      </c>
      <c r="C9" s="326" t="str">
        <f>'Project Scope'!C9</f>
        <v>Temporary Meter &amp; Regulator Station for Midcon's Carbon Black Delivery</v>
      </c>
      <c r="D9" s="363"/>
      <c r="E9" s="363"/>
      <c r="F9" s="365"/>
      <c r="G9" s="203"/>
    </row>
    <row r="10" spans="1:7" ht="18" customHeight="1" x14ac:dyDescent="0.25">
      <c r="A10" s="214"/>
      <c r="B10" s="217" t="s">
        <v>4</v>
      </c>
      <c r="C10" s="326" t="str">
        <f>'Project Scope'!C10</f>
        <v>Not Assigned</v>
      </c>
      <c r="D10" s="363"/>
      <c r="E10" s="363"/>
      <c r="F10" s="365"/>
      <c r="G10" s="203"/>
    </row>
    <row r="11" spans="1:7" ht="18" customHeight="1" x14ac:dyDescent="0.25">
      <c r="A11" s="214"/>
      <c r="B11" s="217" t="s">
        <v>5</v>
      </c>
      <c r="C11" s="326" t="str">
        <f>'Project Scope'!C11</f>
        <v>Rodney Rogers</v>
      </c>
      <c r="D11" s="363"/>
      <c r="E11" s="364" t="s">
        <v>143</v>
      </c>
      <c r="F11" s="363" t="str">
        <f>'Project Scope'!F11</f>
        <v>CostEstimateCarbonBlack.xls</v>
      </c>
      <c r="G11" s="203"/>
    </row>
    <row r="12" spans="1:7" ht="18" customHeight="1" x14ac:dyDescent="0.25">
      <c r="A12" s="214"/>
      <c r="B12" s="217" t="s">
        <v>6</v>
      </c>
      <c r="C12" s="326" t="str">
        <f>IF('Project Scope'!C12=0,"",'Project Scope'!C12)</f>
        <v/>
      </c>
      <c r="D12" s="365"/>
      <c r="E12" s="365"/>
      <c r="F12" s="365"/>
      <c r="G12" s="203"/>
    </row>
    <row r="13" spans="1:7" ht="18" customHeight="1" x14ac:dyDescent="0.25">
      <c r="A13" s="214"/>
      <c r="B13" s="217" t="s">
        <v>97</v>
      </c>
      <c r="C13" s="326" t="str">
        <f>'Project Scope'!C13</f>
        <v>Ginger Causey/Mike Morris</v>
      </c>
      <c r="D13" s="365"/>
      <c r="E13" s="365"/>
      <c r="F13" s="365"/>
      <c r="G13" s="203"/>
    </row>
    <row r="14" spans="1:7" ht="15.75" thickBot="1" x14ac:dyDescent="0.25">
      <c r="A14" s="69"/>
      <c r="B14" s="70"/>
      <c r="C14" s="70"/>
      <c r="D14" s="366"/>
      <c r="E14" s="366"/>
      <c r="F14" s="366"/>
      <c r="G14" s="71"/>
    </row>
    <row r="15" spans="1:7" x14ac:dyDescent="0.2">
      <c r="A15" s="66"/>
      <c r="B15" s="67"/>
      <c r="C15" s="67"/>
      <c r="D15" s="367"/>
      <c r="E15" s="367"/>
      <c r="F15" s="367"/>
      <c r="G15" s="68"/>
    </row>
    <row r="16" spans="1:7" ht="18" x14ac:dyDescent="0.25">
      <c r="A16" s="73" t="s">
        <v>50</v>
      </c>
      <c r="B16" s="39"/>
      <c r="C16" s="39"/>
      <c r="D16" s="368"/>
      <c r="E16" s="368"/>
      <c r="F16" s="368"/>
      <c r="G16" s="40"/>
    </row>
    <row r="17" spans="1:17" ht="15.75" thickBot="1" x14ac:dyDescent="0.25">
      <c r="A17" s="69"/>
      <c r="B17" s="70"/>
      <c r="C17" s="70"/>
      <c r="D17" s="366"/>
      <c r="E17" s="366"/>
      <c r="F17" s="366"/>
      <c r="G17" s="71"/>
    </row>
    <row r="18" spans="1:17" s="182" customFormat="1" ht="46.5" customHeight="1" thickBot="1" x14ac:dyDescent="0.3">
      <c r="A18" s="300"/>
      <c r="B18" s="296" t="s">
        <v>71</v>
      </c>
      <c r="C18" s="297" t="s">
        <v>72</v>
      </c>
      <c r="D18" s="369" t="s">
        <v>51</v>
      </c>
      <c r="E18" s="369" t="s">
        <v>52</v>
      </c>
      <c r="F18" s="376" t="s">
        <v>53</v>
      </c>
      <c r="G18" s="295"/>
    </row>
    <row r="19" spans="1:17" s="301" customFormat="1" ht="24" customHeight="1" x14ac:dyDescent="0.25">
      <c r="A19" s="294"/>
      <c r="B19" s="354" t="s">
        <v>139</v>
      </c>
      <c r="C19" s="356" t="s">
        <v>166</v>
      </c>
      <c r="D19" s="309" t="s">
        <v>187</v>
      </c>
      <c r="E19" s="309" t="s">
        <v>200</v>
      </c>
      <c r="F19" s="308" t="s">
        <v>203</v>
      </c>
      <c r="G19" s="291"/>
      <c r="P19" s="371"/>
      <c r="Q19" s="371"/>
    </row>
    <row r="20" spans="1:17" s="301" customFormat="1" ht="24" customHeight="1" x14ac:dyDescent="0.25">
      <c r="A20" s="294"/>
      <c r="B20" s="354" t="s">
        <v>153</v>
      </c>
      <c r="C20" s="357" t="s">
        <v>167</v>
      </c>
      <c r="D20" s="309" t="s">
        <v>188</v>
      </c>
      <c r="E20" s="309" t="s">
        <v>197</v>
      </c>
      <c r="F20" s="308" t="s">
        <v>204</v>
      </c>
      <c r="G20" s="291"/>
      <c r="P20" s="371"/>
      <c r="Q20" s="371"/>
    </row>
    <row r="21" spans="1:17" s="301" customFormat="1" ht="24" customHeight="1" x14ac:dyDescent="0.25">
      <c r="A21" s="294"/>
      <c r="B21" s="354" t="s">
        <v>154</v>
      </c>
      <c r="C21" s="357" t="s">
        <v>168</v>
      </c>
      <c r="D21" s="309" t="s">
        <v>189</v>
      </c>
      <c r="E21" s="309" t="s">
        <v>201</v>
      </c>
      <c r="F21" s="308" t="s">
        <v>205</v>
      </c>
      <c r="G21" s="291"/>
      <c r="P21" s="371"/>
      <c r="Q21" s="371"/>
    </row>
    <row r="22" spans="1:17" s="301" customFormat="1" ht="24" customHeight="1" x14ac:dyDescent="0.25">
      <c r="A22" s="294"/>
      <c r="B22" s="354" t="s">
        <v>155</v>
      </c>
      <c r="C22" s="357" t="s">
        <v>169</v>
      </c>
      <c r="D22" s="309" t="s">
        <v>192</v>
      </c>
      <c r="E22" s="309" t="s">
        <v>202</v>
      </c>
      <c r="F22" s="308" t="s">
        <v>208</v>
      </c>
      <c r="G22" s="291"/>
      <c r="P22" s="371"/>
      <c r="Q22" s="371"/>
    </row>
    <row r="23" spans="1:17" s="301" customFormat="1" ht="24" customHeight="1" x14ac:dyDescent="0.25">
      <c r="A23" s="294"/>
      <c r="B23" s="354" t="s">
        <v>157</v>
      </c>
      <c r="C23" s="357" t="s">
        <v>182</v>
      </c>
      <c r="D23" s="309" t="s">
        <v>193</v>
      </c>
      <c r="E23" s="309" t="s">
        <v>198</v>
      </c>
      <c r="F23" s="308" t="s">
        <v>206</v>
      </c>
      <c r="G23" s="291"/>
      <c r="P23" s="371"/>
      <c r="Q23" s="371"/>
    </row>
    <row r="24" spans="1:17" s="301" customFormat="1" ht="24" customHeight="1" x14ac:dyDescent="0.25">
      <c r="A24" s="294"/>
      <c r="B24" s="354" t="s">
        <v>156</v>
      </c>
      <c r="C24" s="357" t="s">
        <v>173</v>
      </c>
      <c r="D24" s="309" t="s">
        <v>194</v>
      </c>
      <c r="E24" s="358" t="s">
        <v>210</v>
      </c>
      <c r="F24" s="308" t="s">
        <v>209</v>
      </c>
      <c r="G24" s="291"/>
      <c r="P24" s="371"/>
      <c r="Q24" s="372"/>
    </row>
    <row r="25" spans="1:17" s="301" customFormat="1" ht="24" customHeight="1" x14ac:dyDescent="0.25">
      <c r="A25" s="294"/>
      <c r="B25" s="354" t="s">
        <v>158</v>
      </c>
      <c r="C25" s="357" t="s">
        <v>172</v>
      </c>
      <c r="D25" s="309" t="s">
        <v>195</v>
      </c>
      <c r="E25" s="309" t="s">
        <v>183</v>
      </c>
      <c r="F25" s="308" t="s">
        <v>207</v>
      </c>
      <c r="G25" s="291"/>
      <c r="P25" s="371"/>
      <c r="Q25" s="371"/>
    </row>
    <row r="26" spans="1:17" s="301" customFormat="1" ht="24" customHeight="1" x14ac:dyDescent="0.25">
      <c r="A26" s="294"/>
      <c r="B26" s="354" t="s">
        <v>159</v>
      </c>
      <c r="C26" s="357" t="s">
        <v>170</v>
      </c>
      <c r="D26" s="309" t="s">
        <v>190</v>
      </c>
      <c r="E26" s="309">
        <v>2812629163</v>
      </c>
      <c r="F26" s="310"/>
      <c r="G26" s="291"/>
      <c r="P26" s="371"/>
      <c r="Q26" s="371"/>
    </row>
    <row r="27" spans="1:17" s="301" customFormat="1" ht="24" customHeight="1" x14ac:dyDescent="0.25">
      <c r="A27" s="294"/>
      <c r="B27" s="354" t="s">
        <v>162</v>
      </c>
      <c r="C27" s="357" t="s">
        <v>171</v>
      </c>
      <c r="D27" s="309" t="s">
        <v>196</v>
      </c>
      <c r="E27" s="309">
        <v>7136081022</v>
      </c>
      <c r="F27" s="310">
        <v>7138188314</v>
      </c>
      <c r="G27" s="292"/>
      <c r="P27" s="371"/>
      <c r="Q27" s="371"/>
    </row>
    <row r="28" spans="1:17" s="301" customFormat="1" ht="24" customHeight="1" x14ac:dyDescent="0.25">
      <c r="A28" s="294"/>
      <c r="B28" s="354" t="s">
        <v>163</v>
      </c>
      <c r="C28" s="357" t="s">
        <v>174</v>
      </c>
      <c r="D28" s="309">
        <v>2814901484</v>
      </c>
      <c r="E28" s="309">
        <v>7137050473</v>
      </c>
      <c r="F28" s="310">
        <v>7137050473</v>
      </c>
      <c r="G28" s="292"/>
      <c r="P28" s="371"/>
      <c r="Q28" s="371"/>
    </row>
    <row r="29" spans="1:17" s="301" customFormat="1" ht="24" customHeight="1" x14ac:dyDescent="0.25">
      <c r="A29" s="294"/>
      <c r="B29" s="354" t="s">
        <v>140</v>
      </c>
      <c r="C29" s="357" t="s">
        <v>175</v>
      </c>
      <c r="D29" s="309" t="s">
        <v>191</v>
      </c>
      <c r="E29" s="309">
        <v>8007055829</v>
      </c>
      <c r="F29" s="310"/>
      <c r="G29" s="292"/>
      <c r="P29" s="371"/>
      <c r="Q29" s="371"/>
    </row>
    <row r="30" spans="1:17" s="301" customFormat="1" ht="24" customHeight="1" x14ac:dyDescent="0.25">
      <c r="A30" s="294"/>
      <c r="B30" s="354" t="s">
        <v>164</v>
      </c>
      <c r="C30" s="357" t="s">
        <v>176</v>
      </c>
      <c r="D30" s="309" t="s">
        <v>184</v>
      </c>
      <c r="E30" s="309">
        <v>8007167133</v>
      </c>
      <c r="F30" s="310">
        <v>7132027839</v>
      </c>
      <c r="G30" s="292"/>
      <c r="P30" s="371"/>
      <c r="Q30" s="371"/>
    </row>
    <row r="31" spans="1:17" s="301" customFormat="1" ht="24" customHeight="1" x14ac:dyDescent="0.25">
      <c r="A31" s="294"/>
      <c r="B31" s="354" t="s">
        <v>165</v>
      </c>
      <c r="C31" s="357" t="s">
        <v>177</v>
      </c>
      <c r="D31" s="309" t="s">
        <v>185</v>
      </c>
      <c r="E31" s="358" t="s">
        <v>211</v>
      </c>
      <c r="F31" s="310">
        <v>2813810990</v>
      </c>
      <c r="G31" s="292"/>
      <c r="P31" s="371"/>
      <c r="Q31" s="371"/>
    </row>
    <row r="32" spans="1:17" s="301" customFormat="1" ht="24" customHeight="1" x14ac:dyDescent="0.25">
      <c r="A32" s="294"/>
      <c r="B32" s="354" t="s">
        <v>178</v>
      </c>
      <c r="C32" s="357" t="s">
        <v>179</v>
      </c>
      <c r="D32" s="309" t="s">
        <v>186</v>
      </c>
      <c r="E32" s="309"/>
      <c r="F32" s="310"/>
      <c r="G32" s="292"/>
      <c r="P32" s="371"/>
      <c r="Q32" s="371"/>
    </row>
    <row r="33" spans="1:17" s="301" customFormat="1" ht="24" customHeight="1" x14ac:dyDescent="0.25">
      <c r="A33" s="302"/>
      <c r="B33" s="354" t="s">
        <v>180</v>
      </c>
      <c r="C33" s="357" t="s">
        <v>181</v>
      </c>
      <c r="D33" s="309" t="s">
        <v>199</v>
      </c>
      <c r="E33" s="308">
        <v>4097265906</v>
      </c>
      <c r="F33" s="379">
        <v>4097811404</v>
      </c>
      <c r="G33" s="292"/>
      <c r="P33" s="371"/>
      <c r="Q33" s="371"/>
    </row>
    <row r="34" spans="1:17" s="301" customFormat="1" ht="24" customHeight="1" x14ac:dyDescent="0.25">
      <c r="A34" s="302"/>
      <c r="B34" s="354"/>
      <c r="C34" s="298"/>
      <c r="D34" s="307"/>
      <c r="E34" s="307"/>
      <c r="F34" s="310"/>
      <c r="G34" s="292"/>
    </row>
    <row r="35" spans="1:17" s="301" customFormat="1" ht="24" customHeight="1" x14ac:dyDescent="0.25">
      <c r="A35" s="302"/>
      <c r="B35" s="354"/>
      <c r="C35" s="298"/>
      <c r="D35" s="309"/>
      <c r="E35" s="309"/>
      <c r="F35" s="308"/>
      <c r="G35" s="291"/>
    </row>
    <row r="36" spans="1:17" s="301" customFormat="1" ht="24" customHeight="1" x14ac:dyDescent="0.25">
      <c r="A36" s="302"/>
      <c r="B36" s="354"/>
      <c r="C36" s="298"/>
      <c r="D36" s="309"/>
      <c r="E36" s="309"/>
      <c r="F36" s="308"/>
      <c r="G36" s="291"/>
    </row>
    <row r="37" spans="1:17" s="301" customFormat="1" ht="24" customHeight="1" x14ac:dyDescent="0.25">
      <c r="A37" s="302"/>
      <c r="B37" s="354"/>
      <c r="C37" s="298"/>
      <c r="D37" s="309"/>
      <c r="E37" s="309"/>
      <c r="F37" s="308"/>
      <c r="G37" s="291"/>
    </row>
    <row r="38" spans="1:17" s="301" customFormat="1" ht="24" customHeight="1" x14ac:dyDescent="0.25">
      <c r="A38" s="302"/>
      <c r="B38" s="354"/>
      <c r="C38" s="298"/>
      <c r="D38" s="309"/>
      <c r="E38" s="309"/>
      <c r="F38" s="308"/>
      <c r="G38" s="291"/>
    </row>
    <row r="39" spans="1:17" s="301" customFormat="1" ht="24" customHeight="1" x14ac:dyDescent="0.25">
      <c r="A39" s="294"/>
      <c r="B39" s="354"/>
      <c r="C39" s="298"/>
      <c r="D39" s="309"/>
      <c r="E39" s="309"/>
      <c r="F39" s="308"/>
      <c r="G39" s="291"/>
    </row>
    <row r="40" spans="1:17" s="301" customFormat="1" ht="24" customHeight="1" x14ac:dyDescent="0.25">
      <c r="A40" s="294" t="s">
        <v>212</v>
      </c>
      <c r="B40" s="354" t="s">
        <v>153</v>
      </c>
      <c r="C40" s="298"/>
      <c r="D40" s="309"/>
      <c r="E40" s="309"/>
      <c r="F40" s="308"/>
      <c r="G40" s="291"/>
    </row>
    <row r="41" spans="1:17" s="301" customFormat="1" ht="24" customHeight="1" x14ac:dyDescent="0.25">
      <c r="A41" s="302"/>
      <c r="B41" s="354" t="s">
        <v>154</v>
      </c>
      <c r="C41" s="298"/>
      <c r="D41" s="309"/>
      <c r="E41" s="309"/>
      <c r="F41" s="308"/>
      <c r="G41" s="291"/>
    </row>
    <row r="42" spans="1:17" s="301" customFormat="1" ht="24" customHeight="1" x14ac:dyDescent="0.25">
      <c r="A42" s="294"/>
      <c r="B42" s="354" t="s">
        <v>155</v>
      </c>
      <c r="C42" s="298"/>
      <c r="D42" s="309"/>
      <c r="E42" s="309"/>
      <c r="F42" s="308"/>
      <c r="G42" s="291"/>
    </row>
    <row r="43" spans="1:17" s="301" customFormat="1" ht="24" customHeight="1" x14ac:dyDescent="0.25">
      <c r="A43" s="302"/>
      <c r="B43" s="354" t="s">
        <v>157</v>
      </c>
      <c r="C43" s="298"/>
      <c r="D43" s="309"/>
      <c r="E43" s="309"/>
      <c r="F43" s="308"/>
      <c r="G43" s="291"/>
    </row>
    <row r="44" spans="1:17" s="301" customFormat="1" ht="24" customHeight="1" x14ac:dyDescent="0.25">
      <c r="A44" s="302"/>
      <c r="B44" s="354" t="s">
        <v>156</v>
      </c>
      <c r="C44" s="298"/>
      <c r="D44" s="309"/>
      <c r="E44" s="309"/>
      <c r="F44" s="308"/>
      <c r="G44" s="291"/>
    </row>
    <row r="45" spans="1:17" s="301" customFormat="1" ht="24" customHeight="1" x14ac:dyDescent="0.25">
      <c r="A45" s="302"/>
      <c r="B45" s="354" t="s">
        <v>158</v>
      </c>
      <c r="C45" s="298"/>
      <c r="D45" s="309"/>
      <c r="E45" s="309"/>
      <c r="F45" s="308"/>
      <c r="G45" s="291"/>
    </row>
    <row r="46" spans="1:17" s="301" customFormat="1" ht="24" customHeight="1" x14ac:dyDescent="0.25">
      <c r="A46" s="302"/>
      <c r="B46" s="354" t="s">
        <v>159</v>
      </c>
      <c r="C46" s="298"/>
      <c r="D46" s="309"/>
      <c r="E46" s="309"/>
      <c r="F46" s="308"/>
      <c r="G46" s="291"/>
    </row>
    <row r="47" spans="1:17" s="301" customFormat="1" ht="24" customHeight="1" x14ac:dyDescent="0.25">
      <c r="A47" s="302"/>
      <c r="B47" s="354" t="s">
        <v>162</v>
      </c>
      <c r="C47" s="298"/>
      <c r="D47" s="309"/>
      <c r="E47" s="309"/>
      <c r="F47" s="308"/>
      <c r="G47" s="291"/>
    </row>
    <row r="48" spans="1:17" s="301" customFormat="1" ht="24" customHeight="1" x14ac:dyDescent="0.25">
      <c r="A48" s="302"/>
      <c r="B48" s="354" t="s">
        <v>163</v>
      </c>
      <c r="C48" s="298"/>
      <c r="D48" s="309"/>
      <c r="E48" s="309"/>
      <c r="F48" s="308"/>
      <c r="G48" s="291"/>
    </row>
    <row r="49" spans="1:7" s="301" customFormat="1" ht="24" customHeight="1" x14ac:dyDescent="0.25">
      <c r="A49" s="302"/>
      <c r="B49" s="354" t="s">
        <v>140</v>
      </c>
      <c r="C49" s="298"/>
      <c r="D49" s="309"/>
      <c r="E49" s="309"/>
      <c r="F49" s="308"/>
      <c r="G49" s="291"/>
    </row>
    <row r="50" spans="1:7" s="301" customFormat="1" ht="24" customHeight="1" x14ac:dyDescent="0.25">
      <c r="A50" s="302"/>
      <c r="B50" s="354" t="s">
        <v>164</v>
      </c>
      <c r="C50" s="298"/>
      <c r="D50" s="309"/>
      <c r="E50" s="309"/>
      <c r="F50" s="308"/>
      <c r="G50" s="291"/>
    </row>
    <row r="51" spans="1:7" s="301" customFormat="1" ht="24" customHeight="1" x14ac:dyDescent="0.25">
      <c r="A51" s="302"/>
      <c r="B51" s="354" t="s">
        <v>165</v>
      </c>
      <c r="C51" s="298"/>
      <c r="D51" s="309"/>
      <c r="E51" s="309"/>
      <c r="F51" s="308"/>
      <c r="G51" s="291"/>
    </row>
    <row r="52" spans="1:7" s="301" customFormat="1" ht="24" customHeight="1" x14ac:dyDescent="0.25">
      <c r="A52" s="302"/>
      <c r="B52" s="354" t="s">
        <v>178</v>
      </c>
      <c r="C52" s="298"/>
      <c r="D52" s="309"/>
      <c r="E52" s="309"/>
      <c r="F52" s="308"/>
      <c r="G52" s="291"/>
    </row>
    <row r="53" spans="1:7" s="301" customFormat="1" ht="24" customHeight="1" x14ac:dyDescent="0.25">
      <c r="A53" s="302"/>
      <c r="B53" s="354" t="s">
        <v>234</v>
      </c>
      <c r="C53" s="298"/>
      <c r="D53" s="309"/>
      <c r="E53" s="309"/>
      <c r="F53" s="308"/>
      <c r="G53" s="291"/>
    </row>
    <row r="54" spans="1:7" s="301" customFormat="1" ht="24" customHeight="1" thickBot="1" x14ac:dyDescent="0.3">
      <c r="A54" s="303"/>
      <c r="B54" s="355"/>
      <c r="C54" s="299"/>
      <c r="D54" s="311"/>
      <c r="E54" s="311"/>
      <c r="F54" s="312"/>
      <c r="G54" s="293"/>
    </row>
  </sheetData>
  <printOptions horizontalCentered="1"/>
  <pageMargins left="0" right="0" top="0.25" bottom="0.5" header="0.25" footer="0.25"/>
  <pageSetup scale="58" orientation="portrait" horizontalDpi="4294967292" r:id="rId1"/>
  <headerFooter alignWithMargins="0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Summary with Notes&amp;Assumptions</vt:lpstr>
      <vt:lpstr>Project Scope</vt:lpstr>
      <vt:lpstr>Notes</vt:lpstr>
      <vt:lpstr>M&amp;E Costs </vt:lpstr>
      <vt:lpstr>FD Costs</vt:lpstr>
      <vt:lpstr>PS Costs</vt:lpstr>
      <vt:lpstr>Risk Factors</vt:lpstr>
      <vt:lpstr>Contact List</vt:lpstr>
      <vt:lpstr>'Contact List'!Print_Area</vt:lpstr>
      <vt:lpstr>'FD Costs'!Print_Area</vt:lpstr>
      <vt:lpstr>Notes!Print_Area</vt:lpstr>
      <vt:lpstr>'Project Scope'!Print_Area</vt:lpstr>
      <vt:lpstr>'Risk Factors'!Print_Area</vt:lpstr>
      <vt:lpstr>'Summary with Notes&amp;Assumptions'!Print_Area</vt:lpstr>
      <vt:lpstr>Notes!Print_Titles</vt:lpstr>
      <vt:lpstr>'Project Scope'!Print_Titles</vt:lpstr>
      <vt:lpstr>'PS Costs'!Print_Titles</vt:lpstr>
      <vt:lpstr>'Risk Factors'!Print_Titles</vt:lpstr>
      <vt:lpstr>'Summary with Notes&amp;Assumptions'!Print_Titles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appinst</dc:creator>
  <cp:lastModifiedBy>Jan Havlíček</cp:lastModifiedBy>
  <cp:lastPrinted>2000-02-28T15:20:27Z</cp:lastPrinted>
  <dcterms:created xsi:type="dcterms:W3CDTF">1999-09-17T14:49:49Z</dcterms:created>
  <dcterms:modified xsi:type="dcterms:W3CDTF">2023-09-15T16:46:29Z</dcterms:modified>
</cp:coreProperties>
</file>