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72736A-F86D-4CC9-AA0E-CD05657659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Sheet1!$A$1:$L$69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C15" i="1"/>
  <c r="D15" i="1"/>
  <c r="F15" i="1"/>
  <c r="K15" i="1"/>
  <c r="L15" i="1"/>
  <c r="C16" i="1"/>
  <c r="D16" i="1"/>
  <c r="F16" i="1"/>
  <c r="K16" i="1"/>
  <c r="L16" i="1"/>
  <c r="D19" i="1"/>
  <c r="F19" i="1"/>
  <c r="K19" i="1"/>
  <c r="L19" i="1"/>
  <c r="D20" i="1"/>
  <c r="K20" i="1"/>
  <c r="L20" i="1"/>
  <c r="N28" i="1"/>
  <c r="N29" i="1"/>
  <c r="C39" i="1"/>
  <c r="D39" i="1"/>
  <c r="F39" i="1"/>
  <c r="I39" i="1"/>
  <c r="K39" i="1"/>
  <c r="L39" i="1"/>
  <c r="C40" i="1"/>
  <c r="D40" i="1"/>
  <c r="F40" i="1"/>
  <c r="I40" i="1"/>
  <c r="K40" i="1"/>
  <c r="L40" i="1"/>
  <c r="D43" i="1"/>
  <c r="F43" i="1"/>
  <c r="I43" i="1"/>
  <c r="K43" i="1"/>
  <c r="L43" i="1"/>
  <c r="D44" i="1"/>
  <c r="E44" i="1"/>
  <c r="I44" i="1"/>
  <c r="K44" i="1"/>
  <c r="L44" i="1"/>
  <c r="N52" i="1"/>
  <c r="N53" i="1"/>
  <c r="C55" i="1"/>
  <c r="E55" i="1"/>
  <c r="G55" i="1"/>
  <c r="H55" i="1"/>
  <c r="I55" i="1"/>
</calcChain>
</file>

<file path=xl/sharedStrings.xml><?xml version="1.0" encoding="utf-8"?>
<sst xmlns="http://schemas.openxmlformats.org/spreadsheetml/2006/main" count="86" uniqueCount="42">
  <si>
    <t>Month</t>
  </si>
  <si>
    <t>Year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</si>
  <si>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</si>
  <si>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</si>
  <si>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</si>
  <si>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</si>
  <si>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</si>
  <si>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</si>
  <si>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</si>
  <si>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</si>
  <si>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</si>
  <si>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</si>
  <si>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</si>
  <si>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</si>
  <si>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</si>
  <si>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</si>
  <si>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</si>
  <si>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</si>
  <si>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</si>
  <si>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</si>
  <si>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</si>
  <si>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</si>
  <si>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</si>
  <si>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</si>
  <si>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</si>
  <si>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</si>
  <si>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</si>
  <si>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</si>
  <si>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</si>
  <si>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</si>
  <si>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</si>
  <si>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</si>
  <si>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</si>
  <si>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</si>
  <si>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</si>
  <si>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</si>
  <si>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Est.</t>
  </si>
  <si>
    <t>Includes ISO Charges</t>
  </si>
  <si>
    <t>Quarterly True UP</t>
  </si>
  <si>
    <t>with</t>
  </si>
  <si>
    <t>to Enron</t>
  </si>
  <si>
    <t>$0.0490 /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</si>
</sst>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3" formatCode="0.0%"/>
    <numFmt numFmtId="176" formatCode="&quot;$&quot;#,##0.000"/>
  </numFmts>
  <fonts count="14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lightGrid"/>
    </fill>
    <fill>
      <patternFill patternType="lightGray">
        <bgColor indexed="22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0" fontId="1" fillId="2" borderId="3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6" fillId="0" borderId="5" xfId="0" applyNumberFormat="1" applyFont="1" applyBorder="1"/>
    <xf numFmtId="0" fontId="1" fillId="0" borderId="6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8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9" fontId="0" fillId="0" borderId="1" xfId="0" applyNumberFormat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12" fillId="0" borderId="0" xfId="0" applyFont="1" applyBorder="1"/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168" fontId="2" fillId="0" borderId="29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8" fontId="2" fillId="0" borderId="31" xfId="0" applyNumberFormat="1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0" fontId="0" fillId="0" borderId="27" xfId="0" applyBorder="1"/>
    <xf numFmtId="0" fontId="0" fillId="0" borderId="30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7" fontId="1" fillId="0" borderId="27" xfId="0" applyNumberFormat="1" applyFont="1" applyFill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0" fillId="0" borderId="30" xfId="0" applyBorder="1"/>
    <xf numFmtId="0" fontId="1" fillId="0" borderId="27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3" fontId="5" fillId="3" borderId="28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164" fontId="0" fillId="0" borderId="27" xfId="0" applyNumberFormat="1" applyBorder="1"/>
    <xf numFmtId="169" fontId="0" fillId="0" borderId="30" xfId="0" applyNumberFormat="1" applyBorder="1"/>
    <xf numFmtId="169" fontId="0" fillId="0" borderId="27" xfId="0" applyNumberFormat="1" applyBorder="1"/>
    <xf numFmtId="5" fontId="2" fillId="0" borderId="27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3" fontId="2" fillId="1" borderId="22" xfId="0" applyNumberFormat="1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1" borderId="28" xfId="0" applyNumberFormat="1" applyFont="1" applyFill="1" applyBorder="1" applyAlignment="1">
      <alignment horizontal="center"/>
    </xf>
    <xf numFmtId="3" fontId="2" fillId="4" borderId="23" xfId="0" applyNumberFormat="1" applyFont="1" applyFill="1" applyBorder="1" applyAlignment="1">
      <alignment horizontal="center"/>
    </xf>
    <xf numFmtId="3" fontId="2" fillId="4" borderId="27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10" fontId="0" fillId="0" borderId="0" xfId="0" applyNumberFormat="1" applyBorder="1"/>
    <xf numFmtId="0" fontId="0" fillId="5" borderId="0" xfId="0" applyFill="1" applyBorder="1"/>
    <xf numFmtId="0" fontId="1" fillId="0" borderId="0" xfId="0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66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Fill="1" applyBorder="1"/>
    <xf numFmtId="0" fontId="6" fillId="0" borderId="0" xfId="0" applyFont="1" applyBorder="1" applyAlignment="1">
      <alignment horizontal="right"/>
    </xf>
    <xf numFmtId="166" fontId="6" fillId="0" borderId="0" xfId="0" applyNumberFormat="1" applyFont="1" applyBorder="1"/>
    <xf numFmtId="0" fontId="8" fillId="0" borderId="0" xfId="0" applyFont="1" applyBorder="1" applyAlignment="1">
      <alignment horizontal="right"/>
    </xf>
    <xf numFmtId="166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9" fontId="6" fillId="0" borderId="0" xfId="0" applyNumberFormat="1" applyFont="1" applyBorder="1"/>
    <xf numFmtId="3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0" fontId="9" fillId="5" borderId="0" xfId="0" applyFont="1" applyFill="1" applyBorder="1"/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76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164" fontId="1" fillId="0" borderId="0" xfId="0" applyNumberFormat="1" applyFont="1" applyBorder="1"/>
    <xf numFmtId="171" fontId="0" fillId="0" borderId="0" xfId="0" applyNumberFormat="1" applyBorder="1"/>
    <xf numFmtId="0" fontId="0" fillId="6" borderId="0" xfId="0" applyFill="1" applyBorder="1"/>
    <xf numFmtId="0" fontId="6" fillId="6" borderId="0" xfId="0" applyFont="1" applyFill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4" fontId="6" fillId="6" borderId="0" xfId="0" applyNumberFormat="1" applyFont="1" applyFill="1" applyBorder="1"/>
    <xf numFmtId="166" fontId="0" fillId="0" borderId="0" xfId="0" applyNumberFormat="1" applyBorder="1"/>
    <xf numFmtId="0" fontId="6" fillId="6" borderId="0" xfId="0" applyFont="1" applyFill="1" applyBorder="1"/>
    <xf numFmtId="167" fontId="1" fillId="0" borderId="0" xfId="0" applyNumberFormat="1" applyFont="1" applyBorder="1"/>
    <xf numFmtId="166" fontId="1" fillId="0" borderId="0" xfId="0" applyNumberFormat="1" applyFont="1" applyBorder="1"/>
    <xf numFmtId="173" fontId="1" fillId="0" borderId="0" xfId="0" applyNumberFormat="1" applyFont="1" applyBorder="1"/>
    <xf numFmtId="167" fontId="1" fillId="5" borderId="0" xfId="0" applyNumberFormat="1" applyFont="1" applyFill="1" applyBorder="1"/>
    <xf numFmtId="176" fontId="1" fillId="0" borderId="0" xfId="0" applyNumberFormat="1" applyFont="1" applyBorder="1"/>
    <xf numFmtId="0" fontId="11" fillId="2" borderId="0" xfId="0" applyFont="1" applyFill="1" applyBorder="1"/>
    <xf numFmtId="166" fontId="0" fillId="2" borderId="0" xfId="0" applyNumberFormat="1" applyFill="1" applyBorder="1"/>
    <xf numFmtId="166" fontId="1" fillId="2" borderId="0" xfId="0" applyNumberFormat="1" applyFont="1" applyFill="1" applyBorder="1"/>
    <xf numFmtId="0" fontId="0" fillId="2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7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1" fillId="6" borderId="0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3" fontId="2" fillId="9" borderId="28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8947368421052633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57894736842105"/>
          <c:y val="0.22068965517241379"/>
          <c:w val="0.73157894736842111"/>
          <c:h val="0.4448275862068965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Sheet1!$B$3:$B$32</c:f>
              <c:strCache>
                <c:ptCount val="28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  <c:pt idx="24">
                  <c:v>September</c:v>
                </c:pt>
                <c:pt idx="25">
                  <c:v>October</c:v>
                </c:pt>
                <c:pt idx="26">
                  <c:v>November</c:v>
                </c:pt>
                <c:pt idx="27">
                  <c:v>December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27"/>
                <c:pt idx="0">
                  <c:v>3.7098431357781389E-2</c:v>
                </c:pt>
                <c:pt idx="1">
                  <c:v>3.7014895079559199E-2</c:v>
                </c:pt>
                <c:pt idx="2">
                  <c:v>3.7040595841040358E-2</c:v>
                </c:pt>
                <c:pt idx="3">
                  <c:v>3.3817485267516455E-2</c:v>
                </c:pt>
                <c:pt idx="4">
                  <c:v>4.2309103185383092E-2</c:v>
                </c:pt>
                <c:pt idx="5">
                  <c:v>4.2647470240184601E-2</c:v>
                </c:pt>
                <c:pt idx="6">
                  <c:v>4.3391190991373847E-2</c:v>
                </c:pt>
                <c:pt idx="7">
                  <c:v>4.2438649365134487E-2</c:v>
                </c:pt>
                <c:pt idx="8">
                  <c:v>4.2577992656328272E-2</c:v>
                </c:pt>
                <c:pt idx="9">
                  <c:v>4.2713153341139877E-2</c:v>
                </c:pt>
                <c:pt idx="10">
                  <c:v>3.6809676557530459E-2</c:v>
                </c:pt>
                <c:pt idx="11">
                  <c:v>3.7043529476221783E-2</c:v>
                </c:pt>
                <c:pt idx="12">
                  <c:v>3.6881476039687E-2</c:v>
                </c:pt>
                <c:pt idx="13">
                  <c:v>3.6960205663986972E-2</c:v>
                </c:pt>
                <c:pt idx="14">
                  <c:v>3.7049787130519402E-2</c:v>
                </c:pt>
                <c:pt idx="15">
                  <c:v>3.6811378297429441E-2</c:v>
                </c:pt>
                <c:pt idx="16">
                  <c:v>4.2065796315761461E-2</c:v>
                </c:pt>
                <c:pt idx="17">
                  <c:v>4.2732481349137097E-2</c:v>
                </c:pt>
                <c:pt idx="18">
                  <c:v>4.2576159750346156E-2</c:v>
                </c:pt>
                <c:pt idx="19">
                  <c:v>4.1794796194968988E-2</c:v>
                </c:pt>
                <c:pt idx="20">
                  <c:v>4.1385756018459514E-2</c:v>
                </c:pt>
                <c:pt idx="21">
                  <c:v>4.0806530695087315E-2</c:v>
                </c:pt>
                <c:pt idx="22">
                  <c:v>3.550392703584427E-2</c:v>
                </c:pt>
                <c:pt idx="23">
                  <c:v>3.5535497295157849E-2</c:v>
                </c:pt>
                <c:pt idx="24">
                  <c:v>3.5391249150299918E-2</c:v>
                </c:pt>
                <c:pt idx="25">
                  <c:v>3.5568164838668329E-2</c:v>
                </c:pt>
                <c:pt idx="26">
                  <c:v>3.5422610955503579E-2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C-485B-B1A3-B0320685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58959"/>
        <c:axId val="1"/>
      </c:barChart>
      <c:catAx>
        <c:axId val="25495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368421052631579"/>
              <c:y val="0.86206896551724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372413793103448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958959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115</xdr:row>
      <xdr:rowOff>152400</xdr:rowOff>
    </xdr:from>
    <xdr:to>
      <xdr:col>10</xdr:col>
      <xdr:colOff>381000</xdr:colOff>
      <xdr:row>117</xdr:row>
      <xdr:rowOff>142875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65691E1-9C86-D398-2DF4-3FD9A532370C}"/>
            </a:ext>
          </a:extLst>
        </xdr:cNvPr>
        <xdr:cNvSpPr>
          <a:spLocks noChangeArrowheads="1"/>
        </xdr:cNvSpPr>
      </xdr:nvSpPr>
      <xdr:spPr bwMode="auto">
        <a:xfrm>
          <a:off x="8686800" y="20440650"/>
          <a:ext cx="76200" cy="371475"/>
        </a:xfrm>
        <a:prstGeom prst="downArrow">
          <a:avLst>
            <a:gd name="adj1" fmla="val 50000"/>
            <a:gd name="adj2" fmla="val 12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125</xdr:row>
      <xdr:rowOff>85725</xdr:rowOff>
    </xdr:from>
    <xdr:to>
      <xdr:col>10</xdr:col>
      <xdr:colOff>676275</xdr:colOff>
      <xdr:row>125</xdr:row>
      <xdr:rowOff>161925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3BF71303-C1ED-CF4C-A532-C41CCEC20DC7}"/>
            </a:ext>
          </a:extLst>
        </xdr:cNvPr>
        <xdr:cNvSpPr>
          <a:spLocks noChangeArrowheads="1"/>
        </xdr:cNvSpPr>
      </xdr:nvSpPr>
      <xdr:spPr bwMode="auto">
        <a:xfrm>
          <a:off x="8534400" y="220789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126</xdr:row>
      <xdr:rowOff>47625</xdr:rowOff>
    </xdr:from>
    <xdr:to>
      <xdr:col>10</xdr:col>
      <xdr:colOff>676275</xdr:colOff>
      <xdr:row>126</xdr:row>
      <xdr:rowOff>152400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B6A1309F-57E3-8704-34E3-BBA737E875F7}"/>
            </a:ext>
          </a:extLst>
        </xdr:cNvPr>
        <xdr:cNvSpPr>
          <a:spLocks noChangeArrowheads="1"/>
        </xdr:cNvSpPr>
      </xdr:nvSpPr>
      <xdr:spPr bwMode="auto">
        <a:xfrm>
          <a:off x="8534400" y="22202775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127</xdr:row>
      <xdr:rowOff>38100</xdr:rowOff>
    </xdr:from>
    <xdr:to>
      <xdr:col>10</xdr:col>
      <xdr:colOff>666750</xdr:colOff>
      <xdr:row>127</xdr:row>
      <xdr:rowOff>114300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72EAAC07-AFC9-5B50-472D-88DA5D45950F}"/>
            </a:ext>
          </a:extLst>
        </xdr:cNvPr>
        <xdr:cNvSpPr>
          <a:spLocks noChangeArrowheads="1"/>
        </xdr:cNvSpPr>
      </xdr:nvSpPr>
      <xdr:spPr bwMode="auto">
        <a:xfrm>
          <a:off x="8524875" y="2235517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28575</xdr:rowOff>
    </xdr:from>
    <xdr:to>
      <xdr:col>10</xdr:col>
      <xdr:colOff>676275</xdr:colOff>
      <xdr:row>128</xdr:row>
      <xdr:rowOff>104775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9720D62D-1B64-B219-D452-96BC8354F959}"/>
            </a:ext>
          </a:extLst>
        </xdr:cNvPr>
        <xdr:cNvSpPr>
          <a:spLocks noChangeArrowheads="1"/>
        </xdr:cNvSpPr>
      </xdr:nvSpPr>
      <xdr:spPr bwMode="auto">
        <a:xfrm>
          <a:off x="8534400" y="2250757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142875</xdr:rowOff>
    </xdr:from>
    <xdr:to>
      <xdr:col>8</xdr:col>
      <xdr:colOff>552450</xdr:colOff>
      <xdr:row>19</xdr:row>
      <xdr:rowOff>152400</xdr:rowOff>
    </xdr:to>
    <xdr:graphicFrame macro="">
      <xdr:nvGraphicFramePr>
        <xdr:cNvPr id="3073" name="Chart 1025">
          <a:extLst>
            <a:ext uri="{FF2B5EF4-FFF2-40B4-BE49-F238E27FC236}">
              <a16:creationId xmlns:a16="http://schemas.microsoft.com/office/drawing/2014/main" id="{9ED5506B-ED52-A0B0-37A3-44F002E4F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2"/>
  <sheetViews>
    <sheetView tabSelected="1" view="pageBreakPreview" topLeftCell="C39" zoomScale="75" zoomScaleNormal="100" zoomScaleSheetLayoutView="100" workbookViewId="0">
      <selection activeCell="I45" sqref="I45"/>
    </sheetView>
  </sheetViews>
  <sheetFormatPr defaultColWidth="10.7109375" defaultRowHeight="12.75" x14ac:dyDescent="0.2"/>
  <cols>
    <col min="2" max="2" width="10.140625" customWidth="1"/>
    <col min="3" max="3" width="13.28515625" customWidth="1"/>
    <col min="4" max="4" width="11.42578125" customWidth="1"/>
    <col min="5" max="5" width="15.5703125" customWidth="1"/>
    <col min="6" max="6" width="13.570312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3" x14ac:dyDescent="0.2">
      <c r="A1" s="39" t="s">
        <v>1</v>
      </c>
      <c r="B1" s="39" t="s">
        <v>0</v>
      </c>
      <c r="C1" s="39" t="s">
        <v>22</v>
      </c>
      <c r="D1" s="39" t="s">
        <v>23</v>
      </c>
      <c r="E1" s="39" t="s">
        <v>31</v>
      </c>
      <c r="F1" s="39" t="s">
        <v>31</v>
      </c>
      <c r="G1" s="39" t="s">
        <v>23</v>
      </c>
      <c r="H1" s="39"/>
      <c r="I1" s="39" t="s">
        <v>27</v>
      </c>
      <c r="J1" s="40" t="s">
        <v>14</v>
      </c>
      <c r="K1" s="39" t="s">
        <v>23</v>
      </c>
      <c r="L1" s="43" t="s">
        <v>25</v>
      </c>
    </row>
    <row r="2" spans="1:13" ht="13.5" thickBot="1" x14ac:dyDescent="0.25">
      <c r="A2" s="41"/>
      <c r="B2" s="41"/>
      <c r="C2" s="41" t="s">
        <v>27</v>
      </c>
      <c r="D2" s="41" t="s">
        <v>24</v>
      </c>
      <c r="E2" s="41" t="s">
        <v>33</v>
      </c>
      <c r="F2" s="41" t="s">
        <v>32</v>
      </c>
      <c r="G2" s="41" t="s">
        <v>26</v>
      </c>
      <c r="H2" s="41"/>
      <c r="I2" s="41" t="s">
        <v>28</v>
      </c>
      <c r="J2" s="42" t="s">
        <v>29</v>
      </c>
      <c r="K2" s="41" t="s">
        <v>30</v>
      </c>
      <c r="L2" s="41" t="s">
        <v>30</v>
      </c>
      <c r="M2" s="1"/>
    </row>
    <row r="3" spans="1:13" ht="14.25" x14ac:dyDescent="0.2">
      <c r="A3" s="73">
        <v>2001</v>
      </c>
      <c r="B3" s="74" t="s">
        <v>20</v>
      </c>
      <c r="C3" s="122"/>
      <c r="D3" s="123"/>
      <c r="E3" s="75">
        <v>9652668</v>
      </c>
      <c r="F3" s="126">
        <v>17301396</v>
      </c>
      <c r="G3" s="76"/>
      <c r="H3" s="195"/>
      <c r="I3" s="77"/>
      <c r="J3" s="78">
        <v>90088</v>
      </c>
      <c r="K3" s="79"/>
      <c r="L3" s="80">
        <f>E3/J3</f>
        <v>107.14710061273422</v>
      </c>
      <c r="M3" s="28"/>
    </row>
    <row r="4" spans="1:13" ht="14.25" x14ac:dyDescent="0.2">
      <c r="A4" s="81">
        <v>2001</v>
      </c>
      <c r="B4" s="82" t="s">
        <v>21</v>
      </c>
      <c r="C4" s="124"/>
      <c r="D4" s="125"/>
      <c r="E4" s="84">
        <v>14641356</v>
      </c>
      <c r="F4" s="128">
        <v>6125364</v>
      </c>
      <c r="G4" s="86"/>
      <c r="H4" s="196"/>
      <c r="I4" s="87"/>
      <c r="J4" s="88">
        <v>113690</v>
      </c>
      <c r="K4" s="89"/>
      <c r="L4" s="90">
        <f t="shared" ref="L4:L19" si="0">E4/J4</f>
        <v>128.78314715454306</v>
      </c>
      <c r="M4" s="28"/>
    </row>
    <row r="5" spans="1:13" ht="14.25" x14ac:dyDescent="0.2">
      <c r="A5" s="81">
        <v>2001</v>
      </c>
      <c r="B5" s="91" t="s">
        <v>5</v>
      </c>
      <c r="C5" s="124"/>
      <c r="D5" s="125"/>
      <c r="E5" s="84">
        <v>14051724</v>
      </c>
      <c r="F5" s="87">
        <v>16665228</v>
      </c>
      <c r="G5" s="86"/>
      <c r="H5" s="196"/>
      <c r="I5" s="87"/>
      <c r="J5" s="88">
        <v>70483</v>
      </c>
      <c r="K5" s="89"/>
      <c r="L5" s="90">
        <f t="shared" si="0"/>
        <v>199.36330746421123</v>
      </c>
      <c r="M5" s="28"/>
    </row>
    <row r="6" spans="1:13" ht="14.25" x14ac:dyDescent="0.2">
      <c r="A6" s="81">
        <v>2001</v>
      </c>
      <c r="B6" s="91" t="s">
        <v>4</v>
      </c>
      <c r="C6" s="124"/>
      <c r="D6" s="125"/>
      <c r="E6" s="84">
        <v>19538760</v>
      </c>
      <c r="F6" s="87">
        <v>19648812</v>
      </c>
      <c r="G6" s="86"/>
      <c r="H6" s="196"/>
      <c r="I6" s="87"/>
      <c r="J6" s="88">
        <v>149997</v>
      </c>
      <c r="K6" s="89"/>
      <c r="L6" s="90">
        <f t="shared" si="0"/>
        <v>130.26100522010441</v>
      </c>
      <c r="M6" s="28"/>
    </row>
    <row r="7" spans="1:13" ht="14.25" x14ac:dyDescent="0.2">
      <c r="A7" s="92">
        <v>2001</v>
      </c>
      <c r="B7" s="91" t="s">
        <v>3</v>
      </c>
      <c r="C7" s="124"/>
      <c r="D7" s="125"/>
      <c r="E7" s="93">
        <v>16937628</v>
      </c>
      <c r="F7" s="95">
        <v>18325272</v>
      </c>
      <c r="G7" s="94"/>
      <c r="H7" s="197"/>
      <c r="I7" s="95"/>
      <c r="J7" s="88">
        <v>131585</v>
      </c>
      <c r="K7" s="89"/>
      <c r="L7" s="90">
        <f t="shared" si="0"/>
        <v>128.72005167762282</v>
      </c>
      <c r="M7" s="28"/>
    </row>
    <row r="8" spans="1:13" ht="14.25" x14ac:dyDescent="0.2">
      <c r="A8" s="81">
        <v>2001</v>
      </c>
      <c r="B8" s="91" t="s">
        <v>2</v>
      </c>
      <c r="C8" s="124"/>
      <c r="D8" s="125"/>
      <c r="E8" s="84">
        <v>17910024</v>
      </c>
      <c r="F8" s="87">
        <v>18160764</v>
      </c>
      <c r="G8" s="86"/>
      <c r="H8" s="196"/>
      <c r="I8" s="87"/>
      <c r="J8" s="88">
        <v>169369</v>
      </c>
      <c r="K8" s="89"/>
      <c r="L8" s="90">
        <f t="shared" si="0"/>
        <v>105.74558508345683</v>
      </c>
      <c r="M8" s="28"/>
    </row>
    <row r="9" spans="1:13" ht="14.25" x14ac:dyDescent="0.2">
      <c r="A9" s="96">
        <v>2001</v>
      </c>
      <c r="B9" s="91" t="s">
        <v>13</v>
      </c>
      <c r="C9" s="124"/>
      <c r="D9" s="125"/>
      <c r="E9" s="84">
        <v>17885844</v>
      </c>
      <c r="F9" s="87">
        <v>20071788</v>
      </c>
      <c r="G9" s="86"/>
      <c r="H9" s="196"/>
      <c r="I9" s="87"/>
      <c r="J9" s="88">
        <v>125506</v>
      </c>
      <c r="K9" s="89"/>
      <c r="L9" s="90">
        <f t="shared" si="0"/>
        <v>142.50987203799022</v>
      </c>
      <c r="M9" s="28"/>
    </row>
    <row r="10" spans="1:13" ht="14.25" x14ac:dyDescent="0.2">
      <c r="A10" s="81">
        <v>2001</v>
      </c>
      <c r="B10" s="91" t="s">
        <v>15</v>
      </c>
      <c r="C10" s="124"/>
      <c r="D10" s="125"/>
      <c r="E10" s="84">
        <v>19609332</v>
      </c>
      <c r="F10" s="87">
        <v>19221024</v>
      </c>
      <c r="G10" s="86"/>
      <c r="H10" s="196"/>
      <c r="I10" s="87"/>
      <c r="J10" s="88">
        <v>140401</v>
      </c>
      <c r="K10" s="89"/>
      <c r="L10" s="90">
        <f t="shared" si="0"/>
        <v>139.66661206116765</v>
      </c>
      <c r="M10" s="28"/>
    </row>
    <row r="11" spans="1:13" ht="14.25" x14ac:dyDescent="0.2">
      <c r="A11" s="81">
        <v>2001</v>
      </c>
      <c r="B11" s="91" t="s">
        <v>16</v>
      </c>
      <c r="C11" s="124"/>
      <c r="D11" s="125"/>
      <c r="E11" s="84">
        <v>17064564</v>
      </c>
      <c r="F11" s="87">
        <v>18910824</v>
      </c>
      <c r="G11" s="86"/>
      <c r="H11" s="196"/>
      <c r="I11" s="87"/>
      <c r="J11" s="88">
        <v>162227</v>
      </c>
      <c r="K11" s="89"/>
      <c r="L11" s="90">
        <f t="shared" si="0"/>
        <v>105.18941976366449</v>
      </c>
      <c r="M11" s="28"/>
    </row>
    <row r="12" spans="1:13" ht="15" thickBot="1" x14ac:dyDescent="0.25">
      <c r="A12" s="81">
        <v>2001</v>
      </c>
      <c r="B12" s="91" t="s">
        <v>17</v>
      </c>
      <c r="C12" s="124"/>
      <c r="D12" s="125"/>
      <c r="E12" s="84">
        <v>16726452</v>
      </c>
      <c r="F12" s="87">
        <v>19546584</v>
      </c>
      <c r="G12" s="86"/>
      <c r="H12" s="196"/>
      <c r="I12" s="87"/>
      <c r="J12" s="88">
        <v>115694</v>
      </c>
      <c r="K12" s="89"/>
      <c r="L12" s="90">
        <f t="shared" si="0"/>
        <v>144.57493041990077</v>
      </c>
      <c r="M12" s="28"/>
    </row>
    <row r="13" spans="1:13" ht="14.25" x14ac:dyDescent="0.2">
      <c r="A13" s="81"/>
      <c r="B13" s="91"/>
      <c r="C13" s="124"/>
      <c r="D13" s="125"/>
      <c r="E13" s="84"/>
      <c r="F13" s="39" t="s">
        <v>31</v>
      </c>
      <c r="G13" s="86"/>
      <c r="H13" s="196"/>
      <c r="I13" s="87"/>
      <c r="J13" s="88"/>
      <c r="K13" s="89"/>
      <c r="L13" s="90"/>
      <c r="M13" s="28"/>
    </row>
    <row r="14" spans="1:13" ht="15" thickBot="1" x14ac:dyDescent="0.25">
      <c r="A14" s="81"/>
      <c r="B14" s="91"/>
      <c r="C14" s="124"/>
      <c r="D14" s="125"/>
      <c r="E14" s="84"/>
      <c r="F14" s="41" t="s">
        <v>24</v>
      </c>
      <c r="G14" s="86"/>
      <c r="H14" s="196"/>
      <c r="I14" s="87"/>
      <c r="J14" s="88"/>
      <c r="K14" s="89"/>
      <c r="L14" s="90"/>
      <c r="M14" s="28"/>
    </row>
    <row r="15" spans="1:13" ht="14.25" x14ac:dyDescent="0.2">
      <c r="A15" s="81">
        <v>2001</v>
      </c>
      <c r="B15" s="91" t="s">
        <v>18</v>
      </c>
      <c r="C15" s="83">
        <f>21535000-1340000</f>
        <v>20195000</v>
      </c>
      <c r="D15" s="97">
        <f>G15/C15</f>
        <v>4.3110423372121814E-2</v>
      </c>
      <c r="E15" s="84">
        <v>18024144</v>
      </c>
      <c r="F15" s="85">
        <f>G15/E15</f>
        <v>4.8302709965033566E-2</v>
      </c>
      <c r="G15" s="86">
        <v>870615</v>
      </c>
      <c r="H15" s="196"/>
      <c r="I15" s="87">
        <v>19630848</v>
      </c>
      <c r="J15" s="88">
        <v>133588</v>
      </c>
      <c r="K15" s="89">
        <f>C15/J15</f>
        <v>151.17375812198699</v>
      </c>
      <c r="L15" s="90">
        <f t="shared" si="0"/>
        <v>134.92337635116925</v>
      </c>
      <c r="M15" s="28"/>
    </row>
    <row r="16" spans="1:13" ht="14.25" x14ac:dyDescent="0.2">
      <c r="A16" s="81">
        <v>2001</v>
      </c>
      <c r="B16" s="91" t="s">
        <v>19</v>
      </c>
      <c r="C16" s="83">
        <f>16517000-2843000</f>
        <v>13674000</v>
      </c>
      <c r="D16" s="97">
        <f>G16/C16</f>
        <v>4.6533328214129005E-2</v>
      </c>
      <c r="E16" s="84">
        <v>10501488</v>
      </c>
      <c r="F16" s="98">
        <f>G16/E16</f>
        <v>6.059110194669555E-2</v>
      </c>
      <c r="G16" s="86">
        <v>636296.73</v>
      </c>
      <c r="H16" s="198"/>
      <c r="I16" s="84">
        <v>16393956</v>
      </c>
      <c r="J16" s="88">
        <v>99309</v>
      </c>
      <c r="K16" s="89">
        <f>C16/J16</f>
        <v>137.69144790502372</v>
      </c>
      <c r="L16" s="90">
        <f t="shared" si="0"/>
        <v>105.74558197142252</v>
      </c>
      <c r="M16" s="28"/>
    </row>
    <row r="17" spans="1:16" ht="14.25" x14ac:dyDescent="0.2">
      <c r="A17" s="54"/>
      <c r="B17" s="68"/>
      <c r="C17" s="70"/>
      <c r="D17" s="71"/>
      <c r="E17" s="71"/>
      <c r="F17" s="47"/>
      <c r="G17" s="7"/>
      <c r="H17" s="132"/>
      <c r="I17" s="56"/>
      <c r="J17" s="71"/>
      <c r="K17" s="72"/>
      <c r="L17" s="55"/>
      <c r="M17" s="38"/>
    </row>
    <row r="18" spans="1:16" ht="14.25" x14ac:dyDescent="0.2">
      <c r="A18" s="54"/>
      <c r="B18" s="68"/>
      <c r="C18" s="5"/>
      <c r="D18" s="27"/>
      <c r="E18" s="27"/>
      <c r="F18" s="47"/>
      <c r="G18" s="7"/>
      <c r="H18" s="7"/>
      <c r="I18" s="44"/>
      <c r="J18" s="44"/>
      <c r="K18" s="44"/>
      <c r="L18" s="55"/>
      <c r="M18" s="50"/>
    </row>
    <row r="19" spans="1:16" ht="14.25" x14ac:dyDescent="0.2">
      <c r="A19" s="119">
        <v>2002</v>
      </c>
      <c r="B19" s="91" t="s">
        <v>7</v>
      </c>
      <c r="C19" s="127">
        <v>16281000</v>
      </c>
      <c r="D19" s="97">
        <f>G19/C19</f>
        <v>4.3240152324795778E-2</v>
      </c>
      <c r="E19" s="84">
        <v>4847292</v>
      </c>
      <c r="F19" s="99">
        <f>G19/E19</f>
        <v>0.14523427101152561</v>
      </c>
      <c r="G19" s="86">
        <v>703992.92</v>
      </c>
      <c r="H19" s="86"/>
      <c r="I19" s="83">
        <v>9652668</v>
      </c>
      <c r="J19" s="88">
        <v>38055</v>
      </c>
      <c r="K19" s="89">
        <f>C19/J19</f>
        <v>427.8281434765471</v>
      </c>
      <c r="L19" s="90">
        <f t="shared" si="0"/>
        <v>127.37595585337012</v>
      </c>
      <c r="M19" s="51"/>
    </row>
    <row r="20" spans="1:16" ht="14.25" x14ac:dyDescent="0.2">
      <c r="A20" s="119">
        <v>2002</v>
      </c>
      <c r="B20" s="82" t="s">
        <v>6</v>
      </c>
      <c r="C20" s="127">
        <v>6705000</v>
      </c>
      <c r="D20" s="97">
        <f>G20/C20</f>
        <v>4.324309619686801E-2</v>
      </c>
      <c r="E20" s="84"/>
      <c r="F20" s="99"/>
      <c r="G20" s="86">
        <v>289944.96000000002</v>
      </c>
      <c r="H20" s="198"/>
      <c r="I20" s="84">
        <v>14641356</v>
      </c>
      <c r="J20" s="88">
        <v>141080</v>
      </c>
      <c r="K20" s="89">
        <f>C20/J20</f>
        <v>47.526226254607316</v>
      </c>
      <c r="L20" s="90">
        <f>E20/J20</f>
        <v>0</v>
      </c>
      <c r="M20" s="50"/>
    </row>
    <row r="21" spans="1:16" ht="14.25" x14ac:dyDescent="0.2">
      <c r="A21" s="119">
        <v>2002</v>
      </c>
      <c r="B21" s="91" t="s">
        <v>5</v>
      </c>
      <c r="C21" s="102"/>
      <c r="D21" s="103"/>
      <c r="E21" s="84"/>
      <c r="F21" s="99"/>
      <c r="G21" s="86"/>
      <c r="H21" s="198"/>
      <c r="I21" s="84">
        <v>14051724</v>
      </c>
      <c r="J21" s="100"/>
      <c r="K21" s="100"/>
      <c r="L21" s="101"/>
      <c r="M21" s="50"/>
    </row>
    <row r="22" spans="1:16" ht="14.25" x14ac:dyDescent="0.2">
      <c r="A22" s="120">
        <v>2002</v>
      </c>
      <c r="B22" s="91" t="s">
        <v>4</v>
      </c>
      <c r="C22" s="102"/>
      <c r="D22" s="103"/>
      <c r="E22" s="84"/>
      <c r="F22" s="99"/>
      <c r="G22" s="86"/>
      <c r="H22" s="198"/>
      <c r="I22" s="84">
        <v>19538760</v>
      </c>
      <c r="J22" s="104"/>
      <c r="K22" s="100"/>
      <c r="L22" s="101"/>
      <c r="M22" s="50"/>
    </row>
    <row r="23" spans="1:16" ht="15" x14ac:dyDescent="0.25">
      <c r="A23" s="120">
        <v>2002</v>
      </c>
      <c r="B23" s="91" t="s">
        <v>3</v>
      </c>
      <c r="C23" s="102"/>
      <c r="D23" s="103"/>
      <c r="E23" s="105"/>
      <c r="F23" s="106"/>
      <c r="G23" s="107"/>
      <c r="H23" s="199"/>
      <c r="I23" s="93">
        <v>16937628</v>
      </c>
      <c r="J23" s="108"/>
      <c r="K23" s="100"/>
      <c r="L23" s="109"/>
      <c r="M23" s="50"/>
    </row>
    <row r="24" spans="1:16" ht="14.25" x14ac:dyDescent="0.2">
      <c r="A24" s="119">
        <v>2002</v>
      </c>
      <c r="B24" s="91" t="s">
        <v>2</v>
      </c>
      <c r="C24" s="102"/>
      <c r="D24" s="103"/>
      <c r="E24" s="84"/>
      <c r="F24" s="99"/>
      <c r="G24" s="86"/>
      <c r="H24" s="198"/>
      <c r="I24" s="84">
        <v>17910024</v>
      </c>
      <c r="J24" s="110"/>
      <c r="K24" s="100"/>
      <c r="L24" s="109"/>
      <c r="M24" s="50"/>
    </row>
    <row r="25" spans="1:16" ht="15" x14ac:dyDescent="0.25">
      <c r="A25" s="121">
        <v>2002</v>
      </c>
      <c r="B25" s="82" t="s">
        <v>13</v>
      </c>
      <c r="C25" s="111"/>
      <c r="D25" s="112"/>
      <c r="E25" s="113"/>
      <c r="F25" s="114"/>
      <c r="G25" s="114"/>
      <c r="H25" s="200"/>
      <c r="I25" s="84">
        <v>17885844</v>
      </c>
      <c r="J25" s="115"/>
      <c r="K25" s="115"/>
      <c r="L25" s="109"/>
      <c r="M25" s="50"/>
    </row>
    <row r="26" spans="1:16" ht="14.25" x14ac:dyDescent="0.2">
      <c r="A26" s="119">
        <v>2002</v>
      </c>
      <c r="B26" s="91" t="s">
        <v>12</v>
      </c>
      <c r="C26" s="102"/>
      <c r="D26" s="103"/>
      <c r="E26" s="84"/>
      <c r="F26" s="86"/>
      <c r="G26" s="86"/>
      <c r="H26" s="198"/>
      <c r="I26" s="84">
        <v>19609332</v>
      </c>
      <c r="J26" s="115"/>
      <c r="K26" s="100"/>
      <c r="L26" s="109"/>
      <c r="M26" s="50"/>
    </row>
    <row r="27" spans="1:16" ht="14.25" x14ac:dyDescent="0.2">
      <c r="A27" s="119">
        <v>2002</v>
      </c>
      <c r="B27" s="91" t="s">
        <v>11</v>
      </c>
      <c r="C27" s="102"/>
      <c r="D27" s="103"/>
      <c r="E27" s="84"/>
      <c r="F27" s="86"/>
      <c r="G27" s="86"/>
      <c r="H27" s="198"/>
      <c r="I27" s="84">
        <v>17064564</v>
      </c>
      <c r="J27" s="115"/>
      <c r="K27" s="100"/>
      <c r="L27" s="109"/>
      <c r="M27" s="50"/>
    </row>
    <row r="28" spans="1:16" ht="14.25" x14ac:dyDescent="0.2">
      <c r="A28" s="119">
        <v>2002</v>
      </c>
      <c r="B28" s="91" t="s">
        <v>10</v>
      </c>
      <c r="C28" s="102"/>
      <c r="D28" s="103"/>
      <c r="E28" s="84"/>
      <c r="F28" s="86"/>
      <c r="G28" s="86"/>
      <c r="H28" s="198"/>
      <c r="I28" s="84">
        <v>16726452</v>
      </c>
      <c r="J28" s="115"/>
      <c r="K28" s="100"/>
      <c r="L28" s="116"/>
      <c r="M28" s="52"/>
      <c r="N28" s="18">
        <f>L28-M28</f>
        <v>0</v>
      </c>
    </row>
    <row r="29" spans="1:16" ht="14.25" x14ac:dyDescent="0.2">
      <c r="A29" s="119">
        <v>2002</v>
      </c>
      <c r="B29" s="91" t="s">
        <v>9</v>
      </c>
      <c r="C29" s="102"/>
      <c r="D29" s="103"/>
      <c r="E29" s="84"/>
      <c r="F29" s="86"/>
      <c r="G29" s="86"/>
      <c r="H29" s="86"/>
      <c r="I29" s="83"/>
      <c r="J29" s="115"/>
      <c r="K29" s="117"/>
      <c r="L29" s="116"/>
      <c r="M29" s="52"/>
      <c r="N29" s="18">
        <f>L29-M29</f>
        <v>0</v>
      </c>
    </row>
    <row r="30" spans="1:16" ht="14.25" x14ac:dyDescent="0.2">
      <c r="A30" s="119">
        <v>2002</v>
      </c>
      <c r="B30" s="91" t="s">
        <v>8</v>
      </c>
      <c r="C30" s="102"/>
      <c r="D30" s="103"/>
      <c r="E30" s="84"/>
      <c r="F30" s="118"/>
      <c r="G30" s="118"/>
      <c r="H30" s="118"/>
      <c r="I30" s="83"/>
      <c r="J30" s="115"/>
      <c r="K30" s="117"/>
      <c r="L30" s="109"/>
      <c r="M30" s="50"/>
    </row>
    <row r="31" spans="1:16" ht="14.25" x14ac:dyDescent="0.2">
      <c r="A31" s="54"/>
      <c r="B31" s="68"/>
      <c r="C31" s="35"/>
      <c r="D31" s="9"/>
      <c r="E31" s="27"/>
      <c r="F31" s="7"/>
      <c r="G31" s="7"/>
      <c r="H31" s="7"/>
      <c r="I31" s="5"/>
      <c r="J31" s="46"/>
      <c r="K31" s="49"/>
      <c r="L31" s="57"/>
      <c r="M31" s="50"/>
    </row>
    <row r="32" spans="1:16" ht="14.25" x14ac:dyDescent="0.2">
      <c r="A32" s="54"/>
      <c r="B32" s="68"/>
      <c r="C32" s="35"/>
      <c r="D32" s="9"/>
      <c r="E32" s="27"/>
      <c r="F32" s="7"/>
      <c r="G32" s="7"/>
      <c r="H32" s="7"/>
      <c r="I32" s="5"/>
      <c r="J32" s="46"/>
      <c r="K32" s="45"/>
      <c r="L32" s="58"/>
      <c r="M32" s="27"/>
      <c r="N32" s="4"/>
      <c r="O32" s="6"/>
      <c r="P32" s="15"/>
    </row>
    <row r="33" spans="1:45" ht="14.25" x14ac:dyDescent="0.2">
      <c r="A33" s="54"/>
      <c r="B33" s="68"/>
      <c r="C33" s="35"/>
      <c r="D33" s="9"/>
      <c r="E33" s="27"/>
      <c r="F33" s="7"/>
      <c r="G33" s="7"/>
      <c r="H33" s="7"/>
      <c r="I33" s="5"/>
      <c r="J33" s="46"/>
      <c r="K33" s="44"/>
      <c r="L33" s="57"/>
      <c r="M33" s="53"/>
    </row>
    <row r="34" spans="1:45" ht="15" thickBot="1" x14ac:dyDescent="0.25">
      <c r="A34" s="59"/>
      <c r="B34" s="69"/>
      <c r="C34" s="60"/>
      <c r="D34" s="61"/>
      <c r="E34" s="62"/>
      <c r="F34" s="63"/>
      <c r="G34" s="63"/>
      <c r="H34" s="63"/>
      <c r="I34" s="64"/>
      <c r="J34" s="65"/>
      <c r="K34" s="66"/>
      <c r="L34" s="67"/>
      <c r="M34" s="50"/>
      <c r="N34" s="16"/>
    </row>
    <row r="35" spans="1:45" ht="14.25" x14ac:dyDescent="0.2">
      <c r="A35" s="2"/>
      <c r="B35" s="3"/>
      <c r="C35" s="35"/>
      <c r="D35" s="9"/>
      <c r="E35" s="27"/>
      <c r="F35" s="4"/>
      <c r="G35" s="4"/>
      <c r="H35" s="4"/>
      <c r="I35" s="48"/>
      <c r="J35" s="30"/>
      <c r="K35" s="29"/>
      <c r="N35" s="16"/>
    </row>
    <row r="36" spans="1:45" ht="15.75" thickBot="1" x14ac:dyDescent="0.3">
      <c r="A36" s="207"/>
      <c r="B36" s="207"/>
      <c r="C36" s="31"/>
      <c r="D36" s="31"/>
      <c r="E36" s="32"/>
      <c r="F36" s="33"/>
      <c r="G36" s="33"/>
      <c r="H36" s="33"/>
      <c r="I36" s="205">
        <v>4.9029999999999997E-2</v>
      </c>
      <c r="J36" s="34"/>
      <c r="K36" s="34"/>
      <c r="L36" s="29"/>
      <c r="M36" s="29"/>
      <c r="N36" s="17"/>
      <c r="O36" s="30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spans="1:45" ht="13.5" thickTop="1" x14ac:dyDescent="0.2">
      <c r="A37" s="39" t="s">
        <v>1</v>
      </c>
      <c r="B37" s="39" t="s">
        <v>0</v>
      </c>
      <c r="C37" s="39" t="s">
        <v>22</v>
      </c>
      <c r="D37" s="39" t="s">
        <v>23</v>
      </c>
      <c r="E37" s="39" t="s">
        <v>31</v>
      </c>
      <c r="F37" s="39" t="s">
        <v>31</v>
      </c>
      <c r="G37" s="39" t="s">
        <v>23</v>
      </c>
      <c r="H37" s="39" t="s">
        <v>34</v>
      </c>
      <c r="I37" s="39" t="s">
        <v>35</v>
      </c>
      <c r="J37" s="40" t="s">
        <v>14</v>
      </c>
      <c r="K37" s="39" t="s">
        <v>23</v>
      </c>
      <c r="L37" s="43" t="s">
        <v>25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 ht="13.5" thickBot="1" x14ac:dyDescent="0.25">
      <c r="A38" s="41"/>
      <c r="B38" s="41"/>
      <c r="C38" s="41" t="s">
        <v>27</v>
      </c>
      <c r="D38" s="41" t="s">
        <v>24</v>
      </c>
      <c r="E38" s="41" t="s">
        <v>33</v>
      </c>
      <c r="F38" s="41" t="s">
        <v>32</v>
      </c>
      <c r="G38" s="41" t="s">
        <v>26</v>
      </c>
      <c r="H38" s="41" t="s">
        <v>40</v>
      </c>
      <c r="I38" s="203" t="s">
        <v>41</v>
      </c>
      <c r="J38" s="42" t="s">
        <v>29</v>
      </c>
      <c r="K38" s="41" t="s">
        <v>30</v>
      </c>
      <c r="L38" s="41" t="s">
        <v>30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spans="1:45" ht="14.25" x14ac:dyDescent="0.2">
      <c r="A39" s="81">
        <v>2001</v>
      </c>
      <c r="B39" s="91" t="s">
        <v>18</v>
      </c>
      <c r="C39" s="83">
        <f>21535000-1340000</f>
        <v>20195000</v>
      </c>
      <c r="D39" s="97">
        <f>G39/C39</f>
        <v>4.3110423372121814E-2</v>
      </c>
      <c r="E39" s="84">
        <v>18024144</v>
      </c>
      <c r="F39" s="85">
        <f>G39/E39</f>
        <v>4.8302709965033566E-2</v>
      </c>
      <c r="G39" s="86">
        <v>870615</v>
      </c>
      <c r="H39" s="86">
        <v>870615</v>
      </c>
      <c r="I39" s="196">
        <f>$I$36*E39</f>
        <v>883723.7803199999</v>
      </c>
      <c r="J39" s="88">
        <v>133588</v>
      </c>
      <c r="K39" s="89">
        <f>C39/J39</f>
        <v>151.17375812198699</v>
      </c>
      <c r="L39" s="90">
        <f>E39/J39</f>
        <v>134.92337635116925</v>
      </c>
      <c r="M39" s="2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</row>
    <row r="40" spans="1:45" ht="14.25" x14ac:dyDescent="0.2">
      <c r="A40" s="81">
        <v>2001</v>
      </c>
      <c r="B40" s="91" t="s">
        <v>19</v>
      </c>
      <c r="C40" s="83">
        <f>16517000-2843000</f>
        <v>13674000</v>
      </c>
      <c r="D40" s="97">
        <f>G40/C40</f>
        <v>4.6533328214129005E-2</v>
      </c>
      <c r="E40" s="84">
        <v>10501488</v>
      </c>
      <c r="F40" s="98">
        <f>G40/E40</f>
        <v>6.059110194669555E-2</v>
      </c>
      <c r="G40" s="86">
        <v>636296.73</v>
      </c>
      <c r="H40" s="86">
        <v>636296.73</v>
      </c>
      <c r="I40" s="196">
        <f>$I$36*E40</f>
        <v>514887.95663999999</v>
      </c>
      <c r="J40" s="88">
        <v>99309</v>
      </c>
      <c r="K40" s="89">
        <f>C40/J40</f>
        <v>137.69144790502372</v>
      </c>
      <c r="L40" s="90">
        <f>E40/J40</f>
        <v>105.74558197142252</v>
      </c>
      <c r="M40" s="28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 spans="1:45" ht="14.25" x14ac:dyDescent="0.2">
      <c r="A41" s="54"/>
      <c r="B41" s="68"/>
      <c r="C41" s="70"/>
      <c r="D41" s="71"/>
      <c r="E41" s="71"/>
      <c r="F41" s="47"/>
      <c r="G41" s="7"/>
      <c r="H41" s="7"/>
      <c r="I41" s="56"/>
      <c r="J41" s="71"/>
      <c r="K41" s="72"/>
      <c r="L41" s="55"/>
      <c r="M41" s="3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</row>
    <row r="42" spans="1:45" ht="14.25" x14ac:dyDescent="0.2">
      <c r="A42" s="54"/>
      <c r="B42" s="68"/>
      <c r="C42" s="5"/>
      <c r="D42" s="27"/>
      <c r="E42" s="27"/>
      <c r="F42" s="47"/>
      <c r="G42" s="7"/>
      <c r="H42" s="7"/>
      <c r="I42" s="50"/>
      <c r="J42" s="44"/>
      <c r="K42" s="44"/>
      <c r="L42" s="55"/>
      <c r="M42" s="50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 spans="1:45" ht="14.25" x14ac:dyDescent="0.2">
      <c r="A43" s="119">
        <v>2002</v>
      </c>
      <c r="B43" s="91" t="s">
        <v>7</v>
      </c>
      <c r="C43" s="127">
        <v>16281000</v>
      </c>
      <c r="D43" s="97">
        <f>G43/C43</f>
        <v>4.3240152324795778E-2</v>
      </c>
      <c r="E43" s="84">
        <v>4847292</v>
      </c>
      <c r="F43" s="99">
        <f>G43/E43</f>
        <v>0.14523427101152561</v>
      </c>
      <c r="G43" s="86">
        <v>703992.92</v>
      </c>
      <c r="H43" s="86">
        <v>500000</v>
      </c>
      <c r="I43" s="196">
        <f>$I$36*E43</f>
        <v>237662.72675999999</v>
      </c>
      <c r="J43" s="88">
        <v>38055</v>
      </c>
      <c r="K43" s="89">
        <f>C43/J43</f>
        <v>427.8281434765471</v>
      </c>
      <c r="L43" s="90">
        <f>E43/J43</f>
        <v>127.37595585337012</v>
      </c>
      <c r="M43" s="51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</row>
    <row r="44" spans="1:45" ht="15" x14ac:dyDescent="0.25">
      <c r="A44" s="119">
        <v>2002</v>
      </c>
      <c r="B44" s="82" t="s">
        <v>6</v>
      </c>
      <c r="C44" s="127">
        <v>6705000</v>
      </c>
      <c r="D44" s="97">
        <f>G44/C44</f>
        <v>4.324309619686801E-2</v>
      </c>
      <c r="E44" s="201">
        <f>125*J44</f>
        <v>17635000</v>
      </c>
      <c r="F44" s="99"/>
      <c r="G44" s="86">
        <v>289944.96000000002</v>
      </c>
      <c r="H44" s="107">
        <v>494000</v>
      </c>
      <c r="I44" s="196">
        <f>$I$36*E44</f>
        <v>864644.04999999993</v>
      </c>
      <c r="J44" s="88">
        <v>141080</v>
      </c>
      <c r="K44" s="89">
        <f>C44/J44</f>
        <v>47.526226254607316</v>
      </c>
      <c r="L44" s="90">
        <f>E44/J44</f>
        <v>125</v>
      </c>
      <c r="M44" s="50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 spans="1:45" ht="14.25" x14ac:dyDescent="0.2">
      <c r="A45" s="119">
        <v>2002</v>
      </c>
      <c r="B45" s="91" t="s">
        <v>5</v>
      </c>
      <c r="C45" s="102"/>
      <c r="D45" s="103"/>
      <c r="E45" s="84" t="s">
        <v>36</v>
      </c>
      <c r="F45" s="99"/>
      <c r="G45" s="86"/>
      <c r="H45" s="86"/>
      <c r="I45" s="84"/>
      <c r="J45" s="100"/>
      <c r="K45" s="100"/>
      <c r="L45" s="101"/>
      <c r="M45" s="50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</row>
    <row r="46" spans="1:45" ht="14.25" x14ac:dyDescent="0.2">
      <c r="A46" s="120">
        <v>2002</v>
      </c>
      <c r="B46" s="91" t="s">
        <v>4</v>
      </c>
      <c r="C46" s="102"/>
      <c r="D46" s="103"/>
      <c r="E46" s="84"/>
      <c r="F46" s="99"/>
      <c r="G46" s="86"/>
      <c r="H46" s="86"/>
      <c r="I46" s="84"/>
      <c r="J46" s="104"/>
      <c r="K46" s="100"/>
      <c r="L46" s="101"/>
      <c r="M46" s="50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 spans="1:45" ht="15" x14ac:dyDescent="0.25">
      <c r="A47" s="120">
        <v>2002</v>
      </c>
      <c r="B47" s="91" t="s">
        <v>3</v>
      </c>
      <c r="C47" s="102"/>
      <c r="D47" s="103"/>
      <c r="E47" s="105"/>
      <c r="F47" s="106"/>
      <c r="G47" s="107"/>
      <c r="H47" s="107"/>
      <c r="I47" s="93"/>
      <c r="J47" s="108"/>
      <c r="K47" s="100"/>
      <c r="L47" s="109"/>
      <c r="M47" s="50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</row>
    <row r="48" spans="1:45" ht="14.25" x14ac:dyDescent="0.2">
      <c r="A48" s="119">
        <v>2002</v>
      </c>
      <c r="B48" s="91" t="s">
        <v>2</v>
      </c>
      <c r="C48" s="102"/>
      <c r="D48" s="103"/>
      <c r="E48" s="84"/>
      <c r="F48" s="99"/>
      <c r="G48" s="86"/>
      <c r="H48" s="86"/>
      <c r="I48" s="84"/>
      <c r="J48" s="110"/>
      <c r="K48" s="100"/>
      <c r="L48" s="109"/>
      <c r="M48" s="50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49" spans="1:45" ht="15" x14ac:dyDescent="0.25">
      <c r="A49" s="121">
        <v>2002</v>
      </c>
      <c r="B49" s="82" t="s">
        <v>13</v>
      </c>
      <c r="C49" s="111"/>
      <c r="D49" s="112"/>
      <c r="E49" s="113"/>
      <c r="F49" s="114"/>
      <c r="G49" s="114"/>
      <c r="H49" s="114"/>
      <c r="I49" s="84"/>
      <c r="J49" s="115"/>
      <c r="K49" s="115"/>
      <c r="L49" s="109"/>
      <c r="M49" s="50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</row>
    <row r="50" spans="1:45" ht="14.25" x14ac:dyDescent="0.2">
      <c r="A50" s="119">
        <v>2002</v>
      </c>
      <c r="B50" s="91" t="s">
        <v>12</v>
      </c>
      <c r="C50" s="102"/>
      <c r="D50" s="103"/>
      <c r="E50" s="84"/>
      <c r="F50" s="86"/>
      <c r="G50" s="86"/>
      <c r="H50" s="86"/>
      <c r="I50" s="84" t="s">
        <v>37</v>
      </c>
      <c r="J50" s="115"/>
      <c r="K50" s="100"/>
      <c r="L50" s="109"/>
      <c r="M50" s="50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</row>
    <row r="51" spans="1:45" ht="14.25" x14ac:dyDescent="0.2">
      <c r="A51" s="119">
        <v>2002</v>
      </c>
      <c r="B51" s="91" t="s">
        <v>11</v>
      </c>
      <c r="C51" s="102"/>
      <c r="D51" s="103"/>
      <c r="E51" s="84"/>
      <c r="F51" s="86"/>
      <c r="G51" s="86"/>
      <c r="H51" s="86"/>
      <c r="I51" s="84" t="s">
        <v>39</v>
      </c>
      <c r="J51" s="115"/>
      <c r="K51" s="100"/>
      <c r="L51" s="109"/>
      <c r="M51" s="50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</row>
    <row r="52" spans="1:45" ht="14.25" x14ac:dyDescent="0.2">
      <c r="A52" s="119">
        <v>2002</v>
      </c>
      <c r="B52" s="91" t="s">
        <v>10</v>
      </c>
      <c r="C52" s="102"/>
      <c r="D52" s="103"/>
      <c r="E52" s="84"/>
      <c r="F52" s="86"/>
      <c r="G52" s="86"/>
      <c r="H52" s="86"/>
      <c r="I52" s="84" t="s">
        <v>38</v>
      </c>
      <c r="J52" s="115"/>
      <c r="K52" s="100"/>
      <c r="L52" s="116"/>
      <c r="M52" s="52"/>
      <c r="N52" s="18">
        <f>L52-M52</f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</row>
    <row r="53" spans="1:45" ht="14.25" x14ac:dyDescent="0.2">
      <c r="A53" s="119">
        <v>2002</v>
      </c>
      <c r="B53" s="91" t="s">
        <v>9</v>
      </c>
      <c r="C53" s="102"/>
      <c r="D53" s="103"/>
      <c r="E53" s="84"/>
      <c r="F53" s="86"/>
      <c r="G53" s="86"/>
      <c r="H53" s="86"/>
      <c r="I53" s="84"/>
      <c r="J53" s="115"/>
      <c r="K53" s="117"/>
      <c r="L53" s="116"/>
      <c r="M53" s="52"/>
      <c r="N53" s="18">
        <f>L53-M53</f>
        <v>0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spans="1:45" ht="14.25" x14ac:dyDescent="0.2">
      <c r="A54" s="119">
        <v>2002</v>
      </c>
      <c r="B54" s="91" t="s">
        <v>8</v>
      </c>
      <c r="C54" s="102"/>
      <c r="D54" s="103"/>
      <c r="E54" s="84"/>
      <c r="F54" s="118"/>
      <c r="G54" s="118"/>
      <c r="H54" s="118"/>
      <c r="I54" s="84"/>
      <c r="J54" s="115"/>
      <c r="K54" s="117"/>
      <c r="L54" s="109"/>
      <c r="M54" s="50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</row>
    <row r="55" spans="1:45" ht="15.75" thickBot="1" x14ac:dyDescent="0.3">
      <c r="A55" s="8"/>
      <c r="B55" s="133"/>
      <c r="C55" s="204">
        <f>SUM(C39:C53)</f>
        <v>56855000</v>
      </c>
      <c r="D55" s="133"/>
      <c r="E55" s="204">
        <f>SUM(E39:E53)</f>
        <v>51007924</v>
      </c>
      <c r="F55" s="132"/>
      <c r="G55" s="202">
        <f>SUM(G39:G53)</f>
        <v>2500849.61</v>
      </c>
      <c r="H55" s="202">
        <f>SUM(H39:H53)</f>
        <v>2500911.73</v>
      </c>
      <c r="I55" s="202">
        <f>SUM(I39:I53)</f>
        <v>2500918.5137199997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</row>
    <row r="56" spans="1:45" ht="15" thickTop="1" x14ac:dyDescent="0.2">
      <c r="A56" s="8"/>
      <c r="B56" s="133"/>
      <c r="C56" s="133"/>
      <c r="D56" s="133"/>
      <c r="E56" s="186"/>
      <c r="F56" s="132"/>
      <c r="G56" s="132"/>
      <c r="H56" s="132"/>
      <c r="I56" s="56"/>
      <c r="J56" s="29"/>
      <c r="K56" s="29"/>
      <c r="L56" s="135"/>
      <c r="M56" s="136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</row>
    <row r="57" spans="1:45" ht="14.25" x14ac:dyDescent="0.2">
      <c r="A57" s="8"/>
      <c r="B57" s="139"/>
      <c r="C57" s="139"/>
      <c r="D57" s="139"/>
      <c r="E57" s="186"/>
      <c r="F57" s="132"/>
      <c r="G57" s="132"/>
      <c r="H57" s="132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</row>
    <row r="58" spans="1:45" ht="14.25" x14ac:dyDescent="0.2">
      <c r="A58" s="8"/>
      <c r="B58" s="133"/>
      <c r="C58" s="133"/>
      <c r="D58" s="133"/>
      <c r="E58" s="186"/>
      <c r="F58" s="132"/>
      <c r="G58" s="132"/>
      <c r="H58" s="132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</row>
    <row r="59" spans="1:45" ht="14.25" x14ac:dyDescent="0.2">
      <c r="A59" s="134"/>
      <c r="B59" s="133"/>
      <c r="C59" s="133"/>
      <c r="D59" s="133"/>
      <c r="E59" s="186"/>
      <c r="F59" s="132"/>
      <c r="G59" s="132"/>
      <c r="H59" s="132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</row>
    <row r="60" spans="1:45" ht="15" x14ac:dyDescent="0.25">
      <c r="A60" s="134"/>
      <c r="B60" s="133"/>
      <c r="C60" s="133"/>
      <c r="D60" s="133"/>
      <c r="E60" s="187"/>
      <c r="F60" s="137"/>
      <c r="G60" s="137"/>
      <c r="H60" s="137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5" ht="14.25" x14ac:dyDescent="0.2">
      <c r="A61" s="8"/>
      <c r="B61" s="133"/>
      <c r="C61" s="133"/>
      <c r="D61" s="133"/>
      <c r="E61" s="186"/>
      <c r="F61" s="132"/>
      <c r="G61" s="132"/>
      <c r="H61" s="132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</row>
    <row r="62" spans="1:45" ht="15" x14ac:dyDescent="0.25">
      <c r="A62" s="138"/>
      <c r="B62" s="139"/>
      <c r="C62" s="139"/>
      <c r="D62" s="139"/>
      <c r="E62" s="188"/>
      <c r="F62" s="140"/>
      <c r="G62" s="140"/>
      <c r="H62" s="14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spans="1:45" ht="14.25" x14ac:dyDescent="0.2">
      <c r="A63" s="8"/>
      <c r="B63" s="133"/>
      <c r="C63" s="133"/>
      <c r="D63" s="133"/>
      <c r="E63" s="186"/>
      <c r="F63" s="132"/>
      <c r="G63" s="132"/>
      <c r="H63" s="132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</row>
    <row r="64" spans="1:45" ht="14.25" x14ac:dyDescent="0.2">
      <c r="A64" s="8"/>
      <c r="B64" s="133"/>
      <c r="C64" s="133"/>
      <c r="D64" s="133"/>
      <c r="E64" s="186"/>
      <c r="F64" s="132"/>
      <c r="G64" s="132"/>
      <c r="H64" s="132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ht="14.25" x14ac:dyDescent="0.2">
      <c r="A65" s="8"/>
      <c r="B65" s="133"/>
      <c r="C65" s="133"/>
      <c r="D65" s="133"/>
      <c r="E65" s="186"/>
      <c r="F65" s="132"/>
      <c r="G65" s="132"/>
      <c r="H65" s="132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ht="14.25" x14ac:dyDescent="0.2">
      <c r="A66" s="8"/>
      <c r="B66" s="133"/>
      <c r="C66" s="133"/>
      <c r="D66" s="133"/>
      <c r="E66" s="186"/>
      <c r="F66" s="132"/>
      <c r="G66" s="132"/>
      <c r="H66" s="132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ht="14.25" x14ac:dyDescent="0.2">
      <c r="A67" s="8"/>
      <c r="B67" s="133"/>
      <c r="C67" s="133"/>
      <c r="D67" s="133"/>
      <c r="E67" s="186"/>
      <c r="F67" s="141"/>
      <c r="G67" s="141"/>
      <c r="H67" s="141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ht="14.25" x14ac:dyDescent="0.2">
      <c r="A68" s="8"/>
      <c r="B68" s="133"/>
      <c r="C68" s="133"/>
      <c r="D68" s="133"/>
      <c r="E68" s="186"/>
      <c r="F68" s="132"/>
      <c r="G68" s="132"/>
      <c r="H68" s="132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ht="14.25" x14ac:dyDescent="0.2">
      <c r="A69" s="8"/>
      <c r="B69" s="133"/>
      <c r="C69" s="133"/>
      <c r="D69" s="133"/>
      <c r="E69" s="186"/>
      <c r="F69" s="132"/>
      <c r="G69" s="132"/>
      <c r="H69" s="132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ht="14.25" x14ac:dyDescent="0.2">
      <c r="A70" s="8"/>
      <c r="B70" s="133"/>
      <c r="C70" s="133"/>
      <c r="D70" s="133"/>
      <c r="E70" s="186"/>
      <c r="F70" s="132"/>
      <c r="G70" s="132"/>
      <c r="H70" s="132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ht="14.25" x14ac:dyDescent="0.2">
      <c r="A71" s="8"/>
      <c r="B71" s="133"/>
      <c r="C71" s="133"/>
      <c r="D71" s="133"/>
      <c r="E71" s="186"/>
      <c r="F71" s="132"/>
      <c r="G71" s="132"/>
      <c r="H71" s="132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ht="14.25" x14ac:dyDescent="0.2">
      <c r="A72" s="8"/>
      <c r="B72" s="133"/>
      <c r="C72" s="133"/>
      <c r="D72" s="133"/>
      <c r="E72" s="189"/>
      <c r="F72" s="142"/>
      <c r="G72" s="142"/>
      <c r="H72" s="142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ht="15" x14ac:dyDescent="0.25">
      <c r="A73" s="206"/>
      <c r="B73" s="206"/>
      <c r="C73" s="190"/>
      <c r="D73" s="190"/>
      <c r="E73" s="191"/>
      <c r="F73" s="137"/>
      <c r="G73" s="137"/>
      <c r="H73" s="137"/>
      <c r="I73" s="1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ht="15" x14ac:dyDescent="0.25">
      <c r="A74" s="190"/>
      <c r="B74" s="192"/>
      <c r="C74" s="192"/>
      <c r="D74" s="192"/>
      <c r="E74" s="193"/>
      <c r="F74" s="194"/>
      <c r="G74" s="194"/>
      <c r="H74" s="194"/>
      <c r="I74" s="143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ht="15" x14ac:dyDescent="0.25">
      <c r="A75" s="206"/>
      <c r="B75" s="206"/>
      <c r="C75" s="190"/>
      <c r="D75" s="190"/>
      <c r="E75" s="191"/>
      <c r="F75" s="137"/>
      <c r="G75" s="137"/>
      <c r="H75" s="13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x14ac:dyDescent="0.2">
      <c r="A76" s="144"/>
      <c r="B76" s="144"/>
      <c r="C76" s="144"/>
      <c r="D76" s="144"/>
      <c r="E76" s="144"/>
      <c r="F76" s="144"/>
      <c r="G76" s="144"/>
      <c r="H76" s="144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x14ac:dyDescent="0.2">
      <c r="A84" s="130"/>
      <c r="B84" s="145"/>
      <c r="C84" s="145"/>
      <c r="D84" s="145"/>
      <c r="E84" s="146"/>
      <c r="F84" s="147"/>
      <c r="G84" s="147"/>
      <c r="H84" s="147"/>
      <c r="I84" s="148"/>
      <c r="J84" s="131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3.5" thickBot="1" x14ac:dyDescent="0.25">
      <c r="A85" s="148"/>
      <c r="B85" s="19"/>
      <c r="C85" s="19"/>
      <c r="D85" s="19"/>
      <c r="E85" s="19"/>
      <c r="F85" s="19"/>
      <c r="G85" s="19"/>
      <c r="H85" s="37"/>
      <c r="I85" s="148"/>
      <c r="J85" s="131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x14ac:dyDescent="0.2">
      <c r="A86" s="148"/>
      <c r="B86" s="36"/>
      <c r="C86" s="36"/>
      <c r="D86" s="36"/>
      <c r="E86" s="20"/>
      <c r="F86" s="149"/>
      <c r="G86" s="149"/>
      <c r="H86" s="149"/>
      <c r="I86" s="150"/>
      <c r="J86" s="131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x14ac:dyDescent="0.2">
      <c r="A87" s="148"/>
      <c r="B87" s="36"/>
      <c r="C87" s="36"/>
      <c r="D87" s="36"/>
      <c r="E87" s="20"/>
      <c r="F87" s="149"/>
      <c r="G87" s="149"/>
      <c r="H87" s="149"/>
      <c r="I87" s="148"/>
      <c r="J87" s="13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x14ac:dyDescent="0.2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3.5" thickBot="1" x14ac:dyDescent="0.25">
      <c r="A89" s="131"/>
      <c r="B89" s="131"/>
      <c r="C89" s="131"/>
      <c r="D89" s="131"/>
      <c r="E89" s="145"/>
      <c r="F89" s="22"/>
      <c r="G89" s="36"/>
      <c r="H89" s="36"/>
      <c r="I89" s="131"/>
      <c r="J89" s="13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3.5" thickTop="1" x14ac:dyDescent="0.2">
      <c r="A90" s="151"/>
      <c r="B90" s="131"/>
      <c r="C90" s="131"/>
      <c r="D90" s="131"/>
      <c r="E90" s="131"/>
      <c r="F90" s="131"/>
      <c r="G90" s="131"/>
      <c r="H90" s="131"/>
      <c r="I90" s="131"/>
      <c r="J90" s="13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3.5" thickBot="1" x14ac:dyDescent="0.25">
      <c r="A91" s="151"/>
      <c r="B91" s="148"/>
      <c r="C91" s="148"/>
      <c r="D91" s="148"/>
      <c r="E91" s="19"/>
      <c r="F91" s="19"/>
      <c r="G91" s="37"/>
      <c r="H91" s="37"/>
      <c r="I91" s="131"/>
      <c r="J91" s="13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x14ac:dyDescent="0.2">
      <c r="A92" s="150"/>
      <c r="B92" s="150"/>
      <c r="C92" s="150"/>
      <c r="D92" s="150"/>
      <c r="E92" s="150"/>
      <c r="F92" s="10"/>
      <c r="G92" s="10"/>
      <c r="H92" s="10"/>
      <c r="I92" s="152"/>
      <c r="J92" s="152"/>
      <c r="K92" s="144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x14ac:dyDescent="0.2">
      <c r="A93" s="148"/>
      <c r="B93" s="153"/>
      <c r="C93" s="153"/>
      <c r="D93" s="153"/>
      <c r="E93" s="154"/>
      <c r="F93" s="134"/>
      <c r="G93" s="134"/>
      <c r="H93" s="134"/>
      <c r="I93" s="131"/>
      <c r="J93" s="13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3.5" thickBot="1" x14ac:dyDescent="0.25">
      <c r="A94" s="148"/>
      <c r="B94" s="148"/>
      <c r="C94" s="148"/>
      <c r="D94" s="148"/>
      <c r="E94" s="148"/>
      <c r="F94" s="23"/>
      <c r="G94" s="23"/>
      <c r="H94" s="147"/>
      <c r="I94" s="131"/>
      <c r="J94" s="13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3.5" thickTop="1" x14ac:dyDescent="0.2">
      <c r="A95" s="29"/>
      <c r="B95" s="148"/>
      <c r="C95" s="148"/>
      <c r="D95" s="148"/>
      <c r="E95" s="148"/>
      <c r="F95" s="148"/>
      <c r="G95" s="148"/>
      <c r="H95" s="148"/>
      <c r="I95" s="148"/>
      <c r="J95" s="14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x14ac:dyDescent="0.2">
      <c r="A96" s="148"/>
      <c r="B96" s="155"/>
      <c r="C96" s="155"/>
      <c r="D96" s="155"/>
      <c r="E96" s="156"/>
      <c r="F96" s="157"/>
      <c r="G96" s="157"/>
      <c r="H96" s="157"/>
      <c r="I96" s="131"/>
      <c r="J96" s="13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x14ac:dyDescent="0.2">
      <c r="A97" s="148"/>
      <c r="B97" s="158"/>
      <c r="C97" s="158"/>
      <c r="D97" s="158"/>
      <c r="E97" s="159"/>
      <c r="F97" s="160"/>
      <c r="G97" s="160"/>
      <c r="H97" s="160"/>
      <c r="I97" s="131"/>
      <c r="J97" s="13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x14ac:dyDescent="0.2">
      <c r="A98" s="148"/>
      <c r="B98" s="158"/>
      <c r="C98" s="158"/>
      <c r="D98" s="158"/>
      <c r="E98" s="159"/>
      <c r="F98" s="160"/>
      <c r="G98" s="160"/>
      <c r="H98" s="160"/>
      <c r="I98" s="131"/>
      <c r="J98" s="13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ht="13.5" thickBot="1" x14ac:dyDescent="0.25">
      <c r="A99" s="130"/>
      <c r="B99" s="148"/>
      <c r="C99" s="148"/>
      <c r="D99" s="148"/>
      <c r="E99" s="24"/>
      <c r="F99" s="148"/>
      <c r="G99" s="148"/>
      <c r="H99" s="148"/>
      <c r="I99" s="131"/>
      <c r="J99" s="13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3.5" thickTop="1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44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3.5" thickBot="1" x14ac:dyDescent="0.25">
      <c r="A101" s="148"/>
      <c r="B101" s="148"/>
      <c r="C101" s="148"/>
      <c r="D101" s="148"/>
      <c r="E101" s="148"/>
      <c r="F101" s="25"/>
      <c r="G101" s="25"/>
      <c r="H101" s="25"/>
      <c r="I101" s="25"/>
      <c r="J101" s="13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3.5" thickTop="1" x14ac:dyDescent="0.2">
      <c r="A102" s="162"/>
      <c r="B102" s="163"/>
      <c r="C102" s="163"/>
      <c r="D102" s="163"/>
      <c r="E102" s="148"/>
      <c r="F102" s="154"/>
      <c r="G102" s="154"/>
      <c r="H102" s="154"/>
      <c r="I102" s="164"/>
      <c r="J102" s="13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x14ac:dyDescent="0.2">
      <c r="A103" s="162"/>
      <c r="B103" s="163"/>
      <c r="C103" s="163"/>
      <c r="D103" s="163"/>
      <c r="E103" s="148"/>
      <c r="F103" s="154"/>
      <c r="G103" s="154"/>
      <c r="H103" s="154"/>
      <c r="I103" s="164"/>
      <c r="J103" s="165"/>
      <c r="K103" s="165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x14ac:dyDescent="0.2">
      <c r="A104" s="162"/>
      <c r="B104" s="163"/>
      <c r="C104" s="163"/>
      <c r="D104" s="163"/>
      <c r="E104" s="148"/>
      <c r="F104" s="154"/>
      <c r="G104" s="154"/>
      <c r="H104" s="154"/>
      <c r="I104" s="164"/>
      <c r="J104" s="165"/>
      <c r="K104" s="165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x14ac:dyDescent="0.2">
      <c r="A105" s="162"/>
      <c r="B105" s="163"/>
      <c r="C105" s="163"/>
      <c r="D105" s="163"/>
      <c r="E105" s="148"/>
      <c r="F105" s="154"/>
      <c r="G105" s="154"/>
      <c r="H105" s="154"/>
      <c r="I105" s="164"/>
      <c r="J105" s="29"/>
      <c r="K105" s="29"/>
      <c r="L105" s="166"/>
      <c r="M105" s="166"/>
      <c r="N105" s="166"/>
      <c r="O105" s="166"/>
      <c r="P105" s="166"/>
      <c r="Q105" s="166"/>
      <c r="R105" s="166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x14ac:dyDescent="0.2">
      <c r="A106" s="162"/>
      <c r="B106" s="163"/>
      <c r="C106" s="163"/>
      <c r="D106" s="163"/>
      <c r="E106" s="147"/>
      <c r="F106" s="154"/>
      <c r="G106" s="154"/>
      <c r="H106" s="154"/>
      <c r="I106" s="164"/>
      <c r="J106" s="29"/>
      <c r="K106" s="29"/>
      <c r="L106" s="167"/>
      <c r="M106" s="167"/>
      <c r="N106" s="167"/>
      <c r="O106" s="167"/>
      <c r="P106" s="167"/>
      <c r="Q106" s="167"/>
      <c r="R106" s="16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x14ac:dyDescent="0.2">
      <c r="A107" s="162"/>
      <c r="B107" s="163"/>
      <c r="C107" s="163"/>
      <c r="D107" s="163"/>
      <c r="E107" s="147"/>
      <c r="F107" s="154"/>
      <c r="G107" s="154"/>
      <c r="H107" s="154"/>
      <c r="I107" s="164"/>
      <c r="J107" s="29"/>
      <c r="K107" s="29"/>
      <c r="L107" s="168"/>
      <c r="M107" s="168"/>
      <c r="N107" s="168"/>
      <c r="O107" s="168"/>
      <c r="P107" s="168"/>
      <c r="Q107" s="168"/>
      <c r="R107" s="168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x14ac:dyDescent="0.2">
      <c r="A108" s="162"/>
      <c r="B108" s="163"/>
      <c r="C108" s="163"/>
      <c r="D108" s="163"/>
      <c r="E108" s="148"/>
      <c r="F108" s="154"/>
      <c r="G108" s="154"/>
      <c r="H108" s="154"/>
      <c r="I108" s="164"/>
      <c r="J108" s="167"/>
      <c r="K108" s="29"/>
      <c r="L108" s="169"/>
      <c r="M108" s="169"/>
      <c r="N108" s="169"/>
      <c r="O108" s="169"/>
      <c r="P108" s="169"/>
      <c r="Q108" s="169"/>
      <c r="R108" s="16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x14ac:dyDescent="0.2">
      <c r="A109" s="170"/>
      <c r="B109" s="163"/>
      <c r="C109" s="163"/>
      <c r="D109" s="163"/>
      <c r="E109" s="147"/>
      <c r="F109" s="154"/>
      <c r="G109" s="154"/>
      <c r="H109" s="154"/>
      <c r="I109" s="164"/>
      <c r="J109" s="29"/>
      <c r="K109" s="29"/>
      <c r="L109" s="171"/>
      <c r="M109" s="171"/>
      <c r="N109" s="171"/>
      <c r="O109" s="171"/>
      <c r="P109" s="171"/>
      <c r="Q109" s="171"/>
      <c r="R109" s="171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3.5" thickBot="1" x14ac:dyDescent="0.25">
      <c r="A110" s="172"/>
      <c r="B110" s="29"/>
      <c r="C110" s="29"/>
      <c r="D110" s="29"/>
      <c r="E110" s="36"/>
      <c r="F110" s="21"/>
      <c r="G110" s="21"/>
      <c r="H110" s="21"/>
      <c r="I110" s="26"/>
      <c r="J110" s="29"/>
      <c r="K110" s="29"/>
      <c r="L110" s="173"/>
      <c r="M110" s="173"/>
      <c r="N110" s="173"/>
      <c r="O110" s="173"/>
      <c r="P110" s="173"/>
      <c r="Q110" s="173"/>
      <c r="R110" s="173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ht="13.5" thickTop="1" x14ac:dyDescent="0.2">
      <c r="A111" s="172"/>
      <c r="B111" s="29"/>
      <c r="C111" s="29"/>
      <c r="D111" s="29"/>
      <c r="E111" s="36"/>
      <c r="F111" s="174"/>
      <c r="G111" s="174"/>
      <c r="H111" s="174"/>
      <c r="I111" s="29"/>
      <c r="J111" s="29"/>
      <c r="K111" s="29"/>
      <c r="L111" s="171"/>
      <c r="M111" s="171"/>
      <c r="N111" s="171"/>
      <c r="O111" s="171"/>
      <c r="P111" s="171"/>
      <c r="Q111" s="171"/>
      <c r="R111" s="171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x14ac:dyDescent="0.2">
      <c r="A112" s="175"/>
      <c r="B112" s="29"/>
      <c r="C112" s="29"/>
      <c r="D112" s="29"/>
      <c r="E112" s="147"/>
      <c r="F112" s="176"/>
      <c r="G112" s="176"/>
      <c r="H112" s="176"/>
      <c r="I112" s="29"/>
      <c r="J112" s="29"/>
      <c r="K112" s="29"/>
      <c r="L112" s="173"/>
      <c r="M112" s="173"/>
      <c r="N112" s="173"/>
      <c r="O112" s="173"/>
      <c r="P112" s="173"/>
      <c r="Q112" s="173"/>
      <c r="R112" s="173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x14ac:dyDescent="0.2">
      <c r="A113" s="172"/>
      <c r="B113" s="29"/>
      <c r="C113" s="29"/>
      <c r="D113" s="29"/>
      <c r="E113" s="147"/>
      <c r="F113" s="177"/>
      <c r="G113" s="177"/>
      <c r="H113" s="177"/>
      <c r="I113" s="29"/>
      <c r="J113" s="29"/>
      <c r="K113" s="29"/>
      <c r="L113" s="171"/>
      <c r="M113" s="171"/>
      <c r="N113" s="171"/>
      <c r="O113" s="171"/>
      <c r="P113" s="171"/>
      <c r="Q113" s="171"/>
      <c r="R113" s="171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x14ac:dyDescent="0.2">
      <c r="A114" s="175"/>
      <c r="B114" s="29"/>
      <c r="C114" s="29"/>
      <c r="D114" s="29"/>
      <c r="E114" s="147"/>
      <c r="F114" s="175"/>
      <c r="G114" s="175"/>
      <c r="H114" s="175"/>
      <c r="I114" s="178"/>
      <c r="J114" s="8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x14ac:dyDescent="0.2">
      <c r="A115" s="29"/>
      <c r="B115" s="172"/>
      <c r="C115" s="172"/>
      <c r="D115" s="172"/>
      <c r="E115" s="147"/>
      <c r="F115" s="174"/>
      <c r="G115" s="174"/>
      <c r="H115" s="174"/>
      <c r="I115" s="29"/>
      <c r="J115" s="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5" x14ac:dyDescent="0.2">
      <c r="A116" s="179"/>
      <c r="B116" s="180"/>
      <c r="C116" s="180"/>
      <c r="D116" s="180"/>
      <c r="E116" s="37"/>
      <c r="F116" s="181"/>
      <c r="G116" s="181"/>
      <c r="H116" s="181"/>
      <c r="I116" s="8"/>
      <c r="J116" s="29"/>
      <c r="K116" s="29"/>
      <c r="L116" s="147"/>
      <c r="M116" s="147"/>
      <c r="N116" s="147"/>
      <c r="O116" s="147"/>
      <c r="P116" s="147"/>
      <c r="Q116" s="147"/>
      <c r="R116" s="14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5" x14ac:dyDescent="0.2">
      <c r="A117" s="179"/>
      <c r="B117" s="182"/>
      <c r="C117" s="182"/>
      <c r="D117" s="182"/>
      <c r="E117" s="182"/>
      <c r="F117" s="182"/>
      <c r="G117" s="182"/>
      <c r="H117" s="182"/>
      <c r="I117" s="166"/>
      <c r="J117" s="8"/>
      <c r="K117" s="29"/>
      <c r="L117" s="166"/>
      <c r="M117" s="166"/>
      <c r="N117" s="166"/>
      <c r="O117" s="166"/>
      <c r="P117" s="166"/>
      <c r="Q117" s="166"/>
      <c r="R117" s="166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x14ac:dyDescent="0.2">
      <c r="A118" s="182"/>
      <c r="B118" s="182"/>
      <c r="C118" s="182"/>
      <c r="D118" s="182"/>
      <c r="E118" s="182"/>
      <c r="F118" s="182"/>
      <c r="G118" s="182"/>
      <c r="H118" s="182"/>
      <c r="I118" s="29"/>
      <c r="J118" s="29"/>
      <c r="K118" s="29"/>
      <c r="L118" s="167"/>
      <c r="M118" s="167"/>
      <c r="N118" s="167"/>
      <c r="O118" s="167"/>
      <c r="P118" s="167"/>
      <c r="Q118" s="167"/>
      <c r="R118" s="16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3.5" thickBot="1" x14ac:dyDescent="0.25">
      <c r="A119" s="182"/>
      <c r="B119" s="182"/>
      <c r="C119" s="182"/>
      <c r="D119" s="182"/>
      <c r="E119" s="182"/>
      <c r="F119" s="182"/>
      <c r="G119" s="182"/>
      <c r="H119" s="182"/>
      <c r="I119" s="29"/>
      <c r="J119" s="29"/>
      <c r="K119" s="29"/>
      <c r="L119" s="13"/>
      <c r="M119" s="13"/>
      <c r="N119" s="13"/>
      <c r="O119" s="13"/>
      <c r="P119" s="13"/>
      <c r="Q119" s="13"/>
      <c r="R119" s="13"/>
      <c r="S119" s="13"/>
      <c r="T119" s="166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x14ac:dyDescent="0.2">
      <c r="A120" s="182"/>
      <c r="B120" s="182"/>
      <c r="C120" s="182"/>
      <c r="D120" s="182"/>
      <c r="E120" s="182"/>
      <c r="F120" s="182"/>
      <c r="G120" s="182"/>
      <c r="H120" s="182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3.5" thickBo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14"/>
      <c r="M121" s="14"/>
      <c r="N121" s="14"/>
      <c r="O121" s="14"/>
      <c r="P121" s="14"/>
      <c r="Q121" s="14"/>
      <c r="R121" s="14"/>
      <c r="S121" s="14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3.5" thickTop="1" x14ac:dyDescent="0.2">
      <c r="A122" s="129"/>
      <c r="B122" s="145"/>
      <c r="C122" s="145"/>
      <c r="D122" s="145"/>
      <c r="E122" s="175"/>
      <c r="F122" s="147"/>
      <c r="G122" s="147"/>
      <c r="H122" s="147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x14ac:dyDescent="0.2">
      <c r="A123" s="29"/>
      <c r="B123" s="29"/>
      <c r="C123" s="29"/>
      <c r="D123" s="29"/>
      <c r="E123" s="29"/>
      <c r="F123" s="147"/>
      <c r="G123" s="147"/>
      <c r="H123" s="147"/>
      <c r="I123" s="29"/>
      <c r="J123" s="29"/>
      <c r="K123" s="29"/>
      <c r="L123" s="183"/>
      <c r="M123" s="183"/>
      <c r="N123" s="183"/>
      <c r="O123" s="183"/>
      <c r="P123" s="183"/>
      <c r="Q123" s="183"/>
      <c r="R123" s="183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x14ac:dyDescent="0.2">
      <c r="A124" s="29"/>
      <c r="B124" s="29"/>
      <c r="C124" s="29"/>
      <c r="D124" s="29"/>
      <c r="E124" s="147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x14ac:dyDescent="0.2">
      <c r="A125" s="129"/>
      <c r="B125" s="145"/>
      <c r="C125" s="145"/>
      <c r="D125" s="145"/>
      <c r="E125" s="184"/>
      <c r="F125" s="147"/>
      <c r="G125" s="147"/>
      <c r="H125" s="147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x14ac:dyDescent="0.2">
      <c r="A126" s="29"/>
      <c r="B126" s="29"/>
      <c r="C126" s="29"/>
      <c r="D126" s="29"/>
      <c r="E126" s="11"/>
      <c r="F126" s="147"/>
      <c r="G126" s="147"/>
      <c r="H126" s="147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x14ac:dyDescent="0.2">
      <c r="A127" s="29"/>
      <c r="B127" s="29"/>
      <c r="C127" s="29"/>
      <c r="D127" s="29"/>
      <c r="E127" s="11"/>
      <c r="F127" s="147"/>
      <c r="G127" s="147"/>
      <c r="H127" s="14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x14ac:dyDescent="0.2">
      <c r="A128" s="29"/>
      <c r="B128" s="145"/>
      <c r="C128" s="145"/>
      <c r="D128" s="145"/>
      <c r="E128" s="12"/>
      <c r="F128" s="147"/>
      <c r="G128" s="147"/>
      <c r="H128" s="147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x14ac:dyDescent="0.2">
      <c r="A129" s="29"/>
      <c r="B129" s="29"/>
      <c r="C129" s="29"/>
      <c r="D129" s="29"/>
      <c r="E129" s="11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x14ac:dyDescent="0.2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</row>
    <row r="136" spans="1:4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</row>
    <row r="137" spans="1:4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</row>
    <row r="138" spans="1:4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</row>
    <row r="139" spans="1:4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</row>
    <row r="140" spans="1:4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</row>
    <row r="141" spans="1:4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</row>
    <row r="142" spans="1:4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</row>
    <row r="143" spans="1:4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</row>
    <row r="144" spans="1:4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</row>
    <row r="145" spans="1:4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</row>
    <row r="146" spans="1:4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</row>
    <row r="150" spans="1:4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</row>
    <row r="151" spans="1:4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</row>
    <row r="152" spans="1:4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</row>
    <row r="153" spans="1:4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</row>
    <row r="154" spans="1:4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x14ac:dyDescent="0.2">
      <c r="A155" s="13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x14ac:dyDescent="0.2">
      <c r="A156" s="13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</row>
    <row r="157" spans="1:4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</row>
    <row r="158" spans="1:4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</row>
    <row r="159" spans="1:4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</row>
    <row r="160" spans="1:4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</row>
    <row r="163" spans="1:4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</row>
    <row r="164" spans="1:4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</row>
    <row r="166" spans="1:4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</row>
    <row r="167" spans="1:4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</row>
    <row r="168" spans="1:4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</row>
    <row r="169" spans="1:4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</row>
    <row r="170" spans="1:4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</row>
    <row r="172" spans="1:4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</row>
    <row r="177" spans="1:4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</row>
    <row r="178" spans="1:4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</row>
    <row r="179" spans="1:4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</row>
    <row r="180" spans="1:4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</row>
    <row r="181" spans="1:4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</row>
    <row r="182" spans="1:4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</row>
    <row r="183" spans="1:4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</row>
    <row r="184" spans="1:4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</row>
    <row r="185" spans="1:4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</row>
    <row r="186" spans="1:4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</row>
    <row r="187" spans="1:4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</row>
    <row r="188" spans="1:4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</row>
    <row r="189" spans="1:4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</row>
    <row r="190" spans="1:4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</row>
    <row r="191" spans="1:4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</row>
    <row r="192" spans="1:4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</row>
    <row r="193" spans="1:4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</row>
    <row r="194" spans="1:4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</row>
    <row r="195" spans="1:4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</row>
    <row r="196" spans="1:4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</row>
    <row r="197" spans="1:4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</row>
    <row r="198" spans="1:4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</row>
    <row r="199" spans="1:4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</row>
    <row r="200" spans="1:4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</row>
    <row r="201" spans="1:4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</row>
    <row r="202" spans="1:4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</row>
    <row r="203" spans="1:4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</row>
    <row r="204" spans="1:4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</row>
    <row r="205" spans="1:4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</row>
    <row r="206" spans="1:4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</row>
    <row r="207" spans="1:4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</row>
    <row r="208" spans="1:4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</row>
    <row r="209" spans="1:4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</row>
    <row r="210" spans="1:4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</row>
    <row r="211" spans="1:4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</row>
    <row r="213" spans="1:4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</row>
    <row r="214" spans="1:4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</row>
    <row r="215" spans="1:4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</row>
    <row r="216" spans="1:4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</row>
    <row r="217" spans="1:4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</row>
    <row r="218" spans="1:4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</row>
    <row r="219" spans="1:4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</row>
    <row r="220" spans="1:4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</row>
    <row r="221" spans="1:4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</row>
    <row r="222" spans="1:4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</row>
  </sheetData>
  <mergeCells count="3">
    <mergeCell ref="A75:B75"/>
    <mergeCell ref="A36:B36"/>
    <mergeCell ref="A73:B73"/>
  </mergeCells>
  <phoneticPr fontId="0" type="noConversion"/>
  <printOptions horizontalCentered="1" verticalCentered="1"/>
  <pageMargins left="0.75" right="0.75" top="1.52" bottom="1" header="0.5" footer="0.5"/>
  <pageSetup scale="80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1" manualBreakCount="1">
    <brk id="3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Jan Havlíček</cp:lastModifiedBy>
  <cp:lastPrinted>2002-03-02T00:54:22Z</cp:lastPrinted>
  <dcterms:created xsi:type="dcterms:W3CDTF">1999-08-11T21:59:55Z</dcterms:created>
  <dcterms:modified xsi:type="dcterms:W3CDTF">2023-09-15T17:38:00Z</dcterms:modified>
</cp:coreProperties>
</file>